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0" documentId="13_ncr:1_{7B4FF542-B023-40A5-A302-570A7C0314BC}" xr6:coauthVersionLast="47" xr6:coauthVersionMax="47" xr10:uidLastSave="{00000000-0000-0000-0000-000000000000}"/>
  <bookViews>
    <workbookView xWindow="-120" yWindow="-120" windowWidth="29040" windowHeight="15720" activeTab="1" xr2:uid="{00000000-000D-0000-FFFF-FFFF00000000}"/>
  </bookViews>
  <sheets>
    <sheet name="&lt;R7&gt;【別紙１様式第1号】研修受講歴証明書（保育所等)" sheetId="5" r:id="rId1"/>
    <sheet name="&lt;R8以降&gt;【別紙１様式第1号】研修受講歴証明書（保育所等) " sheetId="6" r:id="rId2"/>
  </sheets>
  <definedNames>
    <definedName name="_xlnm.Print_Area" localSheetId="0">'&lt;R7&gt;【別紙１様式第1号】研修受講歴証明書（保育所等)'!$A$1:$K$35</definedName>
    <definedName name="_xlnm.Print_Area" localSheetId="1">'&lt;R8以降&gt;【別紙１様式第1号】研修受講歴証明書（保育所等) '!$A$1:$K$35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6" l="1"/>
  <c r="H9" i="6" s="1"/>
  <c r="M14" i="6"/>
  <c r="D39" i="6"/>
  <c r="C39" i="6"/>
  <c r="B39" i="6"/>
  <c r="N28" i="6"/>
  <c r="M28" i="6"/>
  <c r="L28" i="6"/>
  <c r="N27" i="6"/>
  <c r="M27" i="6"/>
  <c r="L27" i="6"/>
  <c r="N26" i="6"/>
  <c r="M26" i="6"/>
  <c r="L26" i="6"/>
  <c r="N25" i="6"/>
  <c r="M25" i="6"/>
  <c r="L25" i="6"/>
  <c r="N24" i="6"/>
  <c r="M24" i="6"/>
  <c r="L24" i="6"/>
  <c r="N23" i="6"/>
  <c r="M23" i="6"/>
  <c r="L23" i="6"/>
  <c r="N22" i="6"/>
  <c r="M22" i="6"/>
  <c r="L22" i="6"/>
  <c r="N21" i="6"/>
  <c r="M21" i="6"/>
  <c r="L21" i="6"/>
  <c r="N20" i="6"/>
  <c r="M20" i="6"/>
  <c r="L20" i="6"/>
  <c r="N19" i="6"/>
  <c r="M19" i="6"/>
  <c r="L19" i="6"/>
  <c r="N18" i="6"/>
  <c r="M18" i="6"/>
  <c r="L18" i="6"/>
  <c r="N17" i="6"/>
  <c r="M17" i="6"/>
  <c r="L17" i="6"/>
  <c r="N16" i="6"/>
  <c r="I7" i="6" s="1"/>
  <c r="H7" i="6" s="1"/>
  <c r="J7" i="6" s="1"/>
  <c r="K7" i="6" s="1"/>
  <c r="T21" i="6" s="1"/>
  <c r="M16" i="6"/>
  <c r="L16" i="6"/>
  <c r="N15" i="6"/>
  <c r="M15" i="6"/>
  <c r="L15" i="6"/>
  <c r="N14" i="6"/>
  <c r="L14" i="6"/>
  <c r="I8" i="6"/>
  <c r="U7" i="6"/>
  <c r="V7" i="6" s="1"/>
  <c r="V6" i="6"/>
  <c r="U6" i="6"/>
  <c r="V5" i="6"/>
  <c r="U5" i="6"/>
  <c r="I3" i="6"/>
  <c r="H3" i="6" s="1"/>
  <c r="J3" i="6" s="1"/>
  <c r="K3" i="6" s="1"/>
  <c r="F39" i="6" s="1"/>
  <c r="D39" i="5"/>
  <c r="C39" i="5"/>
  <c r="B39" i="5"/>
  <c r="N28" i="5"/>
  <c r="M28" i="5"/>
  <c r="L28" i="5"/>
  <c r="N27" i="5"/>
  <c r="M27" i="5"/>
  <c r="L27" i="5"/>
  <c r="N26" i="5"/>
  <c r="M26" i="5"/>
  <c r="L26" i="5"/>
  <c r="N25" i="5"/>
  <c r="M25" i="5"/>
  <c r="L25" i="5"/>
  <c r="N24" i="5"/>
  <c r="M24" i="5"/>
  <c r="L24" i="5"/>
  <c r="N23" i="5"/>
  <c r="M23" i="5"/>
  <c r="L23" i="5"/>
  <c r="N22" i="5"/>
  <c r="M22" i="5"/>
  <c r="L22" i="5"/>
  <c r="N21" i="5"/>
  <c r="M21" i="5"/>
  <c r="L21" i="5"/>
  <c r="N20" i="5"/>
  <c r="M20" i="5"/>
  <c r="L20" i="5"/>
  <c r="N19" i="5"/>
  <c r="M19" i="5"/>
  <c r="L19" i="5"/>
  <c r="N18" i="5"/>
  <c r="M18" i="5"/>
  <c r="L18" i="5"/>
  <c r="N17" i="5"/>
  <c r="M17" i="5"/>
  <c r="L17" i="5"/>
  <c r="N16" i="5"/>
  <c r="M16" i="5"/>
  <c r="L16" i="5"/>
  <c r="N15" i="5"/>
  <c r="M15" i="5"/>
  <c r="L15" i="5"/>
  <c r="N14" i="5"/>
  <c r="I7" i="5" s="1"/>
  <c r="H7" i="5" s="1"/>
  <c r="J7" i="5" s="1"/>
  <c r="K7" i="5" s="1"/>
  <c r="M14" i="5"/>
  <c r="L14" i="5"/>
  <c r="U7" i="5"/>
  <c r="V7" i="5" s="1"/>
  <c r="U6" i="5"/>
  <c r="V6" i="5" s="1"/>
  <c r="U5" i="5"/>
  <c r="V5" i="5" s="1"/>
  <c r="W4" i="5"/>
  <c r="H8" i="6" l="1"/>
  <c r="J8" i="6" s="1"/>
  <c r="K8" i="6" s="1"/>
  <c r="T22" i="6" s="1"/>
  <c r="T17" i="6"/>
  <c r="I3" i="5"/>
  <c r="H3" i="5" s="1"/>
  <c r="J3" i="5" s="1"/>
  <c r="K3" i="5" s="1"/>
  <c r="F39" i="5" s="1"/>
  <c r="I6" i="5"/>
  <c r="H6" i="5" s="1"/>
  <c r="J6" i="5" s="1"/>
  <c r="K6" i="5" s="1"/>
  <c r="T8" i="5" s="1"/>
  <c r="I2" i="5"/>
  <c r="H2" i="5" s="1"/>
  <c r="J2" i="5" s="1"/>
  <c r="I8" i="5"/>
  <c r="H8" i="5" s="1"/>
  <c r="J8" i="5" s="1"/>
  <c r="K8" i="5" s="1"/>
  <c r="K39" i="5" s="1"/>
  <c r="I4" i="5"/>
  <c r="H4" i="5" s="1"/>
  <c r="J4" i="5" s="1"/>
  <c r="K4" i="5" s="1"/>
  <c r="G39" i="5" s="1"/>
  <c r="I9" i="5"/>
  <c r="H9" i="5" s="1"/>
  <c r="J39" i="6"/>
  <c r="T9" i="6"/>
  <c r="I5" i="6"/>
  <c r="H5" i="6" s="1"/>
  <c r="J5" i="6" s="1"/>
  <c r="K5" i="6" s="1"/>
  <c r="J9" i="6"/>
  <c r="K9" i="6" s="1"/>
  <c r="T23" i="6" s="1"/>
  <c r="I4" i="6"/>
  <c r="H4" i="6" s="1"/>
  <c r="J4" i="6" s="1"/>
  <c r="K4" i="6" s="1"/>
  <c r="I6" i="6"/>
  <c r="H6" i="6" s="1"/>
  <c r="J6" i="6" s="1"/>
  <c r="K6" i="6" s="1"/>
  <c r="T20" i="6" s="1"/>
  <c r="I2" i="6"/>
  <c r="J39" i="5"/>
  <c r="T9" i="5"/>
  <c r="I5" i="5"/>
  <c r="H5" i="5" s="1"/>
  <c r="J5" i="5" s="1"/>
  <c r="K5" i="5" s="1"/>
  <c r="H39" i="5" s="1"/>
  <c r="T10" i="6" l="1"/>
  <c r="K39" i="6"/>
  <c r="I39" i="5"/>
  <c r="G39" i="6"/>
  <c r="T18" i="6"/>
  <c r="H39" i="6"/>
  <c r="T19" i="6"/>
  <c r="T10" i="5"/>
  <c r="H10" i="5"/>
  <c r="I39" i="6"/>
  <c r="T8" i="6"/>
  <c r="L39" i="6"/>
  <c r="T11" i="6"/>
  <c r="U2" i="6"/>
  <c r="V2" i="6" s="1"/>
  <c r="H2" i="6"/>
  <c r="I10" i="6"/>
  <c r="K2" i="5"/>
  <c r="S6" i="5" s="1"/>
  <c r="W6" i="5" s="1"/>
  <c r="I10" i="5"/>
  <c r="J9" i="5" l="1"/>
  <c r="K9" i="5" s="1"/>
  <c r="L39" i="5" s="1"/>
  <c r="H10" i="6"/>
  <c r="J2" i="6"/>
  <c r="S7" i="5"/>
  <c r="T4" i="5"/>
  <c r="S2" i="5"/>
  <c r="E39" i="5"/>
  <c r="S5" i="5"/>
  <c r="W5" i="5" s="1"/>
  <c r="T7" i="5" l="1"/>
  <c r="W7" i="5"/>
  <c r="T6" i="5"/>
  <c r="T5" i="5"/>
  <c r="S3" i="5"/>
  <c r="K10" i="5"/>
  <c r="S4" i="5"/>
  <c r="J10" i="5"/>
  <c r="U2" i="5"/>
  <c r="V2" i="5" s="1"/>
  <c r="T11" i="5"/>
  <c r="J10" i="6"/>
  <c r="K2" i="6"/>
  <c r="T2" i="5"/>
  <c r="T16" i="6" l="1"/>
  <c r="S4" i="6"/>
  <c r="W2" i="5"/>
  <c r="K11" i="5" s="1"/>
  <c r="W3" i="5"/>
  <c r="K10" i="6"/>
  <c r="S3" i="6"/>
  <c r="W3" i="6" s="1"/>
  <c r="S7" i="6"/>
  <c r="T4" i="6"/>
  <c r="S2" i="6"/>
  <c r="S6" i="6"/>
  <c r="E39" i="6"/>
  <c r="S5" i="6"/>
  <c r="T7" i="6" l="1"/>
  <c r="T5" i="6"/>
  <c r="T6" i="6"/>
  <c r="T2" i="6"/>
  <c r="W2" i="6" s="1"/>
  <c r="W5" i="6" l="1"/>
  <c r="K11" i="6" s="1"/>
  <c r="W6" i="6"/>
  <c r="W7" i="6"/>
  <c r="W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 authorId="0" shapeId="0" xr:uid="{1B1AFD8C-0EE6-4879-8248-C92FBFAD4650}">
      <text>
        <r>
          <rPr>
            <sz val="11"/>
            <color theme="1"/>
            <rFont val="HGｺﾞｼｯｸM"/>
            <family val="3"/>
            <charset val="128"/>
          </rPr>
          <t>園内研修は1分野あたり、4時間しか計上されません。</t>
        </r>
      </text>
    </comment>
    <comment ref="H12" authorId="0" shapeId="0" xr:uid="{5C4FF951-D7C8-42E4-92E7-581D18B7AA7B}">
      <text>
        <r>
          <rPr>
            <sz val="10"/>
            <color theme="1"/>
            <rFont val="HGｺﾞｼｯｸM"/>
            <family val="3"/>
            <charset val="128"/>
          </rPr>
          <t>園内研修を計上する場合のみ、記載してください。</t>
        </r>
      </text>
    </comment>
    <comment ref="I12" authorId="0" shapeId="0" xr:uid="{60EB118E-05B8-441E-BC47-7546923DCC44}">
      <text>
        <r>
          <rPr>
            <sz val="11"/>
            <color theme="1"/>
            <rFont val="HGｺﾞｼｯｸM"/>
            <family val="3"/>
            <charset val="128"/>
          </rPr>
          <t>修了証の当初発行日を記載。
研修の修了証が発行されていない場合や再発行日しか修了証に記載されていない場合は、最終受講日を記載。</t>
        </r>
      </text>
    </comment>
    <comment ref="A28" authorId="0" shapeId="0" xr:uid="{5DEBE387-7B2F-435E-BBDB-56240719B887}">
      <text>
        <r>
          <rPr>
            <sz val="11"/>
            <color theme="1"/>
            <rFont val="HGｺﾞｼｯｸM"/>
            <family val="3"/>
            <charset val="128"/>
          </rPr>
          <t>行が不足する場合は適宜、追加してください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 authorId="0" shapeId="0" xr:uid="{132059E3-8FAA-4121-B21B-0EF3B4DC1ECC}">
      <text>
        <r>
          <rPr>
            <sz val="11"/>
            <color theme="1"/>
            <rFont val="HGｺﾞｼｯｸM"/>
            <family val="3"/>
            <charset val="128"/>
          </rPr>
          <t>園内研修は1分野あたり、4時間しか計上されません。</t>
        </r>
      </text>
    </comment>
    <comment ref="H12" authorId="0" shapeId="0" xr:uid="{2E255659-0BEF-440E-AAEF-140C8903BD96}">
      <text>
        <r>
          <rPr>
            <sz val="10"/>
            <color theme="1"/>
            <rFont val="HGｺﾞｼｯｸM"/>
            <family val="3"/>
            <charset val="128"/>
          </rPr>
          <t>園内研修を計上する場合のみ、記載してください。</t>
        </r>
      </text>
    </comment>
    <comment ref="I12" authorId="0" shapeId="0" xr:uid="{FEDB4993-EACD-4356-A0D5-EC6718785271}">
      <text>
        <r>
          <rPr>
            <sz val="11"/>
            <color theme="1"/>
            <rFont val="HGｺﾞｼｯｸM"/>
            <family val="3"/>
            <charset val="128"/>
          </rPr>
          <t>修了証の当初発行日を記載。
研修の修了証が発行されていない場合や再発行日しか修了証に記載されていない場合は、最終受講日を記載。</t>
        </r>
      </text>
    </comment>
    <comment ref="A28" authorId="0" shapeId="0" xr:uid="{89E83F73-575E-4D01-9E4F-FC2A28DD9867}">
      <text>
        <r>
          <rPr>
            <sz val="11"/>
            <color theme="1"/>
            <rFont val="HGｺﾞｼｯｸM"/>
            <family val="3"/>
            <charset val="128"/>
          </rPr>
          <t>行が不足する場合は適宜、追加してください</t>
        </r>
      </text>
    </comment>
  </commentList>
</comments>
</file>

<file path=xl/sharedStrings.xml><?xml version="1.0" encoding="utf-8"?>
<sst xmlns="http://schemas.openxmlformats.org/spreadsheetml/2006/main" count="260" uniqueCount="96">
  <si>
    <t>No.</t>
  </si>
  <si>
    <t>研修受講歴証明書（保育所及び地域型保育事業所）</t>
    <rPh sb="0" eb="2">
      <t>ケンシュウ</t>
    </rPh>
    <rPh sb="2" eb="4">
      <t>ジュコウ</t>
    </rPh>
    <rPh sb="4" eb="5">
      <t>レキ</t>
    </rPh>
    <rPh sb="5" eb="8">
      <t>ショウメイショ</t>
    </rPh>
    <rPh sb="9" eb="11">
      <t>ホイク</t>
    </rPh>
    <rPh sb="11" eb="12">
      <t>ジョ</t>
    </rPh>
    <rPh sb="12" eb="13">
      <t>オヨ</t>
    </rPh>
    <rPh sb="14" eb="17">
      <t>チイキガタ</t>
    </rPh>
    <rPh sb="17" eb="19">
      <t>ホイク</t>
    </rPh>
    <rPh sb="19" eb="22">
      <t>ジギョウショ</t>
    </rPh>
    <phoneticPr fontId="1"/>
  </si>
  <si>
    <t>専門リーダー</t>
    <rPh sb="0" eb="2">
      <t>センモン</t>
    </rPh>
    <phoneticPr fontId="1"/>
  </si>
  <si>
    <t>区分</t>
    <rPh sb="0" eb="2">
      <t>クブン</t>
    </rPh>
    <phoneticPr fontId="1"/>
  </si>
  <si>
    <t>修了分野</t>
    <rPh sb="0" eb="2">
      <t>しゅうりょう</t>
    </rPh>
    <rPh sb="2" eb="4">
      <t>ぶんや</t>
    </rPh>
    <phoneticPr fontId="1" type="Hiragana"/>
  </si>
  <si>
    <t>施設・事業所名</t>
    <rPh sb="0" eb="2">
      <t>シセツ</t>
    </rPh>
    <rPh sb="3" eb="6">
      <t>ジギョウショ</t>
    </rPh>
    <rPh sb="6" eb="7">
      <t>メイ</t>
    </rPh>
    <phoneticPr fontId="1"/>
  </si>
  <si>
    <t>副主任保育士</t>
    <rPh sb="0" eb="3">
      <t>フクシュニン</t>
    </rPh>
    <rPh sb="3" eb="6">
      <t>ホイクシ</t>
    </rPh>
    <phoneticPr fontId="1"/>
  </si>
  <si>
    <t>職務分野別リーダー</t>
    <rPh sb="0" eb="2">
      <t>ショクム</t>
    </rPh>
    <rPh sb="2" eb="4">
      <t>ブンヤ</t>
    </rPh>
    <rPh sb="4" eb="5">
      <t>ベツ</t>
    </rPh>
    <phoneticPr fontId="1"/>
  </si>
  <si>
    <t>マネジメント研修</t>
    <rPh sb="6" eb="8">
      <t>ケンシュウ</t>
    </rPh>
    <phoneticPr fontId="1"/>
  </si>
  <si>
    <t>研修名</t>
    <rPh sb="0" eb="2">
      <t>ケンシュウ</t>
    </rPh>
    <rPh sb="2" eb="3">
      <t>メイ</t>
    </rPh>
    <phoneticPr fontId="1"/>
  </si>
  <si>
    <t>保健衛生・安全対策</t>
    <rPh sb="0" eb="2">
      <t>ホケン</t>
    </rPh>
    <rPh sb="2" eb="4">
      <t>エイセイ</t>
    </rPh>
    <rPh sb="5" eb="7">
      <t>アンゼン</t>
    </rPh>
    <rPh sb="7" eb="9">
      <t>タイサク</t>
    </rPh>
    <phoneticPr fontId="1"/>
  </si>
  <si>
    <t>計</t>
    <rPh sb="0" eb="1">
      <t>ケイ</t>
    </rPh>
    <phoneticPr fontId="1"/>
  </si>
  <si>
    <t>実施主体</t>
    <rPh sb="0" eb="2">
      <t>ジッシ</t>
    </rPh>
    <rPh sb="2" eb="4">
      <t>シュタイ</t>
    </rPh>
    <phoneticPr fontId="1"/>
  </si>
  <si>
    <t>研修分野</t>
    <rPh sb="0" eb="2">
      <t>ケンシュウ</t>
    </rPh>
    <rPh sb="2" eb="4">
      <t>ブンヤ</t>
    </rPh>
    <phoneticPr fontId="1"/>
  </si>
  <si>
    <t>障害児保育</t>
    <rPh sb="0" eb="2">
      <t>ショウガイ</t>
    </rPh>
    <rPh sb="2" eb="3">
      <t>ジ</t>
    </rPh>
    <rPh sb="3" eb="5">
      <t>ホイク</t>
    </rPh>
    <phoneticPr fontId="1"/>
  </si>
  <si>
    <t>受講時間</t>
    <rPh sb="0" eb="2">
      <t>ジュコウ</t>
    </rPh>
    <rPh sb="2" eb="4">
      <t>ジカン</t>
    </rPh>
    <phoneticPr fontId="1"/>
  </si>
  <si>
    <t>外部研修</t>
    <rPh sb="0" eb="2">
      <t>ガイブ</t>
    </rPh>
    <rPh sb="2" eb="4">
      <t>ケンシュウ</t>
    </rPh>
    <phoneticPr fontId="1"/>
  </si>
  <si>
    <t>テーマ・内容</t>
    <rPh sb="4" eb="6">
      <t>ナイヨウ</t>
    </rPh>
    <phoneticPr fontId="1"/>
  </si>
  <si>
    <t>マネジメント</t>
  </si>
  <si>
    <t>代表者役職・氏名</t>
    <rPh sb="0" eb="3">
      <t>ダイヒョウシャ</t>
    </rPh>
    <rPh sb="3" eb="5">
      <t>ヤクショク</t>
    </rPh>
    <rPh sb="6" eb="8">
      <t>シメイ</t>
    </rPh>
    <phoneticPr fontId="1"/>
  </si>
  <si>
    <t xml:space="preserve">保育実践(R1年度末までの受講に限る) </t>
    <rPh sb="0" eb="2">
      <t>ホイク</t>
    </rPh>
    <rPh sb="2" eb="4">
      <t>ジッセン</t>
    </rPh>
    <rPh sb="7" eb="9">
      <t>ネンド</t>
    </rPh>
    <rPh sb="9" eb="10">
      <t>マツ</t>
    </rPh>
    <rPh sb="13" eb="15">
      <t>ジュコウ</t>
    </rPh>
    <rPh sb="16" eb="17">
      <t>カギ</t>
    </rPh>
    <phoneticPr fontId="1"/>
  </si>
  <si>
    <t>相当する職位</t>
    <rPh sb="0" eb="2">
      <t>ソウトウ</t>
    </rPh>
    <rPh sb="4" eb="6">
      <t>ショクイ</t>
    </rPh>
    <phoneticPr fontId="1"/>
  </si>
  <si>
    <t>算入可能な保育実践</t>
    <rPh sb="0" eb="2">
      <t>サンニュウ</t>
    </rPh>
    <rPh sb="2" eb="4">
      <t>カノウ</t>
    </rPh>
    <rPh sb="5" eb="7">
      <t>ホイク</t>
    </rPh>
    <rPh sb="7" eb="9">
      <t>ジッセン</t>
    </rPh>
    <phoneticPr fontId="1"/>
  </si>
  <si>
    <t>専門分野別</t>
    <rPh sb="0" eb="2">
      <t>センモン</t>
    </rPh>
    <rPh sb="2" eb="4">
      <t>ブンヤ</t>
    </rPh>
    <rPh sb="4" eb="5">
      <t>ベツ</t>
    </rPh>
    <phoneticPr fontId="1"/>
  </si>
  <si>
    <t>乳児保育</t>
    <rPh sb="0" eb="2">
      <t>ニュウジ</t>
    </rPh>
    <rPh sb="2" eb="4">
      <t>ホイク</t>
    </rPh>
    <phoneticPr fontId="1"/>
  </si>
  <si>
    <t>職務分野</t>
    <rPh sb="0" eb="2">
      <t>ショクム</t>
    </rPh>
    <rPh sb="2" eb="4">
      <t>ブンヤ</t>
    </rPh>
    <phoneticPr fontId="1"/>
  </si>
  <si>
    <t>以上のとおり、当該職員が研修を受講していることを証明します。</t>
    <rPh sb="0" eb="2">
      <t>イジョウ</t>
    </rPh>
    <rPh sb="7" eb="9">
      <t>トウガイ</t>
    </rPh>
    <rPh sb="9" eb="11">
      <t>ショクイン</t>
    </rPh>
    <rPh sb="12" eb="14">
      <t>ケンシュウ</t>
    </rPh>
    <rPh sb="15" eb="17">
      <t>ジュコウ</t>
    </rPh>
    <rPh sb="24" eb="26">
      <t>ショウメイ</t>
    </rPh>
    <phoneticPr fontId="1"/>
  </si>
  <si>
    <t>修了日</t>
    <rPh sb="0" eb="2">
      <t>シュウリョウ</t>
    </rPh>
    <rPh sb="2" eb="3">
      <t>ビ</t>
    </rPh>
    <phoneticPr fontId="1"/>
  </si>
  <si>
    <t>保育実践</t>
    <rPh sb="0" eb="2">
      <t>ホイク</t>
    </rPh>
    <rPh sb="2" eb="4">
      <t>ジッセン</t>
    </rPh>
    <phoneticPr fontId="1"/>
  </si>
  <si>
    <t>園内研修</t>
    <rPh sb="0" eb="2">
      <t>エンナイ</t>
    </rPh>
    <rPh sb="2" eb="4">
      <t>ケンシュウ</t>
    </rPh>
    <phoneticPr fontId="1"/>
  </si>
  <si>
    <t>職員名</t>
    <rPh sb="0" eb="2">
      <t>ショクイン</t>
    </rPh>
    <rPh sb="2" eb="3">
      <t>メイ</t>
    </rPh>
    <phoneticPr fontId="1"/>
  </si>
  <si>
    <t>保護者支援・子育て支援</t>
    <rPh sb="0" eb="3">
      <t>ホゴシャ</t>
    </rPh>
    <rPh sb="3" eb="5">
      <t>シエン</t>
    </rPh>
    <rPh sb="6" eb="8">
      <t>コソダ</t>
    </rPh>
    <rPh sb="9" eb="11">
      <t>シエン</t>
    </rPh>
    <phoneticPr fontId="1"/>
  </si>
  <si>
    <t>食育・アレルギー対応</t>
    <rPh sb="0" eb="2">
      <t>ショクイク</t>
    </rPh>
    <rPh sb="8" eb="10">
      <t>タイオウ</t>
    </rPh>
    <phoneticPr fontId="1"/>
  </si>
  <si>
    <t>備考</t>
    <rPh sb="0" eb="2">
      <t>ビコウ</t>
    </rPh>
    <phoneticPr fontId="1"/>
  </si>
  <si>
    <t>受講時間数計</t>
    <rPh sb="0" eb="2">
      <t>ジュコウ</t>
    </rPh>
    <rPh sb="2" eb="4">
      <t>ジカン</t>
    </rPh>
    <rPh sb="4" eb="5">
      <t>スウ</t>
    </rPh>
    <rPh sb="5" eb="6">
      <t>ケイ</t>
    </rPh>
    <phoneticPr fontId="1"/>
  </si>
  <si>
    <t>園内研修の
認定番号</t>
    <rPh sb="0" eb="2">
      <t>エンナイ</t>
    </rPh>
    <rPh sb="2" eb="4">
      <t>ケンシュウ</t>
    </rPh>
    <rPh sb="6" eb="10">
      <t>ニンテイバンゴウ</t>
    </rPh>
    <phoneticPr fontId="1"/>
  </si>
  <si>
    <t>専門
分野別
研修</t>
    <rPh sb="0" eb="2">
      <t>センモン</t>
    </rPh>
    <rPh sb="3" eb="5">
      <t>ブンヤ</t>
    </rPh>
    <rPh sb="5" eb="6">
      <t>ベツ</t>
    </rPh>
    <rPh sb="7" eb="9">
      <t>ケンシュウ</t>
    </rPh>
    <phoneticPr fontId="1"/>
  </si>
  <si>
    <t>研修修了分野</t>
    <rPh sb="0" eb="2">
      <t>ケンシュウ</t>
    </rPh>
    <rPh sb="2" eb="4">
      <t>シュウリョウ</t>
    </rPh>
    <rPh sb="4" eb="6">
      <t>ブンヤ</t>
    </rPh>
    <phoneticPr fontId="1"/>
  </si>
  <si>
    <t>証明日</t>
    <rPh sb="0" eb="2">
      <t>ショウメイ</t>
    </rPh>
    <rPh sb="2" eb="3">
      <t>ビ</t>
    </rPh>
    <phoneticPr fontId="1"/>
  </si>
  <si>
    <t>判定</t>
    <rPh sb="0" eb="2">
      <t>ハンテイ</t>
    </rPh>
    <phoneticPr fontId="1"/>
  </si>
  <si>
    <t>算入可能なマネジメント</t>
    <rPh sb="0" eb="2">
      <t>サンニュウ</t>
    </rPh>
    <rPh sb="2" eb="4">
      <t>カノウ</t>
    </rPh>
    <phoneticPr fontId="1"/>
  </si>
  <si>
    <t>マネジメント(R1年度末までの受講に限る)</t>
    <rPh sb="9" eb="11">
      <t>ネンド</t>
    </rPh>
    <rPh sb="11" eb="12">
      <t>マツ</t>
    </rPh>
    <rPh sb="15" eb="17">
      <t>ジュコウ</t>
    </rPh>
    <rPh sb="18" eb="19">
      <t>カギ</t>
    </rPh>
    <phoneticPr fontId="1"/>
  </si>
  <si>
    <t>必要な研修を修了しているか</t>
    <rPh sb="0" eb="2">
      <t>ヒツヨウ</t>
    </rPh>
    <rPh sb="3" eb="5">
      <t>ケンシュウ</t>
    </rPh>
    <rPh sb="6" eb="8">
      <t>シュウリョウ</t>
    </rPh>
    <phoneticPr fontId="1"/>
  </si>
  <si>
    <t>別紙１様式第１号</t>
    <rPh sb="0" eb="2">
      <t>ベッシ</t>
    </rPh>
    <rPh sb="3" eb="5">
      <t>ヨウシキ</t>
    </rPh>
    <rPh sb="5" eb="6">
      <t>ダイ</t>
    </rPh>
    <rPh sb="7" eb="8">
      <t>ゴウ</t>
    </rPh>
    <phoneticPr fontId="1"/>
  </si>
  <si>
    <t>職員名</t>
    <rPh sb="0" eb="2">
      <t>しょくいん</t>
    </rPh>
    <rPh sb="2" eb="3">
      <t>めい</t>
    </rPh>
    <phoneticPr fontId="1" type="Hiragana"/>
  </si>
  <si>
    <t>相当する職位</t>
    <rPh sb="0" eb="2">
      <t>そうとう</t>
    </rPh>
    <rPh sb="4" eb="6">
      <t>しょくい</t>
    </rPh>
    <phoneticPr fontId="1" type="Hiragana"/>
  </si>
  <si>
    <t>乳児保育</t>
    <rPh sb="0" eb="2">
      <t>にゅうじ</t>
    </rPh>
    <rPh sb="2" eb="4">
      <t>ほいく</t>
    </rPh>
    <phoneticPr fontId="1" type="Hiragana"/>
  </si>
  <si>
    <t>幼児教育</t>
    <rPh sb="0" eb="2">
      <t>ようじ</t>
    </rPh>
    <rPh sb="2" eb="4">
      <t>きょういく</t>
    </rPh>
    <phoneticPr fontId="1" type="Hiragana"/>
  </si>
  <si>
    <t>障害児
保育</t>
    <rPh sb="0" eb="2">
      <t>しょうがい</t>
    </rPh>
    <rPh sb="2" eb="3">
      <t>じ</t>
    </rPh>
    <rPh sb="4" eb="6">
      <t>ほいく</t>
    </rPh>
    <phoneticPr fontId="1" type="Hiragana"/>
  </si>
  <si>
    <t>食育・
アレルギー
対応</t>
    <rPh sb="0" eb="2">
      <t>しょくいく</t>
    </rPh>
    <rPh sb="10" eb="12">
      <t>たいおう</t>
    </rPh>
    <phoneticPr fontId="1" type="Hiragana"/>
  </si>
  <si>
    <t>保健衛生
･安全対策</t>
    <rPh sb="0" eb="2">
      <t>ほけん</t>
    </rPh>
    <rPh sb="2" eb="4">
      <t>えいせい</t>
    </rPh>
    <rPh sb="6" eb="8">
      <t>あんぜん</t>
    </rPh>
    <rPh sb="8" eb="10">
      <t>たいさく</t>
    </rPh>
    <phoneticPr fontId="1" type="Hiragana"/>
  </si>
  <si>
    <t>保護者
支援
･子育て
支援</t>
    <rPh sb="0" eb="3">
      <t>ほごしゃ</t>
    </rPh>
    <rPh sb="4" eb="6">
      <t>しえん</t>
    </rPh>
    <rPh sb="8" eb="10">
      <t>こそだ</t>
    </rPh>
    <rPh sb="12" eb="14">
      <t>しえん</t>
    </rPh>
    <phoneticPr fontId="1" type="Hiragana"/>
  </si>
  <si>
    <t>保育実践</t>
    <rPh sb="0" eb="4">
      <t>ほいくじっせん</t>
    </rPh>
    <phoneticPr fontId="1" type="Hiragana"/>
  </si>
  <si>
    <t>コピーここまで↑</t>
  </si>
  <si>
    <t>↑ここからコピーして、別紙１様式第２号のB列に値で貼り付けてください</t>
    <rPh sb="11" eb="13">
      <t>ベッシ</t>
    </rPh>
    <rPh sb="14" eb="16">
      <t>ヨウシキ</t>
    </rPh>
    <rPh sb="16" eb="17">
      <t>ダイ</t>
    </rPh>
    <rPh sb="18" eb="19">
      <t>ゴウ</t>
    </rPh>
    <rPh sb="21" eb="22">
      <t>レツ</t>
    </rPh>
    <rPh sb="23" eb="24">
      <t>アタイ</t>
    </rPh>
    <rPh sb="25" eb="26">
      <t>ハ</t>
    </rPh>
    <rPh sb="27" eb="28">
      <t>ツ</t>
    </rPh>
    <phoneticPr fontId="1"/>
  </si>
  <si>
    <t>担当する職務分野
【職務分野別リーダーのみ】</t>
    <rPh sb="0" eb="2">
      <t>たんとう</t>
    </rPh>
    <rPh sb="4" eb="6">
      <t>しょくむ</t>
    </rPh>
    <rPh sb="6" eb="8">
      <t>ぶんや</t>
    </rPh>
    <rPh sb="10" eb="15">
      <t>しょくむぶんやべつ</t>
    </rPh>
    <phoneticPr fontId="1" type="Hiragana"/>
  </si>
  <si>
    <t>幼児教育</t>
  </si>
  <si>
    <t>新潟市</t>
    <rPh sb="0" eb="2">
      <t>ニイガタ</t>
    </rPh>
    <rPh sb="2" eb="3">
      <t>シ</t>
    </rPh>
    <phoneticPr fontId="1"/>
  </si>
  <si>
    <t>長岡市</t>
    <rPh sb="0" eb="2">
      <t>ナガオカ</t>
    </rPh>
    <rPh sb="2" eb="3">
      <t>シ</t>
    </rPh>
    <phoneticPr fontId="1"/>
  </si>
  <si>
    <t>三条市</t>
    <rPh sb="0" eb="3">
      <t>サンジョウシ</t>
    </rPh>
    <phoneticPr fontId="1"/>
  </si>
  <si>
    <t>柏崎市</t>
    <rPh sb="0" eb="3">
      <t>カシワザキシ</t>
    </rPh>
    <phoneticPr fontId="1"/>
  </si>
  <si>
    <t>新発田市</t>
    <rPh sb="0" eb="4">
      <t>シバタシ</t>
    </rPh>
    <phoneticPr fontId="1"/>
  </si>
  <si>
    <t>小千谷市</t>
    <rPh sb="0" eb="4">
      <t>オヂヤシ</t>
    </rPh>
    <phoneticPr fontId="1"/>
  </si>
  <si>
    <t>加茂市</t>
    <rPh sb="0" eb="3">
      <t>カモシ</t>
    </rPh>
    <phoneticPr fontId="1"/>
  </si>
  <si>
    <t>十日町市</t>
    <rPh sb="0" eb="4">
      <t>トオカマチシ</t>
    </rPh>
    <phoneticPr fontId="1"/>
  </si>
  <si>
    <t>見附市</t>
    <rPh sb="0" eb="3">
      <t>ミツケシ</t>
    </rPh>
    <phoneticPr fontId="1"/>
  </si>
  <si>
    <t>村上市</t>
    <rPh sb="0" eb="3">
      <t>ムラカミシ</t>
    </rPh>
    <phoneticPr fontId="1"/>
  </si>
  <si>
    <t>燕市</t>
    <rPh sb="0" eb="2">
      <t>ツバメシ</t>
    </rPh>
    <phoneticPr fontId="1"/>
  </si>
  <si>
    <t>糸魚川市</t>
    <rPh sb="0" eb="4">
      <t>イトイガワシ</t>
    </rPh>
    <phoneticPr fontId="1"/>
  </si>
  <si>
    <t>妙高市</t>
    <rPh sb="0" eb="3">
      <t>ミョウコウシ</t>
    </rPh>
    <phoneticPr fontId="1"/>
  </si>
  <si>
    <t>五泉市</t>
    <rPh sb="0" eb="3">
      <t>ゴセンシ</t>
    </rPh>
    <phoneticPr fontId="1"/>
  </si>
  <si>
    <t>上越市</t>
    <rPh sb="0" eb="3">
      <t>ジョウエツシ</t>
    </rPh>
    <phoneticPr fontId="1"/>
  </si>
  <si>
    <t>阿賀野市</t>
    <rPh sb="0" eb="4">
      <t>アガノシ</t>
    </rPh>
    <phoneticPr fontId="1"/>
  </si>
  <si>
    <t>佐渡市</t>
    <rPh sb="0" eb="3">
      <t>サドシ</t>
    </rPh>
    <phoneticPr fontId="1"/>
  </si>
  <si>
    <t>魚沼市</t>
    <rPh sb="0" eb="3">
      <t>ウオヌマシ</t>
    </rPh>
    <phoneticPr fontId="1"/>
  </si>
  <si>
    <t>南魚沼市</t>
    <rPh sb="0" eb="4">
      <t>ミナミウオヌマシ</t>
    </rPh>
    <phoneticPr fontId="1"/>
  </si>
  <si>
    <t>胎内市</t>
    <rPh sb="0" eb="3">
      <t>タイナイシ</t>
    </rPh>
    <phoneticPr fontId="1"/>
  </si>
  <si>
    <t>聖籠町</t>
    <rPh sb="0" eb="3">
      <t>セイロウマチ</t>
    </rPh>
    <phoneticPr fontId="1"/>
  </si>
  <si>
    <t>弥彦村</t>
    <rPh sb="0" eb="3">
      <t>ヤヒコムラ</t>
    </rPh>
    <phoneticPr fontId="1"/>
  </si>
  <si>
    <t>田上町</t>
    <rPh sb="0" eb="3">
      <t>タガミマチ</t>
    </rPh>
    <phoneticPr fontId="1"/>
  </si>
  <si>
    <t>阿賀町</t>
    <rPh sb="0" eb="3">
      <t>アガマチ</t>
    </rPh>
    <phoneticPr fontId="1"/>
  </si>
  <si>
    <t>出雲崎町</t>
    <rPh sb="0" eb="4">
      <t>イズモザキマチ</t>
    </rPh>
    <phoneticPr fontId="1"/>
  </si>
  <si>
    <t>湯沢町</t>
    <rPh sb="0" eb="3">
      <t>ユザワマチ</t>
    </rPh>
    <phoneticPr fontId="1"/>
  </si>
  <si>
    <t>津南町</t>
    <rPh sb="0" eb="3">
      <t>ツナンマチ</t>
    </rPh>
    <phoneticPr fontId="1"/>
  </si>
  <si>
    <t>関川村</t>
    <rPh sb="0" eb="3">
      <t>セキカワムラ</t>
    </rPh>
    <phoneticPr fontId="1"/>
  </si>
  <si>
    <t>刈羽村</t>
    <rPh sb="0" eb="3">
      <t>カリワムラ</t>
    </rPh>
    <phoneticPr fontId="1"/>
  </si>
  <si>
    <t>粟島浦村</t>
    <rPh sb="0" eb="4">
      <t>アワシマウラムラ</t>
    </rPh>
    <phoneticPr fontId="1"/>
  </si>
  <si>
    <r>
      <t>＜令和７</t>
    </r>
    <r>
      <rPr>
        <b/>
        <sz val="14"/>
        <color theme="1"/>
        <rFont val="HGｺﾞｼｯｸM"/>
        <family val="3"/>
        <charset val="128"/>
      </rPr>
      <t>年度＞</t>
    </r>
    <rPh sb="1" eb="3">
      <t>レイワ</t>
    </rPh>
    <rPh sb="4" eb="6">
      <t>ネンド</t>
    </rPh>
    <phoneticPr fontId="1"/>
  </si>
  <si>
    <t>市町村名</t>
    <rPh sb="0" eb="3">
      <t>シチョウソン</t>
    </rPh>
    <rPh sb="3" eb="4">
      <t>メイ</t>
    </rPh>
    <phoneticPr fontId="1"/>
  </si>
  <si>
    <t>園長・施設長</t>
    <rPh sb="0" eb="2">
      <t>エンチョウ</t>
    </rPh>
    <rPh sb="3" eb="6">
      <t>シセツチョウ</t>
    </rPh>
    <phoneticPr fontId="1"/>
  </si>
  <si>
    <t>主任保育士</t>
    <rPh sb="0" eb="2">
      <t>シュニン</t>
    </rPh>
    <rPh sb="2" eb="5">
      <t>ホイクシ</t>
    </rPh>
    <phoneticPr fontId="1"/>
  </si>
  <si>
    <t>副園長</t>
    <rPh sb="0" eb="3">
      <t>フクエンチョウ</t>
    </rPh>
    <phoneticPr fontId="1"/>
  </si>
  <si>
    <r>
      <t>【</t>
    </r>
    <r>
      <rPr>
        <u/>
        <sz val="9"/>
        <color theme="1"/>
        <rFont val="HGｺﾞｼｯｸM"/>
        <family val="3"/>
        <charset val="128"/>
      </rPr>
      <t>職務分野別リーダーの場合のみ</t>
    </r>
    <r>
      <rPr>
        <sz val="9"/>
        <color theme="1"/>
        <rFont val="HGｺﾞｼｯｸM"/>
        <family val="3"/>
      </rPr>
      <t>】</t>
    </r>
    <r>
      <rPr>
        <sz val="11"/>
        <color theme="1"/>
        <rFont val="HGｺﾞｼｯｸM"/>
        <family val="3"/>
        <charset val="128"/>
      </rPr>
      <t xml:space="preserve">
担当する職務分野</t>
    </r>
    <rPh sb="1" eb="3">
      <t>ショクム</t>
    </rPh>
    <rPh sb="3" eb="5">
      <t>ブンヤ</t>
    </rPh>
    <rPh sb="5" eb="6">
      <t>ベツ</t>
    </rPh>
    <rPh sb="11" eb="13">
      <t>バアイ</t>
    </rPh>
    <rPh sb="17" eb="19">
      <t>タントウ</t>
    </rPh>
    <rPh sb="21" eb="23">
      <t>ショクム</t>
    </rPh>
    <rPh sb="23" eb="25">
      <t>ブンヤ</t>
    </rPh>
    <phoneticPr fontId="1"/>
  </si>
  <si>
    <t>なお、受講状況は受講状況確認書類を職員から提出させた上で確認しており市町村又は県が求める場合は受講状況確認書類を提示又は提出します。</t>
    <rPh sb="3" eb="5">
      <t>ジュコウ</t>
    </rPh>
    <rPh sb="5" eb="7">
      <t>ジョウキョウ</t>
    </rPh>
    <rPh sb="17" eb="19">
      <t>ショクイン</t>
    </rPh>
    <rPh sb="21" eb="23">
      <t>テイシュツ</t>
    </rPh>
    <rPh sb="26" eb="27">
      <t>ウエ</t>
    </rPh>
    <rPh sb="28" eb="30">
      <t>カクニン</t>
    </rPh>
    <rPh sb="34" eb="37">
      <t>シチョウソン</t>
    </rPh>
    <rPh sb="37" eb="38">
      <t>マタ</t>
    </rPh>
    <rPh sb="39" eb="40">
      <t>ケン</t>
    </rPh>
    <rPh sb="41" eb="42">
      <t>モト</t>
    </rPh>
    <rPh sb="44" eb="46">
      <t>バアイ</t>
    </rPh>
    <rPh sb="56" eb="58">
      <t>テイジ</t>
    </rPh>
    <rPh sb="58" eb="59">
      <t>マタ</t>
    </rPh>
    <rPh sb="60" eb="62">
      <t>テイシュツ</t>
    </rPh>
    <phoneticPr fontId="1"/>
  </si>
  <si>
    <t>令和７年○月○日</t>
    <rPh sb="0" eb="2">
      <t>レイワ</t>
    </rPh>
    <rPh sb="3" eb="4">
      <t>ネン</t>
    </rPh>
    <rPh sb="5" eb="6">
      <t>ガツ</t>
    </rPh>
    <rPh sb="7" eb="8">
      <t>ニチ</t>
    </rPh>
    <phoneticPr fontId="1"/>
  </si>
  <si>
    <r>
      <t>＜令和８</t>
    </r>
    <r>
      <rPr>
        <b/>
        <sz val="14"/>
        <color theme="1"/>
        <rFont val="HGｺﾞｼｯｸM"/>
        <family val="3"/>
        <charset val="128"/>
      </rPr>
      <t>年度＞</t>
    </r>
    <rPh sb="1" eb="3">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</si>
</sst>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時間&quot;"/>
    <numFmt numFmtId="177" formatCode="[$-411]ge\.m\.d;@"/>
    <numFmt numFmtId="178" formatCode="0_ "/>
  </numFmts>
  <fonts count="15" x14ac:knownFonts="1">
    <font>
      <sz val="11"/>
      <color theme="1"/>
      <name val="游ゴシック"/>
      <family val="3"/>
      <scheme val="minor"/>
    </font>
    <font>
      <sz val="6"/>
      <name val="游ゴシック"/>
      <family val="3"/>
    </font>
    <font>
      <sz val="11"/>
      <color theme="1"/>
      <name val="HGｺﾞｼｯｸM"/>
      <family val="3"/>
    </font>
    <font>
      <b/>
      <sz val="14"/>
      <color theme="1"/>
      <name val="HGｺﾞｼｯｸM"/>
      <family val="3"/>
    </font>
    <font>
      <sz val="9"/>
      <color theme="1"/>
      <name val="HGｺﾞｼｯｸM"/>
      <family val="3"/>
    </font>
    <font>
      <sz val="12"/>
      <color theme="1"/>
      <name val="HGｺﾞｼｯｸM"/>
      <family val="3"/>
    </font>
    <font>
      <sz val="14"/>
      <color theme="1"/>
      <name val="HGｺﾞｼｯｸM"/>
      <family val="3"/>
    </font>
    <font>
      <sz val="8"/>
      <color theme="1"/>
      <name val="HGｺﾞｼｯｸM"/>
      <family val="3"/>
    </font>
    <font>
      <sz val="10"/>
      <color theme="1"/>
      <name val="游ゴシック"/>
      <family val="3"/>
      <scheme val="minor"/>
    </font>
    <font>
      <sz val="11"/>
      <color theme="1"/>
      <name val="HGｺﾞｼｯｸM"/>
      <family val="3"/>
      <charset val="128"/>
    </font>
    <font>
      <b/>
      <sz val="14"/>
      <color theme="1"/>
      <name val="HGｺﾞｼｯｸM"/>
      <family val="3"/>
      <charset val="128"/>
    </font>
    <font>
      <sz val="10"/>
      <color theme="1"/>
      <name val="HGｺﾞｼｯｸM"/>
      <family val="3"/>
      <charset val="128"/>
    </font>
    <font>
      <sz val="6"/>
      <name val="游ゴシック"/>
      <family val="3"/>
      <charset val="128"/>
      <scheme val="minor"/>
    </font>
    <font>
      <u/>
      <sz val="9"/>
      <color theme="1"/>
      <name val="HGｺﾞｼｯｸM"/>
      <family val="3"/>
      <charset val="128"/>
    </font>
    <font>
      <b/>
      <sz val="11"/>
      <color theme="1"/>
      <name val="游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EBFF"/>
        <bgColor indexed="64"/>
      </patternFill>
    </fill>
    <fill>
      <patternFill patternType="solid">
        <fgColor theme="9" tint="0.79998168889431442"/>
        <bgColor indexed="64"/>
      </patternFill>
    </fill>
    <fill>
      <patternFill patternType="solid">
        <fgColor rgb="FFFCE4D6"/>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DEBF7"/>
        <bgColor indexed="64"/>
      </patternFill>
    </fill>
    <fill>
      <patternFill patternType="solid">
        <fgColor theme="5" tint="0.79998168889431442"/>
        <bgColor indexed="64"/>
      </patternFill>
    </fill>
    <fill>
      <patternFill patternType="solid">
        <fgColor rgb="FFFFFF00"/>
        <bgColor indexed="64"/>
      </patternFill>
    </fill>
  </fills>
  <borders count="39">
    <border>
      <left/>
      <right/>
      <top/>
      <bottom/>
      <diagonal/>
    </border>
    <border>
      <left style="thin">
        <color indexed="64"/>
      </left>
      <right/>
      <top style="hair">
        <color indexed="64"/>
      </top>
      <bottom style="thin">
        <color auto="1"/>
      </bottom>
      <diagonal/>
    </border>
    <border>
      <left style="thin">
        <color indexed="64"/>
      </left>
      <right/>
      <top/>
      <bottom style="thin">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auto="1"/>
      </bottom>
      <diagonal/>
    </border>
    <border>
      <left style="thin">
        <color indexed="64"/>
      </left>
      <right/>
      <top/>
      <bottom/>
      <diagonal/>
    </border>
    <border>
      <left style="thin">
        <color indexed="64"/>
      </left>
      <right/>
      <top style="hair">
        <color auto="1"/>
      </top>
      <bottom/>
      <diagonal/>
    </border>
    <border>
      <left style="thin">
        <color indexed="64"/>
      </left>
      <right/>
      <top style="hair">
        <color auto="1"/>
      </top>
      <bottom style="hair">
        <color auto="1"/>
      </bottom>
      <diagonal/>
    </border>
    <border>
      <left style="thin">
        <color indexed="64"/>
      </left>
      <right/>
      <top/>
      <bottom style="hair">
        <color auto="1"/>
      </bottom>
      <diagonal/>
    </border>
    <border>
      <left style="thin">
        <color indexed="64"/>
      </left>
      <right style="hair">
        <color auto="1"/>
      </right>
      <top style="thin">
        <color indexed="64"/>
      </top>
      <bottom style="thin">
        <color indexed="64"/>
      </bottom>
      <diagonal/>
    </border>
    <border>
      <left style="thin">
        <color indexed="64"/>
      </left>
      <right style="hair">
        <color auto="1"/>
      </right>
      <top style="thin">
        <color indexed="64"/>
      </top>
      <bottom/>
      <diagonal/>
    </border>
    <border>
      <left style="thin">
        <color indexed="64"/>
      </left>
      <right style="hair">
        <color auto="1"/>
      </right>
      <top style="hair">
        <color auto="1"/>
      </top>
      <bottom style="hair">
        <color auto="1"/>
      </bottom>
      <diagonal/>
    </border>
    <border>
      <left style="thin">
        <color indexed="64"/>
      </left>
      <right style="hair">
        <color auto="1"/>
      </right>
      <top/>
      <bottom/>
      <diagonal/>
    </border>
    <border>
      <left style="thin">
        <color indexed="64"/>
      </left>
      <right style="hair">
        <color auto="1"/>
      </right>
      <top/>
      <bottom style="hair">
        <color auto="1"/>
      </bottom>
      <diagonal/>
    </border>
    <border>
      <left style="thin">
        <color indexed="64"/>
      </left>
      <right style="hair">
        <color auto="1"/>
      </right>
      <top style="hair">
        <color auto="1"/>
      </top>
      <bottom style="thin">
        <color indexed="64"/>
      </bottom>
      <diagonal/>
    </border>
    <border>
      <left/>
      <right style="thin">
        <color indexed="64"/>
      </right>
      <top style="thin">
        <color indexed="64"/>
      </top>
      <bottom style="thin">
        <color indexed="64"/>
      </bottom>
      <diagonal/>
    </border>
    <border>
      <left/>
      <right style="thin">
        <color indexed="64"/>
      </right>
      <top style="hair">
        <color auto="1"/>
      </top>
      <bottom style="hair">
        <color auto="1"/>
      </bottom>
      <diagonal/>
    </border>
    <border>
      <left/>
      <right style="thin">
        <color indexed="64"/>
      </right>
      <top/>
      <bottom/>
      <diagonal/>
    </border>
    <border>
      <left/>
      <right style="thin">
        <color indexed="64"/>
      </right>
      <top/>
      <bottom style="hair">
        <color auto="1"/>
      </bottom>
      <diagonal/>
    </border>
    <border>
      <left/>
      <right style="thin">
        <color indexed="64"/>
      </right>
      <top style="hair">
        <color auto="1"/>
      </top>
      <bottom style="thin">
        <color indexed="64"/>
      </bottom>
      <diagonal/>
    </border>
    <border>
      <left/>
      <right/>
      <top/>
      <bottom style="thin">
        <color auto="1"/>
      </bottom>
      <diagonal/>
    </border>
    <border>
      <left/>
      <right/>
      <top style="thin">
        <color auto="1"/>
      </top>
      <bottom/>
      <diagonal/>
    </border>
    <border>
      <left style="thin">
        <color indexed="64"/>
      </left>
      <right style="thin">
        <color indexed="64"/>
      </right>
      <top style="hair">
        <color auto="1"/>
      </top>
      <bottom style="thin">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s>
  <cellStyleXfs count="1">
    <xf numFmtId="0" fontId="0" fillId="0" borderId="0">
      <alignment vertical="center"/>
    </xf>
  </cellStyleXfs>
  <cellXfs count="131">
    <xf numFmtId="0" fontId="0" fillId="0" borderId="0" xfId="0">
      <alignment vertical="center"/>
    </xf>
    <xf numFmtId="0" fontId="0" fillId="0" borderId="0" xfId="0" applyProtection="1">
      <alignment vertical="center"/>
      <protection locked="0"/>
    </xf>
    <xf numFmtId="0" fontId="2" fillId="0" borderId="0" xfId="0" applyFont="1" applyProtection="1">
      <alignment vertical="center"/>
      <protection locked="0"/>
    </xf>
    <xf numFmtId="0" fontId="3" fillId="0" borderId="0" xfId="0" applyFont="1" applyAlignment="1" applyProtection="1">
      <protection locked="0"/>
    </xf>
    <xf numFmtId="0" fontId="3" fillId="0" borderId="0" xfId="0" applyFont="1" applyProtection="1">
      <alignment vertical="center"/>
      <protection locked="0"/>
    </xf>
    <xf numFmtId="0" fontId="2" fillId="0" borderId="0" xfId="0" applyFont="1" applyAlignment="1" applyProtection="1">
      <protection locked="0"/>
    </xf>
    <xf numFmtId="0" fontId="0" fillId="0" borderId="0" xfId="0" applyAlignment="1" applyProtection="1">
      <protection locked="0"/>
    </xf>
    <xf numFmtId="0" fontId="6" fillId="0" borderId="0" xfId="0" applyFont="1" applyAlignment="1" applyProtection="1">
      <protection locked="0"/>
    </xf>
    <xf numFmtId="0" fontId="2" fillId="0" borderId="5" xfId="0" applyFont="1" applyBorder="1" applyAlignment="1" applyProtection="1">
      <alignment horizontal="center" vertical="center" shrinkToFit="1"/>
      <protection locked="0"/>
    </xf>
    <xf numFmtId="0" fontId="2" fillId="0" borderId="0" xfId="0" applyFont="1" applyAlignment="1" applyProtection="1">
      <alignment horizontal="center"/>
      <protection locked="0"/>
    </xf>
    <xf numFmtId="0" fontId="2" fillId="0" borderId="5"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28" xfId="0" applyFont="1" applyBorder="1" applyAlignment="1" applyProtection="1">
      <alignment horizontal="center" vertical="center"/>
      <protection locked="0"/>
    </xf>
    <xf numFmtId="0" fontId="0" fillId="0" borderId="34" xfId="0" applyBorder="1" applyProtection="1">
      <alignment vertical="center"/>
      <protection locked="0"/>
    </xf>
    <xf numFmtId="0" fontId="4"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177" fontId="0" fillId="0" borderId="0" xfId="0" applyNumberFormat="1">
      <alignment vertical="center"/>
    </xf>
    <xf numFmtId="0" fontId="0" fillId="0" borderId="0" xfId="0" applyAlignment="1" applyProtection="1">
      <alignment horizontal="left" vertical="center"/>
      <protection locked="0"/>
    </xf>
    <xf numFmtId="178" fontId="0" fillId="0" borderId="0" xfId="0" applyNumberFormat="1" applyProtection="1">
      <alignment vertical="center"/>
      <protection locked="0"/>
    </xf>
    <xf numFmtId="0" fontId="2" fillId="0" borderId="14" xfId="0" applyFont="1" applyBorder="1" applyAlignment="1" applyProtection="1">
      <alignment horizontal="center" vertical="center"/>
      <protection locked="0"/>
    </xf>
    <xf numFmtId="0" fontId="2" fillId="5" borderId="23" xfId="0" applyFont="1" applyFill="1" applyBorder="1">
      <alignment vertical="center"/>
    </xf>
    <xf numFmtId="0" fontId="0" fillId="5" borderId="16" xfId="0" applyFill="1" applyBorder="1">
      <alignment vertical="center"/>
    </xf>
    <xf numFmtId="0" fontId="0" fillId="5" borderId="9" xfId="0" applyFill="1" applyBorder="1">
      <alignment vertical="center"/>
    </xf>
    <xf numFmtId="0" fontId="2" fillId="5" borderId="9" xfId="0" applyFont="1" applyFill="1" applyBorder="1">
      <alignment vertical="center"/>
    </xf>
    <xf numFmtId="0" fontId="2" fillId="5" borderId="24" xfId="0" applyFont="1" applyFill="1" applyBorder="1">
      <alignment vertical="center"/>
    </xf>
    <xf numFmtId="0" fontId="0" fillId="5" borderId="29" xfId="0" applyFill="1" applyBorder="1">
      <alignment vertical="center"/>
    </xf>
    <xf numFmtId="0" fontId="0" fillId="5" borderId="14" xfId="0" applyFill="1" applyBorder="1">
      <alignment vertical="center"/>
    </xf>
    <xf numFmtId="0" fontId="2" fillId="5" borderId="14" xfId="0" applyFont="1" applyFill="1" applyBorder="1">
      <alignment vertical="center"/>
    </xf>
    <xf numFmtId="0" fontId="5" fillId="6" borderId="12" xfId="0" applyFont="1" applyFill="1" applyBorder="1" applyAlignment="1" applyProtection="1">
      <alignment horizontal="center" vertical="center" shrinkToFit="1"/>
      <protection locked="0"/>
    </xf>
    <xf numFmtId="0" fontId="2" fillId="5" borderId="25" xfId="0" applyFont="1" applyFill="1" applyBorder="1">
      <alignment vertical="center"/>
    </xf>
    <xf numFmtId="0" fontId="0" fillId="5" borderId="30" xfId="0" applyFill="1" applyBorder="1">
      <alignment vertical="center"/>
    </xf>
    <xf numFmtId="0" fontId="0" fillId="5" borderId="13" xfId="0" applyFill="1" applyBorder="1">
      <alignment vertical="center"/>
    </xf>
    <xf numFmtId="0" fontId="2" fillId="5" borderId="13" xfId="0" applyFont="1" applyFill="1" applyBorder="1">
      <alignment vertical="center"/>
    </xf>
    <xf numFmtId="0" fontId="5" fillId="7" borderId="35" xfId="0" applyFont="1" applyFill="1" applyBorder="1" applyAlignment="1" applyProtection="1">
      <alignment horizontal="center" vertical="center" shrinkToFit="1"/>
      <protection locked="0"/>
    </xf>
    <xf numFmtId="0" fontId="2" fillId="8" borderId="24" xfId="0" applyFont="1" applyFill="1" applyBorder="1">
      <alignment vertical="center"/>
    </xf>
    <xf numFmtId="0" fontId="5" fillId="9" borderId="6" xfId="0" applyFont="1" applyFill="1" applyBorder="1" applyAlignment="1" applyProtection="1">
      <alignment horizontal="center" vertical="center" shrinkToFit="1"/>
      <protection locked="0"/>
    </xf>
    <xf numFmtId="0" fontId="2" fillId="5" borderId="26" xfId="0" applyFont="1" applyFill="1" applyBorder="1">
      <alignment vertical="center"/>
    </xf>
    <xf numFmtId="0" fontId="0" fillId="8" borderId="31" xfId="0" applyFill="1" applyBorder="1">
      <alignment vertical="center"/>
    </xf>
    <xf numFmtId="0" fontId="0" fillId="5" borderId="6" xfId="0" applyFill="1" applyBorder="1">
      <alignment vertical="center"/>
    </xf>
    <xf numFmtId="0" fontId="2" fillId="5" borderId="6" xfId="0" applyFont="1" applyFill="1" applyBorder="1">
      <alignment vertical="center"/>
    </xf>
    <xf numFmtId="0" fontId="5" fillId="10" borderId="6" xfId="0" applyFont="1" applyFill="1" applyBorder="1" applyAlignment="1" applyProtection="1">
      <alignment horizontal="center" vertical="center" shrinkToFit="1"/>
      <protection locked="0"/>
    </xf>
    <xf numFmtId="0" fontId="0" fillId="8" borderId="13" xfId="0" applyFill="1" applyBorder="1">
      <alignment vertical="center"/>
    </xf>
    <xf numFmtId="0" fontId="2" fillId="5" borderId="27" xfId="0" applyFont="1" applyFill="1" applyBorder="1">
      <alignment vertical="center"/>
    </xf>
    <xf numFmtId="0" fontId="0" fillId="5" borderId="32" xfId="0" applyFill="1" applyBorder="1">
      <alignment vertical="center"/>
    </xf>
    <xf numFmtId="0" fontId="0" fillId="5" borderId="35" xfId="0" applyFill="1" applyBorder="1">
      <alignment vertical="center"/>
    </xf>
    <xf numFmtId="0" fontId="2" fillId="5" borderId="35" xfId="0" applyFont="1" applyFill="1" applyBorder="1">
      <alignment vertical="center"/>
    </xf>
    <xf numFmtId="0" fontId="2" fillId="5" borderId="22" xfId="0" applyFont="1" applyFill="1" applyBorder="1">
      <alignment vertical="center"/>
    </xf>
    <xf numFmtId="0" fontId="0" fillId="5" borderId="28" xfId="0" applyFill="1" applyBorder="1">
      <alignment vertical="center"/>
    </xf>
    <xf numFmtId="0" fontId="0" fillId="5" borderId="5" xfId="0" applyFill="1" applyBorder="1">
      <alignment vertical="center"/>
    </xf>
    <xf numFmtId="0" fontId="2" fillId="5" borderId="5" xfId="0" applyFont="1" applyFill="1" applyBorder="1">
      <alignment vertical="center"/>
    </xf>
    <xf numFmtId="0" fontId="0" fillId="5" borderId="0" xfId="0" applyFill="1" applyAlignment="1">
      <alignment horizontal="center" vertical="center"/>
    </xf>
    <xf numFmtId="0" fontId="5" fillId="9" borderId="14" xfId="0" applyFont="1" applyFill="1" applyBorder="1" applyAlignment="1" applyProtection="1">
      <alignment horizontal="center" vertical="center" shrinkToFit="1"/>
      <protection locked="0"/>
    </xf>
    <xf numFmtId="0" fontId="5" fillId="7" borderId="14" xfId="0" applyFont="1" applyFill="1" applyBorder="1" applyAlignment="1" applyProtection="1">
      <alignment horizontal="center" vertical="center" shrinkToFit="1"/>
      <protection locked="0"/>
    </xf>
    <xf numFmtId="176" fontId="5" fillId="7" borderId="14" xfId="0" applyNumberFormat="1" applyFont="1" applyFill="1" applyBorder="1" applyAlignment="1" applyProtection="1">
      <alignment horizontal="center" vertical="center" shrinkToFit="1"/>
      <protection locked="0"/>
    </xf>
    <xf numFmtId="177" fontId="5" fillId="7" borderId="14" xfId="0" applyNumberFormat="1" applyFont="1" applyFill="1" applyBorder="1" applyAlignment="1" applyProtection="1">
      <alignment horizontal="center" vertical="center" shrinkToFit="1"/>
      <protection locked="0"/>
    </xf>
    <xf numFmtId="0" fontId="2" fillId="0" borderId="35" xfId="0" applyFont="1" applyBorder="1" applyAlignment="1" applyProtection="1">
      <alignment horizontal="center" vertical="center"/>
      <protection locked="0"/>
    </xf>
    <xf numFmtId="176" fontId="5" fillId="7" borderId="35" xfId="0" applyNumberFormat="1" applyFont="1" applyFill="1" applyBorder="1" applyAlignment="1" applyProtection="1">
      <alignment horizontal="center" vertical="center" shrinkToFit="1"/>
      <protection locked="0"/>
    </xf>
    <xf numFmtId="177" fontId="5" fillId="7" borderId="35" xfId="0" applyNumberFormat="1" applyFont="1" applyFill="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wrapText="1" shrinkToFit="1"/>
      <protection locked="0"/>
    </xf>
    <xf numFmtId="0" fontId="2" fillId="3" borderId="36" xfId="0" applyFont="1" applyFill="1" applyBorder="1" applyAlignment="1">
      <alignment horizontal="center" vertical="center" shrinkToFit="1"/>
    </xf>
    <xf numFmtId="0" fontId="2" fillId="4" borderId="37" xfId="0" applyFont="1" applyFill="1" applyBorder="1" applyAlignment="1">
      <alignment horizontal="center" vertical="center" shrinkToFit="1"/>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14" fillId="0" borderId="0" xfId="0" applyFont="1" applyProtection="1">
      <alignment vertical="center"/>
      <protection locked="0"/>
    </xf>
    <xf numFmtId="57" fontId="5" fillId="7" borderId="14" xfId="0" applyNumberFormat="1" applyFont="1" applyFill="1" applyBorder="1" applyAlignment="1" applyProtection="1">
      <alignment horizontal="center" vertical="center" shrinkToFit="1"/>
      <protection locked="0"/>
    </xf>
    <xf numFmtId="0" fontId="2" fillId="0" borderId="5"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5"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32"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4" fillId="2" borderId="19"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5" fillId="11" borderId="7" xfId="0" applyFont="1" applyFill="1" applyBorder="1" applyAlignment="1" applyProtection="1">
      <alignment horizontal="center" vertical="center" shrinkToFit="1"/>
      <protection locked="0"/>
    </xf>
    <xf numFmtId="0" fontId="5" fillId="11" borderId="8" xfId="0" applyFont="1" applyFill="1" applyBorder="1" applyAlignment="1" applyProtection="1">
      <alignment horizontal="center" vertical="center" shrinkToFit="1"/>
      <protection locked="0"/>
    </xf>
    <xf numFmtId="0" fontId="2" fillId="0" borderId="8"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5" fillId="10" borderId="20" xfId="0" applyFont="1" applyFill="1" applyBorder="1" applyAlignment="1" applyProtection="1">
      <alignment horizontal="center" vertical="center" shrinkToFit="1"/>
      <protection locked="0"/>
    </xf>
    <xf numFmtId="0" fontId="5" fillId="10" borderId="29" xfId="0" applyFont="1" applyFill="1" applyBorder="1" applyAlignment="1" applyProtection="1">
      <alignment horizontal="center" vertical="center" shrinkToFit="1"/>
      <protection locked="0"/>
    </xf>
    <xf numFmtId="177" fontId="5" fillId="7" borderId="20" xfId="0" applyNumberFormat="1" applyFont="1" applyFill="1" applyBorder="1" applyAlignment="1" applyProtection="1">
      <alignment horizontal="center" vertical="center" shrinkToFit="1"/>
      <protection locked="0"/>
    </xf>
    <xf numFmtId="177" fontId="5" fillId="7" borderId="29" xfId="0" applyNumberFormat="1" applyFont="1" applyFill="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12"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5" fillId="6" borderId="20" xfId="0" applyFont="1" applyFill="1" applyBorder="1" applyAlignment="1" applyProtection="1">
      <alignment horizontal="center" vertical="center" shrinkToFit="1"/>
      <protection locked="0"/>
    </xf>
    <xf numFmtId="0" fontId="5" fillId="6" borderId="29" xfId="0" applyFont="1" applyFill="1" applyBorder="1" applyAlignment="1" applyProtection="1">
      <alignment horizontal="center" vertical="center" shrinkToFit="1"/>
      <protection locked="0"/>
    </xf>
    <xf numFmtId="0" fontId="5" fillId="0" borderId="0" xfId="0" applyFont="1" applyAlignment="1" applyProtection="1">
      <alignment horizontal="left" vertical="center"/>
      <protection locked="0"/>
    </xf>
    <xf numFmtId="0" fontId="5" fillId="10" borderId="1" xfId="0" applyFont="1" applyFill="1" applyBorder="1" applyAlignment="1" applyProtection="1">
      <alignment horizontal="center" vertical="center" shrinkToFit="1"/>
      <protection locked="0"/>
    </xf>
    <xf numFmtId="0" fontId="5" fillId="10" borderId="32" xfId="0" applyFont="1" applyFill="1" applyBorder="1" applyAlignment="1" applyProtection="1">
      <alignment horizontal="center" vertical="center" shrinkToFit="1"/>
      <protection locked="0"/>
    </xf>
    <xf numFmtId="177" fontId="5" fillId="7" borderId="1" xfId="0" applyNumberFormat="1" applyFont="1" applyFill="1" applyBorder="1" applyAlignment="1" applyProtection="1">
      <alignment horizontal="center" vertical="center" shrinkToFit="1"/>
      <protection locked="0"/>
    </xf>
    <xf numFmtId="177" fontId="5" fillId="7" borderId="32" xfId="0" applyNumberFormat="1" applyFont="1" applyFill="1" applyBorder="1" applyAlignment="1" applyProtection="1">
      <alignment horizontal="center" vertical="center" shrinkToFit="1"/>
      <protection locked="0"/>
    </xf>
    <xf numFmtId="0" fontId="5" fillId="7" borderId="33" xfId="0" applyFont="1" applyFill="1" applyBorder="1" applyAlignment="1" applyProtection="1">
      <alignment horizontal="center" vertical="center" shrinkToFit="1"/>
      <protection locked="0"/>
    </xf>
    <xf numFmtId="0" fontId="5" fillId="7" borderId="0" xfId="0" applyFont="1" applyFill="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wrapText="1" shrinkToFit="1"/>
      <protection locked="0"/>
    </xf>
  </cellXfs>
  <cellStyles count="1">
    <cellStyle name="標準" xfId="0" builtinId="0"/>
  </cellStyles>
  <dxfs count="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E9FFFF"/>
      <color rgb="FFFFE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186690</xdr:colOff>
      <xdr:row>18</xdr:row>
      <xdr:rowOff>102870</xdr:rowOff>
    </xdr:from>
    <xdr:to>
      <xdr:col>16</xdr:col>
      <xdr:colOff>374650</xdr:colOff>
      <xdr:row>24</xdr:row>
      <xdr:rowOff>71755</xdr:rowOff>
    </xdr:to>
    <xdr:sp macro="" textlink="">
      <xdr:nvSpPr>
        <xdr:cNvPr id="2" name="四角形: 角を丸くする 5">
          <a:extLst>
            <a:ext uri="{FF2B5EF4-FFF2-40B4-BE49-F238E27FC236}">
              <a16:creationId xmlns:a16="http://schemas.microsoft.com/office/drawing/2014/main" id="{0A2C252B-2AEF-46D9-80B1-C49E0494FFFE}"/>
            </a:ext>
          </a:extLst>
        </xdr:cNvPr>
        <xdr:cNvSpPr/>
      </xdr:nvSpPr>
      <xdr:spPr>
        <a:xfrm>
          <a:off x="11692890" y="4389120"/>
          <a:ext cx="4331335" cy="1397635"/>
        </a:xfrm>
        <a:prstGeom prst="roundRect">
          <a:avLst/>
        </a:prstGeom>
        <a:solidFill>
          <a:srgbClr val="CCFFCC"/>
        </a:solidFill>
        <a:ln w="28575">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latin typeface="HGｺﾞｼｯｸM"/>
              <a:ea typeface="HGｺﾞｼｯｸM"/>
            </a:rPr>
            <a:t>保育所・地域型はこの様式を使用してください。</a:t>
          </a:r>
          <a:endParaRPr kumimoji="1" lang="en-US" altLang="ja-JP" sz="2000" b="1">
            <a:solidFill>
              <a:schemeClr val="tx1"/>
            </a:solidFill>
            <a:latin typeface="HGｺﾞｼｯｸM"/>
            <a:ea typeface="HG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186690</xdr:colOff>
      <xdr:row>18</xdr:row>
      <xdr:rowOff>102870</xdr:rowOff>
    </xdr:from>
    <xdr:to>
      <xdr:col>16</xdr:col>
      <xdr:colOff>374650</xdr:colOff>
      <xdr:row>24</xdr:row>
      <xdr:rowOff>71755</xdr:rowOff>
    </xdr:to>
    <xdr:sp macro="" textlink="">
      <xdr:nvSpPr>
        <xdr:cNvPr id="2" name="四角形: 角を丸くする 5">
          <a:extLst>
            <a:ext uri="{FF2B5EF4-FFF2-40B4-BE49-F238E27FC236}">
              <a16:creationId xmlns:a16="http://schemas.microsoft.com/office/drawing/2014/main" id="{A4EECC27-55D8-44A4-928C-EB992BF880D6}"/>
            </a:ext>
          </a:extLst>
        </xdr:cNvPr>
        <xdr:cNvSpPr/>
      </xdr:nvSpPr>
      <xdr:spPr>
        <a:xfrm>
          <a:off x="11692890" y="4389120"/>
          <a:ext cx="4331335" cy="1397635"/>
        </a:xfrm>
        <a:prstGeom prst="roundRect">
          <a:avLst/>
        </a:prstGeom>
        <a:solidFill>
          <a:srgbClr val="CCFFCC"/>
        </a:solidFill>
        <a:ln w="28575">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latin typeface="HGｺﾞｼｯｸM"/>
              <a:ea typeface="HGｺﾞｼｯｸM"/>
            </a:rPr>
            <a:t>保育所・地域型はこの様式を使用してください。</a:t>
          </a:r>
          <a:endParaRPr kumimoji="1" lang="en-US" altLang="ja-JP" sz="2000" b="1">
            <a:solidFill>
              <a:schemeClr val="tx1"/>
            </a:solidFill>
            <a:latin typeface="HGｺﾞｼｯｸM"/>
            <a:ea typeface="HGｺﾞｼｯｸM"/>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A3F85-695B-4FDF-9181-16915B1826A8}">
  <dimension ref="A1:X40"/>
  <sheetViews>
    <sheetView showGridLines="0" view="pageBreakPreview" zoomScaleSheetLayoutView="100" workbookViewId="0">
      <selection activeCell="I9" sqref="I9"/>
    </sheetView>
  </sheetViews>
  <sheetFormatPr defaultColWidth="9" defaultRowHeight="18.75" x14ac:dyDescent="0.4"/>
  <cols>
    <col min="1" max="1" width="4.25" style="1" customWidth="1"/>
    <col min="2" max="2" width="23.125" style="1" customWidth="1"/>
    <col min="3" max="3" width="28" style="1" customWidth="1"/>
    <col min="4" max="4" width="16.25" style="1" customWidth="1"/>
    <col min="5" max="6" width="11.375" style="1" customWidth="1"/>
    <col min="7" max="7" width="11.125" style="1" customWidth="1"/>
    <col min="8" max="11" width="11.375" style="1" customWidth="1"/>
    <col min="12" max="25" width="10.875" style="1" customWidth="1"/>
    <col min="26" max="26" width="9" style="1" customWidth="1"/>
    <col min="27" max="16384" width="9" style="1"/>
  </cols>
  <sheetData>
    <row r="1" spans="1:24" x14ac:dyDescent="0.4">
      <c r="A1" s="2" t="s">
        <v>43</v>
      </c>
      <c r="B1" s="6"/>
      <c r="C1" s="6"/>
      <c r="D1" s="6"/>
      <c r="E1" s="10" t="s">
        <v>3</v>
      </c>
      <c r="F1" s="70" t="s">
        <v>13</v>
      </c>
      <c r="G1" s="71"/>
      <c r="H1" s="12" t="s">
        <v>16</v>
      </c>
      <c r="I1" s="14" t="s">
        <v>29</v>
      </c>
      <c r="J1" s="10" t="s">
        <v>34</v>
      </c>
      <c r="K1" s="10" t="s">
        <v>37</v>
      </c>
      <c r="N1" t="s">
        <v>21</v>
      </c>
      <c r="O1" t="s">
        <v>25</v>
      </c>
      <c r="P1"/>
      <c r="Q1"/>
      <c r="R1" t="s">
        <v>39</v>
      </c>
      <c r="S1" t="s">
        <v>23</v>
      </c>
      <c r="T1"/>
      <c r="U1" t="s">
        <v>18</v>
      </c>
      <c r="V1"/>
      <c r="W1" t="s">
        <v>39</v>
      </c>
      <c r="X1" t="s">
        <v>57</v>
      </c>
    </row>
    <row r="2" spans="1:24" x14ac:dyDescent="0.2">
      <c r="A2" s="3" t="s">
        <v>1</v>
      </c>
      <c r="B2" s="7"/>
      <c r="C2" s="7"/>
      <c r="D2" s="7"/>
      <c r="E2" s="72" t="s">
        <v>36</v>
      </c>
      <c r="F2" s="73" t="s">
        <v>24</v>
      </c>
      <c r="G2" s="74"/>
      <c r="H2" s="22">
        <f t="shared" ref="H2:H7" ca="1" si="0">SUMIF($E$14:$F$28,F2,$G$14:$G$28)-I2</f>
        <v>0</v>
      </c>
      <c r="I2" s="23">
        <f t="shared" ref="I2:I7" si="1">SUMIFS($G$14:$G$28,$N$14:$N$28,1,$E$14:$E$28,F2)</f>
        <v>0</v>
      </c>
      <c r="J2" s="24">
        <f t="shared" ref="J2:J9" ca="1" si="2">H2+MIN(I2,4)</f>
        <v>0</v>
      </c>
      <c r="K2" s="25" t="str">
        <f t="shared" ref="K2:K9" ca="1" si="3">IF(J2&gt;=15,1,"")</f>
        <v/>
      </c>
      <c r="N2" t="s">
        <v>6</v>
      </c>
      <c r="O2" t="s">
        <v>24</v>
      </c>
      <c r="P2" t="s">
        <v>24</v>
      </c>
      <c r="Q2"/>
      <c r="R2" t="s">
        <v>6</v>
      </c>
      <c r="S2">
        <f ca="1">SUM(K2:K8)</f>
        <v>0</v>
      </c>
      <c r="T2" t="str">
        <f ca="1">IF(S2&gt;=3,"○","×")</f>
        <v>×</v>
      </c>
      <c r="U2">
        <f ca="1">SUM(K9)</f>
        <v>0</v>
      </c>
      <c r="V2" t="str">
        <f ca="1">IF(U2&gt;=1,"○","×")</f>
        <v>×</v>
      </c>
      <c r="W2" t="str">
        <f ca="1">IF(SUM(S2,U2)&gt;=3,"OK","NG")</f>
        <v>NG</v>
      </c>
      <c r="X2" t="s">
        <v>58</v>
      </c>
    </row>
    <row r="3" spans="1:24" x14ac:dyDescent="0.4">
      <c r="A3" s="4" t="s">
        <v>87</v>
      </c>
      <c r="D3" s="2"/>
      <c r="E3" s="72"/>
      <c r="F3" s="75" t="s">
        <v>56</v>
      </c>
      <c r="G3" s="76"/>
      <c r="H3" s="26">
        <f t="shared" ca="1" si="0"/>
        <v>0</v>
      </c>
      <c r="I3" s="27">
        <f t="shared" si="1"/>
        <v>0</v>
      </c>
      <c r="J3" s="28">
        <f t="shared" ca="1" si="2"/>
        <v>0</v>
      </c>
      <c r="K3" s="29" t="str">
        <f t="shared" ca="1" si="3"/>
        <v/>
      </c>
      <c r="N3" t="s">
        <v>2</v>
      </c>
      <c r="O3" t="s">
        <v>56</v>
      </c>
      <c r="P3" t="s">
        <v>56</v>
      </c>
      <c r="Q3"/>
      <c r="R3" t="s">
        <v>2</v>
      </c>
      <c r="S3">
        <f ca="1">SUM(K2:K9)</f>
        <v>0</v>
      </c>
      <c r="T3"/>
      <c r="U3"/>
      <c r="V3"/>
      <c r="W3" t="str">
        <f ca="1">IF(S3&gt;=3,"OK","NG")</f>
        <v>NG</v>
      </c>
      <c r="X3" t="s">
        <v>59</v>
      </c>
    </row>
    <row r="4" spans="1:24" x14ac:dyDescent="0.4">
      <c r="A4" s="77" t="s">
        <v>88</v>
      </c>
      <c r="B4" s="77"/>
      <c r="C4" s="30"/>
      <c r="D4" s="2"/>
      <c r="E4" s="72"/>
      <c r="F4" s="78" t="s">
        <v>14</v>
      </c>
      <c r="G4" s="79"/>
      <c r="H4" s="31">
        <f t="shared" ca="1" si="0"/>
        <v>0</v>
      </c>
      <c r="I4" s="32">
        <f t="shared" si="1"/>
        <v>0</v>
      </c>
      <c r="J4" s="33">
        <f t="shared" ca="1" si="2"/>
        <v>0</v>
      </c>
      <c r="K4" s="34" t="str">
        <f t="shared" ca="1" si="3"/>
        <v/>
      </c>
      <c r="N4" t="s">
        <v>7</v>
      </c>
      <c r="O4" t="s">
        <v>14</v>
      </c>
      <c r="P4" t="s">
        <v>14</v>
      </c>
      <c r="Q4"/>
      <c r="R4" t="s">
        <v>7</v>
      </c>
      <c r="S4" s="1">
        <f ca="1">SUM(K2:K9)</f>
        <v>0</v>
      </c>
      <c r="T4" t="str">
        <f ca="1">IF(AND($C$8=S16,COUNT(K2)&gt;=1),1,"")</f>
        <v/>
      </c>
      <c r="U4"/>
      <c r="V4"/>
      <c r="W4" t="e">
        <f>IF(VLOOKUP(C8,F2:K9,6,FALSE)=1,"OK","NG")</f>
        <v>#N/A</v>
      </c>
      <c r="X4" t="s">
        <v>60</v>
      </c>
    </row>
    <row r="5" spans="1:24" x14ac:dyDescent="0.4">
      <c r="A5" s="80" t="s">
        <v>5</v>
      </c>
      <c r="B5" s="81"/>
      <c r="C5" s="35"/>
      <c r="D5" s="2"/>
      <c r="E5" s="72"/>
      <c r="F5" s="78" t="s">
        <v>32</v>
      </c>
      <c r="G5" s="79"/>
      <c r="H5" s="36">
        <f t="shared" ca="1" si="0"/>
        <v>0</v>
      </c>
      <c r="I5" s="27">
        <f t="shared" si="1"/>
        <v>0</v>
      </c>
      <c r="J5" s="28">
        <f t="shared" ca="1" si="2"/>
        <v>0</v>
      </c>
      <c r="K5" s="29" t="str">
        <f t="shared" ca="1" si="3"/>
        <v/>
      </c>
      <c r="N5" t="s">
        <v>89</v>
      </c>
      <c r="O5" t="s">
        <v>32</v>
      </c>
      <c r="P5" t="s">
        <v>32</v>
      </c>
      <c r="Q5"/>
      <c r="R5" t="s">
        <v>89</v>
      </c>
      <c r="S5">
        <f ca="1">SUM(K2:K8)</f>
        <v>0</v>
      </c>
      <c r="T5" t="str">
        <f ca="1">IF(S5&gt;=3,"○","×")</f>
        <v>×</v>
      </c>
      <c r="U5">
        <f>SUM(K12)</f>
        <v>0</v>
      </c>
      <c r="V5" t="str">
        <f>IF(U5&gt;=1,"○","×")</f>
        <v>×</v>
      </c>
      <c r="W5" t="str">
        <f ca="1">IF(S5&gt;=3,"OK","NG")</f>
        <v>NG</v>
      </c>
      <c r="X5" t="s">
        <v>61</v>
      </c>
    </row>
    <row r="6" spans="1:24" x14ac:dyDescent="0.4">
      <c r="A6" s="82" t="s">
        <v>30</v>
      </c>
      <c r="B6" s="83"/>
      <c r="C6" s="37"/>
      <c r="D6" s="2"/>
      <c r="E6" s="72"/>
      <c r="F6" s="84" t="s">
        <v>10</v>
      </c>
      <c r="G6" s="85"/>
      <c r="H6" s="38">
        <f t="shared" ca="1" si="0"/>
        <v>0</v>
      </c>
      <c r="I6" s="39">
        <f t="shared" si="1"/>
        <v>0</v>
      </c>
      <c r="J6" s="40">
        <f t="shared" ca="1" si="2"/>
        <v>0</v>
      </c>
      <c r="K6" s="41" t="str">
        <f t="shared" ca="1" si="3"/>
        <v/>
      </c>
      <c r="N6" s="1" t="s">
        <v>90</v>
      </c>
      <c r="O6" t="s">
        <v>10</v>
      </c>
      <c r="P6" t="s">
        <v>10</v>
      </c>
      <c r="Q6"/>
      <c r="R6" s="1" t="s">
        <v>90</v>
      </c>
      <c r="S6">
        <f ca="1">SUM(K2:K8)</f>
        <v>0</v>
      </c>
      <c r="T6" t="str">
        <f ca="1">IF(S6&gt;=3,"○","×")</f>
        <v>×</v>
      </c>
      <c r="U6">
        <f>SUM(K13)</f>
        <v>0</v>
      </c>
      <c r="V6" t="str">
        <f>IF(U6&gt;=1,"○","×")</f>
        <v>×</v>
      </c>
      <c r="W6" t="str">
        <f ca="1">IF(S6&gt;=3,"OK","NG")</f>
        <v>NG</v>
      </c>
      <c r="X6" t="s">
        <v>62</v>
      </c>
    </row>
    <row r="7" spans="1:24" x14ac:dyDescent="0.4">
      <c r="A7" s="86" t="s">
        <v>21</v>
      </c>
      <c r="B7" s="87"/>
      <c r="C7" s="42"/>
      <c r="D7" s="2"/>
      <c r="E7" s="72"/>
      <c r="F7" s="88" t="s">
        <v>31</v>
      </c>
      <c r="G7" s="89"/>
      <c r="H7" s="31">
        <f t="shared" ca="1" si="0"/>
        <v>0</v>
      </c>
      <c r="I7" s="32">
        <f t="shared" si="1"/>
        <v>0</v>
      </c>
      <c r="J7" s="43">
        <f t="shared" ca="1" si="2"/>
        <v>0</v>
      </c>
      <c r="K7" s="34" t="str">
        <f t="shared" ca="1" si="3"/>
        <v/>
      </c>
      <c r="N7" t="s">
        <v>91</v>
      </c>
      <c r="O7" t="s">
        <v>31</v>
      </c>
      <c r="P7" t="s">
        <v>31</v>
      </c>
      <c r="Q7"/>
      <c r="R7" t="s">
        <v>91</v>
      </c>
      <c r="S7">
        <f ca="1">SUM(K2:K8)</f>
        <v>0</v>
      </c>
      <c r="T7" t="str">
        <f ca="1">IF(S7&gt;=3,"○","×")</f>
        <v>×</v>
      </c>
      <c r="U7">
        <f>SUM(K14)</f>
        <v>0</v>
      </c>
      <c r="V7" t="str">
        <f>IF(U7&gt;=1,"○","×")</f>
        <v>×</v>
      </c>
      <c r="W7" t="str">
        <f ca="1">IF(S7&gt;=3,"OK","NG")</f>
        <v>NG</v>
      </c>
      <c r="X7" t="s">
        <v>63</v>
      </c>
    </row>
    <row r="8" spans="1:24" ht="18.75" customHeight="1" x14ac:dyDescent="0.4">
      <c r="A8" s="90" t="s">
        <v>92</v>
      </c>
      <c r="B8" s="91"/>
      <c r="C8" s="94"/>
      <c r="D8" s="2"/>
      <c r="E8" s="72"/>
      <c r="F8" s="96" t="s">
        <v>28</v>
      </c>
      <c r="G8" s="97"/>
      <c r="H8" s="44">
        <f ca="1">SUMIF($E$14:$F$28,F8,$L$14:$L$28)-I8</f>
        <v>0</v>
      </c>
      <c r="I8" s="45">
        <f>SUMIFS($L$14:$L$28,$N$14:$N$28,1,$E$14:$E$28,F8)</f>
        <v>0</v>
      </c>
      <c r="J8" s="46">
        <f t="shared" ca="1" si="2"/>
        <v>0</v>
      </c>
      <c r="K8" s="47" t="str">
        <f t="shared" ca="1" si="3"/>
        <v/>
      </c>
      <c r="N8"/>
      <c r="O8" t="s">
        <v>20</v>
      </c>
      <c r="P8" t="s">
        <v>28</v>
      </c>
      <c r="Q8"/>
      <c r="R8"/>
      <c r="T8" t="str">
        <f ca="1">IF(AND($C$8=S20,COUNT(K6)&gt;=1),1,"")</f>
        <v/>
      </c>
      <c r="U8"/>
      <c r="V8"/>
      <c r="W8"/>
      <c r="X8" t="s">
        <v>64</v>
      </c>
    </row>
    <row r="9" spans="1:24" x14ac:dyDescent="0.15">
      <c r="A9" s="92"/>
      <c r="B9" s="93"/>
      <c r="C9" s="95"/>
      <c r="D9" s="9"/>
      <c r="E9" s="8" t="s">
        <v>8</v>
      </c>
      <c r="F9" s="70" t="s">
        <v>18</v>
      </c>
      <c r="G9" s="71"/>
      <c r="H9" s="48">
        <f ca="1">IF(OR(C7=N2,C7=N5,C7=N6,C7=N7),SUMIF($E$14:$F$28,F9,$G$14:$G$28)-I9,SUMIF($E$14:$F$28,F9,$M$14:$M$28)-I9)</f>
        <v>0</v>
      </c>
      <c r="I9" s="49">
        <f>IF(OR(C7=N2,C7=N5,C7=N6,C7=N7),SUMIFS($G$14:$G$28,$N$14:$N$28,1,$E$14:$E$28,F9),SUMIFS($M$14:$M$28,N14:$N$28,1,E14:$E$28,F9))</f>
        <v>0</v>
      </c>
      <c r="J9" s="50">
        <f t="shared" ca="1" si="2"/>
        <v>0</v>
      </c>
      <c r="K9" s="51" t="str">
        <f t="shared" ca="1" si="3"/>
        <v/>
      </c>
      <c r="N9"/>
      <c r="O9" t="s">
        <v>41</v>
      </c>
      <c r="P9" t="s">
        <v>18</v>
      </c>
      <c r="Q9"/>
      <c r="R9"/>
      <c r="T9" t="str">
        <f ca="1">IF(AND($C$8=S21,COUNT(K7)&gt;=1),1,"")</f>
        <v/>
      </c>
      <c r="U9"/>
      <c r="V9"/>
      <c r="W9"/>
      <c r="X9" t="s">
        <v>65</v>
      </c>
    </row>
    <row r="10" spans="1:24" x14ac:dyDescent="0.15">
      <c r="A10" s="5"/>
      <c r="B10" s="5"/>
      <c r="C10" s="9"/>
      <c r="D10" s="9"/>
      <c r="E10" s="102" t="s">
        <v>11</v>
      </c>
      <c r="F10" s="103"/>
      <c r="G10" s="103"/>
      <c r="H10" s="48">
        <f ca="1">SUM(H2:H9)</f>
        <v>0</v>
      </c>
      <c r="I10" s="49">
        <f>SUM(I2:I9)</f>
        <v>0</v>
      </c>
      <c r="J10" s="50">
        <f ca="1">SUM(J2:J9)</f>
        <v>0</v>
      </c>
      <c r="K10" s="51">
        <f ca="1">SUM(K2:K9)</f>
        <v>0</v>
      </c>
      <c r="N10"/>
      <c r="O10"/>
      <c r="P10"/>
      <c r="Q10"/>
      <c r="R10"/>
      <c r="T10" t="str">
        <f ca="1">IF(AND($C$8=S22,COUNT(K8)&gt;=1),1,"")</f>
        <v/>
      </c>
      <c r="U10"/>
      <c r="V10"/>
      <c r="W10"/>
      <c r="X10" t="s">
        <v>66</v>
      </c>
    </row>
    <row r="11" spans="1:24" x14ac:dyDescent="0.15">
      <c r="A11" s="5"/>
      <c r="B11" s="5"/>
      <c r="C11" s="9"/>
      <c r="D11" s="9"/>
      <c r="E11" s="9"/>
      <c r="F11" s="11"/>
      <c r="J11" s="16" t="s">
        <v>42</v>
      </c>
      <c r="K11" s="52" t="str">
        <f>IFERROR(VLOOKUP(C7,$R$2:$W$7,6,FALSE),"")</f>
        <v/>
      </c>
      <c r="N11" s="18">
        <v>43921</v>
      </c>
      <c r="O11"/>
      <c r="P11"/>
      <c r="Q11"/>
      <c r="R11"/>
      <c r="T11" t="str">
        <f ca="1">IF(AND($C$8=S23,COUNT(K9)&gt;=1),1,"")</f>
        <v/>
      </c>
      <c r="U11"/>
      <c r="V11"/>
      <c r="W11"/>
      <c r="X11" t="s">
        <v>67</v>
      </c>
    </row>
    <row r="12" spans="1:24" ht="18.75" customHeight="1" x14ac:dyDescent="0.4">
      <c r="A12" s="73" t="s">
        <v>0</v>
      </c>
      <c r="B12" s="73" t="s">
        <v>12</v>
      </c>
      <c r="C12" s="73" t="s">
        <v>9</v>
      </c>
      <c r="D12" s="104" t="s">
        <v>17</v>
      </c>
      <c r="E12" s="105" t="s">
        <v>13</v>
      </c>
      <c r="F12" s="106"/>
      <c r="G12" s="108" t="s">
        <v>15</v>
      </c>
      <c r="H12" s="110" t="s">
        <v>35</v>
      </c>
      <c r="I12" s="108" t="s">
        <v>27</v>
      </c>
      <c r="J12" s="112" t="s">
        <v>33</v>
      </c>
      <c r="K12" s="113"/>
      <c r="L12" s="116" t="s">
        <v>22</v>
      </c>
      <c r="M12" s="117" t="s">
        <v>40</v>
      </c>
      <c r="N12" s="1" t="s">
        <v>29</v>
      </c>
      <c r="X12" t="s">
        <v>68</v>
      </c>
    </row>
    <row r="13" spans="1:24" x14ac:dyDescent="0.4">
      <c r="A13" s="84"/>
      <c r="B13" s="84"/>
      <c r="C13" s="84"/>
      <c r="D13" s="88"/>
      <c r="E13" s="89"/>
      <c r="F13" s="107"/>
      <c r="G13" s="109"/>
      <c r="H13" s="111"/>
      <c r="I13" s="109"/>
      <c r="J13" s="114"/>
      <c r="K13" s="115"/>
      <c r="L13" s="116"/>
      <c r="M13" s="117"/>
      <c r="X13" t="s">
        <v>69</v>
      </c>
    </row>
    <row r="14" spans="1:24" x14ac:dyDescent="0.4">
      <c r="A14" s="21">
        <v>1</v>
      </c>
      <c r="B14" s="53"/>
      <c r="C14" s="54"/>
      <c r="D14" s="54"/>
      <c r="E14" s="98"/>
      <c r="F14" s="99"/>
      <c r="G14" s="55"/>
      <c r="H14" s="69"/>
      <c r="I14" s="56"/>
      <c r="J14" s="100"/>
      <c r="K14" s="101"/>
      <c r="L14" t="str">
        <f t="shared" ref="L14:L28" si="4">IF(E14=$F$8,IF(AND(I14&lt;=$N$11,I14&gt;0),G14,""),"")</f>
        <v/>
      </c>
      <c r="M14" t="str">
        <f t="shared" ref="M14:M28" si="5">IF(E14=$F$9,IF(AND(I14&lt;=$N$11,I14&gt;0),G14,""),"")</f>
        <v/>
      </c>
      <c r="N14">
        <f t="shared" ref="N14:N28" si="6">COUNTA(H14)</f>
        <v>0</v>
      </c>
      <c r="P14" s="20"/>
      <c r="X14" t="s">
        <v>70</v>
      </c>
    </row>
    <row r="15" spans="1:24" x14ac:dyDescent="0.4">
      <c r="A15" s="21">
        <v>2</v>
      </c>
      <c r="B15" s="54"/>
      <c r="C15" s="53"/>
      <c r="D15" s="53"/>
      <c r="E15" s="98"/>
      <c r="F15" s="99"/>
      <c r="G15" s="55"/>
      <c r="H15" s="54"/>
      <c r="I15" s="56"/>
      <c r="J15" s="100"/>
      <c r="K15" s="101"/>
      <c r="L15" t="str">
        <f t="shared" si="4"/>
        <v/>
      </c>
      <c r="M15" t="str">
        <f t="shared" si="5"/>
        <v/>
      </c>
      <c r="N15">
        <f t="shared" si="6"/>
        <v>0</v>
      </c>
      <c r="X15" t="s">
        <v>71</v>
      </c>
    </row>
    <row r="16" spans="1:24" x14ac:dyDescent="0.4">
      <c r="A16" s="21">
        <v>3</v>
      </c>
      <c r="B16" s="54"/>
      <c r="C16" s="54"/>
      <c r="D16" s="54"/>
      <c r="E16" s="98"/>
      <c r="F16" s="99"/>
      <c r="G16" s="55"/>
      <c r="H16" s="54"/>
      <c r="I16" s="56"/>
      <c r="J16" s="100"/>
      <c r="K16" s="101"/>
      <c r="L16" t="str">
        <f t="shared" si="4"/>
        <v/>
      </c>
      <c r="M16" t="str">
        <f t="shared" si="5"/>
        <v/>
      </c>
      <c r="N16">
        <f t="shared" si="6"/>
        <v>0</v>
      </c>
      <c r="S16" t="s">
        <v>24</v>
      </c>
      <c r="X16" t="s">
        <v>72</v>
      </c>
    </row>
    <row r="17" spans="1:24" x14ac:dyDescent="0.4">
      <c r="A17" s="21">
        <v>4</v>
      </c>
      <c r="B17" s="54"/>
      <c r="C17" s="54"/>
      <c r="D17" s="54"/>
      <c r="E17" s="98"/>
      <c r="F17" s="99"/>
      <c r="G17" s="55"/>
      <c r="H17" s="54"/>
      <c r="I17" s="56"/>
      <c r="J17" s="100"/>
      <c r="K17" s="101"/>
      <c r="L17" t="str">
        <f t="shared" si="4"/>
        <v/>
      </c>
      <c r="M17" t="str">
        <f t="shared" si="5"/>
        <v/>
      </c>
      <c r="N17">
        <f t="shared" si="6"/>
        <v>0</v>
      </c>
      <c r="S17" t="s">
        <v>56</v>
      </c>
      <c r="X17" t="s">
        <v>73</v>
      </c>
    </row>
    <row r="18" spans="1:24" x14ac:dyDescent="0.4">
      <c r="A18" s="21">
        <v>5</v>
      </c>
      <c r="B18" s="54"/>
      <c r="C18" s="54"/>
      <c r="D18" s="54"/>
      <c r="E18" s="98"/>
      <c r="F18" s="99"/>
      <c r="G18" s="55"/>
      <c r="H18" s="54"/>
      <c r="I18" s="56"/>
      <c r="J18" s="100"/>
      <c r="K18" s="101"/>
      <c r="L18" t="str">
        <f t="shared" si="4"/>
        <v/>
      </c>
      <c r="M18" t="str">
        <f t="shared" si="5"/>
        <v/>
      </c>
      <c r="N18">
        <f t="shared" si="6"/>
        <v>0</v>
      </c>
      <c r="S18" t="s">
        <v>14</v>
      </c>
      <c r="X18" t="s">
        <v>74</v>
      </c>
    </row>
    <row r="19" spans="1:24" x14ac:dyDescent="0.4">
      <c r="A19" s="21">
        <v>6</v>
      </c>
      <c r="B19" s="54"/>
      <c r="C19" s="54"/>
      <c r="D19" s="54"/>
      <c r="E19" s="98"/>
      <c r="F19" s="99"/>
      <c r="G19" s="55"/>
      <c r="H19" s="54"/>
      <c r="I19" s="56"/>
      <c r="J19" s="100"/>
      <c r="K19" s="101"/>
      <c r="L19" t="str">
        <f t="shared" si="4"/>
        <v/>
      </c>
      <c r="M19" t="str">
        <f t="shared" si="5"/>
        <v/>
      </c>
      <c r="N19">
        <f t="shared" si="6"/>
        <v>0</v>
      </c>
      <c r="S19" t="s">
        <v>32</v>
      </c>
      <c r="X19" t="s">
        <v>75</v>
      </c>
    </row>
    <row r="20" spans="1:24" x14ac:dyDescent="0.4">
      <c r="A20" s="21">
        <v>7</v>
      </c>
      <c r="B20" s="54"/>
      <c r="C20" s="54"/>
      <c r="D20" s="54"/>
      <c r="E20" s="118"/>
      <c r="F20" s="119"/>
      <c r="G20" s="55"/>
      <c r="H20" s="54"/>
      <c r="I20" s="56"/>
      <c r="J20" s="100"/>
      <c r="K20" s="101"/>
      <c r="L20" t="str">
        <f t="shared" si="4"/>
        <v/>
      </c>
      <c r="M20" t="str">
        <f t="shared" si="5"/>
        <v/>
      </c>
      <c r="N20">
        <f t="shared" si="6"/>
        <v>0</v>
      </c>
      <c r="S20" t="s">
        <v>10</v>
      </c>
      <c r="X20" t="s">
        <v>76</v>
      </c>
    </row>
    <row r="21" spans="1:24" x14ac:dyDescent="0.4">
      <c r="A21" s="21">
        <v>8</v>
      </c>
      <c r="B21" s="54"/>
      <c r="C21" s="54"/>
      <c r="D21" s="54"/>
      <c r="E21" s="98"/>
      <c r="F21" s="99"/>
      <c r="G21" s="55"/>
      <c r="H21" s="54"/>
      <c r="I21" s="56"/>
      <c r="J21" s="100"/>
      <c r="K21" s="101"/>
      <c r="L21" t="str">
        <f t="shared" si="4"/>
        <v/>
      </c>
      <c r="M21" t="str">
        <f t="shared" si="5"/>
        <v/>
      </c>
      <c r="N21">
        <f t="shared" si="6"/>
        <v>0</v>
      </c>
      <c r="S21" t="s">
        <v>31</v>
      </c>
      <c r="X21" t="s">
        <v>77</v>
      </c>
    </row>
    <row r="22" spans="1:24" x14ac:dyDescent="0.4">
      <c r="A22" s="21">
        <v>9</v>
      </c>
      <c r="B22" s="54"/>
      <c r="C22" s="54"/>
      <c r="D22" s="54"/>
      <c r="E22" s="98"/>
      <c r="F22" s="99"/>
      <c r="G22" s="55"/>
      <c r="H22" s="54"/>
      <c r="I22" s="56"/>
      <c r="J22" s="100"/>
      <c r="K22" s="101"/>
      <c r="L22" t="str">
        <f t="shared" si="4"/>
        <v/>
      </c>
      <c r="M22" t="str">
        <f t="shared" si="5"/>
        <v/>
      </c>
      <c r="N22">
        <f t="shared" si="6"/>
        <v>0</v>
      </c>
      <c r="S22" t="s">
        <v>20</v>
      </c>
      <c r="X22" t="s">
        <v>78</v>
      </c>
    </row>
    <row r="23" spans="1:24" x14ac:dyDescent="0.4">
      <c r="A23" s="21">
        <v>10</v>
      </c>
      <c r="B23" s="54"/>
      <c r="C23" s="54"/>
      <c r="D23" s="54"/>
      <c r="E23" s="98"/>
      <c r="F23" s="99"/>
      <c r="G23" s="55"/>
      <c r="H23" s="54"/>
      <c r="I23" s="56"/>
      <c r="J23" s="100"/>
      <c r="K23" s="101"/>
      <c r="L23" t="str">
        <f t="shared" si="4"/>
        <v/>
      </c>
      <c r="M23" t="str">
        <f t="shared" si="5"/>
        <v/>
      </c>
      <c r="N23">
        <f t="shared" si="6"/>
        <v>0</v>
      </c>
      <c r="S23" t="s">
        <v>41</v>
      </c>
      <c r="X23" t="s">
        <v>79</v>
      </c>
    </row>
    <row r="24" spans="1:24" x14ac:dyDescent="0.4">
      <c r="A24" s="21">
        <v>11</v>
      </c>
      <c r="B24" s="54"/>
      <c r="C24" s="54"/>
      <c r="D24" s="54"/>
      <c r="E24" s="98"/>
      <c r="F24" s="99"/>
      <c r="G24" s="55"/>
      <c r="H24" s="54"/>
      <c r="I24" s="56"/>
      <c r="J24" s="100"/>
      <c r="K24" s="101"/>
      <c r="L24" t="str">
        <f t="shared" si="4"/>
        <v/>
      </c>
      <c r="M24" t="str">
        <f t="shared" si="5"/>
        <v/>
      </c>
      <c r="N24">
        <f t="shared" si="6"/>
        <v>0</v>
      </c>
      <c r="O24" s="19"/>
      <c r="P24" s="19"/>
      <c r="X24" t="s">
        <v>80</v>
      </c>
    </row>
    <row r="25" spans="1:24" x14ac:dyDescent="0.4">
      <c r="A25" s="21">
        <v>12</v>
      </c>
      <c r="B25" s="54"/>
      <c r="C25" s="54"/>
      <c r="D25" s="54"/>
      <c r="E25" s="98"/>
      <c r="F25" s="99"/>
      <c r="G25" s="55"/>
      <c r="H25" s="54"/>
      <c r="I25" s="56"/>
      <c r="J25" s="100"/>
      <c r="K25" s="101"/>
      <c r="L25" t="str">
        <f t="shared" si="4"/>
        <v/>
      </c>
      <c r="M25" t="str">
        <f t="shared" si="5"/>
        <v/>
      </c>
      <c r="N25">
        <f t="shared" si="6"/>
        <v>0</v>
      </c>
      <c r="X25" t="s">
        <v>81</v>
      </c>
    </row>
    <row r="26" spans="1:24" x14ac:dyDescent="0.4">
      <c r="A26" s="21">
        <v>13</v>
      </c>
      <c r="B26" s="54"/>
      <c r="C26" s="54"/>
      <c r="D26" s="54"/>
      <c r="E26" s="98"/>
      <c r="F26" s="99"/>
      <c r="G26" s="55"/>
      <c r="H26" s="54"/>
      <c r="I26" s="56"/>
      <c r="J26" s="100"/>
      <c r="K26" s="101"/>
      <c r="L26" t="str">
        <f t="shared" si="4"/>
        <v/>
      </c>
      <c r="M26" t="str">
        <f t="shared" si="5"/>
        <v/>
      </c>
      <c r="N26">
        <f t="shared" si="6"/>
        <v>0</v>
      </c>
      <c r="X26" t="s">
        <v>82</v>
      </c>
    </row>
    <row r="27" spans="1:24" x14ac:dyDescent="0.4">
      <c r="A27" s="21">
        <v>14</v>
      </c>
      <c r="B27" s="54"/>
      <c r="C27" s="54"/>
      <c r="D27" s="54"/>
      <c r="E27" s="98"/>
      <c r="F27" s="99"/>
      <c r="G27" s="55"/>
      <c r="H27" s="54"/>
      <c r="I27" s="56"/>
      <c r="J27" s="100"/>
      <c r="K27" s="101"/>
      <c r="L27" t="str">
        <f t="shared" si="4"/>
        <v/>
      </c>
      <c r="M27" t="str">
        <f t="shared" si="5"/>
        <v/>
      </c>
      <c r="N27">
        <f t="shared" si="6"/>
        <v>0</v>
      </c>
      <c r="X27" t="s">
        <v>83</v>
      </c>
    </row>
    <row r="28" spans="1:24" x14ac:dyDescent="0.4">
      <c r="A28" s="57">
        <v>15</v>
      </c>
      <c r="B28" s="35"/>
      <c r="C28" s="35"/>
      <c r="D28" s="35"/>
      <c r="E28" s="121"/>
      <c r="F28" s="122"/>
      <c r="G28" s="58"/>
      <c r="H28" s="35"/>
      <c r="I28" s="59"/>
      <c r="J28" s="123"/>
      <c r="K28" s="124"/>
      <c r="L28" t="str">
        <f t="shared" si="4"/>
        <v/>
      </c>
      <c r="M28" t="str">
        <f t="shared" si="5"/>
        <v/>
      </c>
      <c r="N28">
        <f t="shared" si="6"/>
        <v>0</v>
      </c>
      <c r="X28" t="s">
        <v>84</v>
      </c>
    </row>
    <row r="29" spans="1:24" ht="15" customHeight="1" x14ac:dyDescent="0.4">
      <c r="A29" s="120" t="s">
        <v>26</v>
      </c>
      <c r="B29" s="120"/>
      <c r="C29" s="120"/>
      <c r="D29" s="120"/>
      <c r="E29" s="120"/>
      <c r="F29" s="120"/>
      <c r="G29" s="120"/>
      <c r="H29" s="120"/>
      <c r="I29" s="120"/>
      <c r="J29" s="120"/>
      <c r="K29" s="120"/>
      <c r="X29" t="s">
        <v>85</v>
      </c>
    </row>
    <row r="30" spans="1:24" ht="15.75" customHeight="1" x14ac:dyDescent="0.4">
      <c r="A30" s="120" t="s">
        <v>93</v>
      </c>
      <c r="B30" s="120"/>
      <c r="C30" s="120"/>
      <c r="D30" s="120"/>
      <c r="E30" s="120"/>
      <c r="F30" s="120"/>
      <c r="G30" s="120"/>
      <c r="H30" s="120"/>
      <c r="I30" s="120"/>
      <c r="J30" s="120"/>
      <c r="K30" s="120"/>
      <c r="X30" t="s">
        <v>86</v>
      </c>
    </row>
    <row r="31" spans="1:24" ht="6" customHeight="1" x14ac:dyDescent="0.4">
      <c r="X31"/>
    </row>
    <row r="32" spans="1:24" ht="27" customHeight="1" x14ac:dyDescent="0.4">
      <c r="G32" s="2"/>
      <c r="H32" s="13" t="s">
        <v>38</v>
      </c>
      <c r="I32" s="125" t="s">
        <v>94</v>
      </c>
      <c r="J32" s="125"/>
      <c r="K32" s="125"/>
      <c r="X32"/>
    </row>
    <row r="33" spans="2:24" ht="27" customHeight="1" x14ac:dyDescent="0.4">
      <c r="G33" s="2"/>
      <c r="H33" s="13" t="s">
        <v>5</v>
      </c>
      <c r="I33" s="125"/>
      <c r="J33" s="125"/>
      <c r="K33" s="125"/>
      <c r="X33"/>
    </row>
    <row r="34" spans="2:24" ht="27" customHeight="1" x14ac:dyDescent="0.4">
      <c r="G34" s="2"/>
      <c r="H34" s="13" t="s">
        <v>19</v>
      </c>
      <c r="I34" s="126"/>
      <c r="J34" s="126"/>
      <c r="K34" s="126"/>
      <c r="X34"/>
    </row>
    <row r="35" spans="2:24" ht="6" customHeight="1" x14ac:dyDescent="0.4">
      <c r="I35" s="15"/>
      <c r="J35" s="15"/>
      <c r="K35" s="15"/>
      <c r="X35"/>
    </row>
    <row r="37" spans="2:24" x14ac:dyDescent="0.4">
      <c r="B37" s="127" t="s">
        <v>44</v>
      </c>
      <c r="C37" s="127" t="s">
        <v>45</v>
      </c>
      <c r="D37" s="129" t="s">
        <v>55</v>
      </c>
      <c r="E37" s="70" t="s">
        <v>4</v>
      </c>
      <c r="F37" s="70"/>
      <c r="G37" s="70"/>
      <c r="H37" s="70"/>
      <c r="I37" s="70"/>
      <c r="J37" s="70"/>
      <c r="K37" s="70"/>
      <c r="L37" s="70"/>
    </row>
    <row r="38" spans="2:24" ht="42.75" thickBot="1" x14ac:dyDescent="0.45">
      <c r="B38" s="128"/>
      <c r="C38" s="128"/>
      <c r="D38" s="130"/>
      <c r="E38" s="62" t="s">
        <v>46</v>
      </c>
      <c r="F38" s="62" t="s">
        <v>47</v>
      </c>
      <c r="G38" s="61" t="s">
        <v>48</v>
      </c>
      <c r="H38" s="63" t="s">
        <v>49</v>
      </c>
      <c r="I38" s="63" t="s">
        <v>50</v>
      </c>
      <c r="J38" s="63" t="s">
        <v>51</v>
      </c>
      <c r="K38" s="61" t="s">
        <v>52</v>
      </c>
      <c r="L38" s="60" t="s">
        <v>18</v>
      </c>
    </row>
    <row r="39" spans="2:24" ht="19.5" thickBot="1" x14ac:dyDescent="0.45">
      <c r="B39" s="64">
        <f>C6</f>
        <v>0</v>
      </c>
      <c r="C39" s="65">
        <f>C7</f>
        <v>0</v>
      </c>
      <c r="D39" s="65">
        <f>C8</f>
        <v>0</v>
      </c>
      <c r="E39" s="66" t="str">
        <f ca="1">K2</f>
        <v/>
      </c>
      <c r="F39" s="66" t="str">
        <f ca="1">K3</f>
        <v/>
      </c>
      <c r="G39" s="66" t="str">
        <f ca="1">K4</f>
        <v/>
      </c>
      <c r="H39" s="66" t="str">
        <f ca="1">K5</f>
        <v/>
      </c>
      <c r="I39" s="66" t="str">
        <f ca="1">K6</f>
        <v/>
      </c>
      <c r="J39" s="66" t="str">
        <f ca="1">K7</f>
        <v/>
      </c>
      <c r="K39" s="66" t="str">
        <f ca="1">K8</f>
        <v/>
      </c>
      <c r="L39" s="67" t="str">
        <f ca="1">K9</f>
        <v/>
      </c>
    </row>
    <row r="40" spans="2:24" x14ac:dyDescent="0.4">
      <c r="B40" s="68" t="s">
        <v>54</v>
      </c>
      <c r="L40" s="17" t="s">
        <v>53</v>
      </c>
    </row>
  </sheetData>
  <mergeCells count="67">
    <mergeCell ref="I32:K32"/>
    <mergeCell ref="I33:K33"/>
    <mergeCell ref="I34:K34"/>
    <mergeCell ref="B37:B38"/>
    <mergeCell ref="C37:C38"/>
    <mergeCell ref="D37:D38"/>
    <mergeCell ref="E37:L37"/>
    <mergeCell ref="E23:F23"/>
    <mergeCell ref="J23:K23"/>
    <mergeCell ref="A30:K30"/>
    <mergeCell ref="E24:F24"/>
    <mergeCell ref="J24:K24"/>
    <mergeCell ref="E25:F25"/>
    <mergeCell ref="J25:K25"/>
    <mergeCell ref="E26:F26"/>
    <mergeCell ref="J26:K26"/>
    <mergeCell ref="E27:F27"/>
    <mergeCell ref="J27:K27"/>
    <mergeCell ref="E28:F28"/>
    <mergeCell ref="J28:K28"/>
    <mergeCell ref="A29:K29"/>
    <mergeCell ref="E20:F20"/>
    <mergeCell ref="J20:K20"/>
    <mergeCell ref="E21:F21"/>
    <mergeCell ref="J21:K21"/>
    <mergeCell ref="E22:F22"/>
    <mergeCell ref="J22:K22"/>
    <mergeCell ref="E17:F17"/>
    <mergeCell ref="J17:K17"/>
    <mergeCell ref="E18:F18"/>
    <mergeCell ref="J18:K18"/>
    <mergeCell ref="E19:F19"/>
    <mergeCell ref="J19:K19"/>
    <mergeCell ref="L12:L13"/>
    <mergeCell ref="M12:M13"/>
    <mergeCell ref="E15:F15"/>
    <mergeCell ref="J15:K15"/>
    <mergeCell ref="E16:F16"/>
    <mergeCell ref="J16:K16"/>
    <mergeCell ref="E14:F14"/>
    <mergeCell ref="J14:K14"/>
    <mergeCell ref="E10:G10"/>
    <mergeCell ref="A12:A13"/>
    <mergeCell ref="B12:B13"/>
    <mergeCell ref="C12:C13"/>
    <mergeCell ref="D12:D13"/>
    <mergeCell ref="E12:F13"/>
    <mergeCell ref="G12:G13"/>
    <mergeCell ref="H12:H13"/>
    <mergeCell ref="I12:I13"/>
    <mergeCell ref="J12:K13"/>
    <mergeCell ref="F1:G1"/>
    <mergeCell ref="E2:E8"/>
    <mergeCell ref="F2:G2"/>
    <mergeCell ref="F3:G3"/>
    <mergeCell ref="A4:B4"/>
    <mergeCell ref="F4:G4"/>
    <mergeCell ref="A5:B5"/>
    <mergeCell ref="F5:G5"/>
    <mergeCell ref="A6:B6"/>
    <mergeCell ref="F6:G6"/>
    <mergeCell ref="A7:B7"/>
    <mergeCell ref="F7:G7"/>
    <mergeCell ref="A8:B9"/>
    <mergeCell ref="C8:C9"/>
    <mergeCell ref="F8:G8"/>
    <mergeCell ref="F9:G9"/>
  </mergeCells>
  <phoneticPr fontId="12"/>
  <conditionalFormatting sqref="C8:C9">
    <cfRule type="expression" dxfId="3" priority="1">
      <formula>$C$7&lt;&gt;$N$4</formula>
    </cfRule>
  </conditionalFormatting>
  <conditionalFormatting sqref="D39">
    <cfRule type="expression" dxfId="2" priority="2">
      <formula>$C39&lt;&gt;"職務分野別リーダー"</formula>
    </cfRule>
  </conditionalFormatting>
  <dataValidations count="4">
    <dataValidation type="list" allowBlank="1" showInputMessage="1" showErrorMessage="1" sqref="C4" xr:uid="{67381C93-246B-4791-81B5-5C77E98E6FCC}">
      <formula1>$X$1:$X$30</formula1>
    </dataValidation>
    <dataValidation type="list" allowBlank="1" showInputMessage="1" showErrorMessage="1" sqref="C8" xr:uid="{A0957E46-D6C7-4E24-821C-3BAF454F29B6}">
      <formula1>$O$2:$O$9</formula1>
    </dataValidation>
    <dataValidation type="list" allowBlank="1" showInputMessage="1" showErrorMessage="1" sqref="C7" xr:uid="{FAB9D8CD-BD71-4582-8232-8B648C0CB63A}">
      <formula1>$N$2:$N$7</formula1>
    </dataValidation>
    <dataValidation type="list" allowBlank="1" showInputMessage="1" showErrorMessage="1" sqref="E14:F28" xr:uid="{574D2B39-6876-429A-8E06-11E7F94453C8}">
      <formula1>$P$2:$P$9</formula1>
    </dataValidation>
  </dataValidations>
  <pageMargins left="0.50314960629921257" right="0.50314960629921257" top="0.75" bottom="0.15944881889763782" header="0.3" footer="0.3"/>
  <pageSetup paperSize="9" scale="78"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99889-E169-43A5-BF2F-37D3061589F3}">
  <dimension ref="A1:X40"/>
  <sheetViews>
    <sheetView showGridLines="0" tabSelected="1" view="pageBreakPreview" zoomScaleSheetLayoutView="100" workbookViewId="0">
      <selection activeCell="G19" sqref="G19"/>
    </sheetView>
  </sheetViews>
  <sheetFormatPr defaultColWidth="9" defaultRowHeight="18.75" x14ac:dyDescent="0.4"/>
  <cols>
    <col min="1" max="1" width="4.25" style="1" customWidth="1"/>
    <col min="2" max="2" width="23.125" style="1" customWidth="1"/>
    <col min="3" max="3" width="28" style="1" customWidth="1"/>
    <col min="4" max="4" width="16.25" style="1" customWidth="1"/>
    <col min="5" max="6" width="11.375" style="1" customWidth="1"/>
    <col min="7" max="7" width="11.125" style="1" customWidth="1"/>
    <col min="8" max="11" width="11.375" style="1" customWidth="1"/>
    <col min="12" max="25" width="10.875" style="1" customWidth="1"/>
    <col min="26" max="26" width="9" style="1" customWidth="1"/>
    <col min="27" max="16384" width="9" style="1"/>
  </cols>
  <sheetData>
    <row r="1" spans="1:24" x14ac:dyDescent="0.4">
      <c r="A1" s="2" t="s">
        <v>43</v>
      </c>
      <c r="B1" s="6"/>
      <c r="C1" s="6"/>
      <c r="D1" s="6"/>
      <c r="E1" s="10" t="s">
        <v>3</v>
      </c>
      <c r="F1" s="70" t="s">
        <v>13</v>
      </c>
      <c r="G1" s="71"/>
      <c r="H1" s="12" t="s">
        <v>16</v>
      </c>
      <c r="I1" s="14" t="s">
        <v>29</v>
      </c>
      <c r="J1" s="10" t="s">
        <v>34</v>
      </c>
      <c r="K1" s="10" t="s">
        <v>37</v>
      </c>
      <c r="N1" t="s">
        <v>21</v>
      </c>
      <c r="O1" t="s">
        <v>25</v>
      </c>
      <c r="P1"/>
      <c r="Q1"/>
      <c r="R1" t="s">
        <v>39</v>
      </c>
      <c r="S1" t="s">
        <v>23</v>
      </c>
      <c r="T1"/>
      <c r="U1" t="s">
        <v>18</v>
      </c>
      <c r="V1"/>
      <c r="W1" t="s">
        <v>39</v>
      </c>
      <c r="X1" t="s">
        <v>57</v>
      </c>
    </row>
    <row r="2" spans="1:24" x14ac:dyDescent="0.2">
      <c r="A2" s="3" t="s">
        <v>1</v>
      </c>
      <c r="B2" s="7"/>
      <c r="C2" s="7"/>
      <c r="D2" s="7"/>
      <c r="E2" s="72" t="s">
        <v>36</v>
      </c>
      <c r="F2" s="73" t="s">
        <v>24</v>
      </c>
      <c r="G2" s="74"/>
      <c r="H2" s="22">
        <f t="shared" ref="H2:H7" ca="1" si="0">SUMIF($E$14:$F$28,F2,$G$14:$G$28)-I2</f>
        <v>0</v>
      </c>
      <c r="I2" s="23">
        <f t="shared" ref="I2:I7" si="1">SUMIFS($G$14:$G$28,$N$14:$N$28,1,$E$14:$E$28,F2)</f>
        <v>0</v>
      </c>
      <c r="J2" s="24">
        <f t="shared" ref="J2:J9" ca="1" si="2">H2+MIN(I2,4)</f>
        <v>0</v>
      </c>
      <c r="K2" s="25" t="str">
        <f t="shared" ref="K2:K9" ca="1" si="3">IF(J2&gt;=15,1,"")</f>
        <v/>
      </c>
      <c r="N2" t="s">
        <v>6</v>
      </c>
      <c r="O2" t="s">
        <v>24</v>
      </c>
      <c r="P2" t="s">
        <v>24</v>
      </c>
      <c r="Q2"/>
      <c r="R2" t="s">
        <v>6</v>
      </c>
      <c r="S2">
        <f ca="1">SUM(K2:K8)</f>
        <v>0</v>
      </c>
      <c r="T2" t="str">
        <f ca="1">IF(S2&gt;=3,"○","×")</f>
        <v>×</v>
      </c>
      <c r="U2">
        <f ca="1">SUM(K9)</f>
        <v>0</v>
      </c>
      <c r="V2" t="str">
        <f ca="1">IF(U2&gt;=1,"○","×")</f>
        <v>×</v>
      </c>
      <c r="W2" t="str">
        <f ca="1">IF(AND(T2="○",V2="○"),"OK","NG")</f>
        <v>NG</v>
      </c>
      <c r="X2" t="s">
        <v>58</v>
      </c>
    </row>
    <row r="3" spans="1:24" x14ac:dyDescent="0.4">
      <c r="A3" s="4" t="s">
        <v>95</v>
      </c>
      <c r="D3" s="2"/>
      <c r="E3" s="72"/>
      <c r="F3" s="75" t="s">
        <v>56</v>
      </c>
      <c r="G3" s="76"/>
      <c r="H3" s="26">
        <f t="shared" ca="1" si="0"/>
        <v>0</v>
      </c>
      <c r="I3" s="27">
        <f t="shared" si="1"/>
        <v>0</v>
      </c>
      <c r="J3" s="28">
        <f t="shared" ca="1" si="2"/>
        <v>0</v>
      </c>
      <c r="K3" s="29" t="str">
        <f t="shared" ca="1" si="3"/>
        <v/>
      </c>
      <c r="N3" t="s">
        <v>2</v>
      </c>
      <c r="O3" t="s">
        <v>56</v>
      </c>
      <c r="P3" t="s">
        <v>56</v>
      </c>
      <c r="Q3"/>
      <c r="R3" t="s">
        <v>2</v>
      </c>
      <c r="S3">
        <f ca="1">SUM(K2:K9)</f>
        <v>0</v>
      </c>
      <c r="T3"/>
      <c r="U3"/>
      <c r="V3"/>
      <c r="W3" t="str">
        <f ca="1">IF(S3&gt;=4,"OK","NG")</f>
        <v>NG</v>
      </c>
      <c r="X3" t="s">
        <v>59</v>
      </c>
    </row>
    <row r="4" spans="1:24" x14ac:dyDescent="0.4">
      <c r="A4" s="77" t="s">
        <v>88</v>
      </c>
      <c r="B4" s="77"/>
      <c r="C4" s="30"/>
      <c r="D4" s="2"/>
      <c r="E4" s="72"/>
      <c r="F4" s="78" t="s">
        <v>14</v>
      </c>
      <c r="G4" s="79"/>
      <c r="H4" s="31">
        <f t="shared" ca="1" si="0"/>
        <v>0</v>
      </c>
      <c r="I4" s="32">
        <f t="shared" si="1"/>
        <v>0</v>
      </c>
      <c r="J4" s="33">
        <f t="shared" ca="1" si="2"/>
        <v>0</v>
      </c>
      <c r="K4" s="34" t="str">
        <f t="shared" ca="1" si="3"/>
        <v/>
      </c>
      <c r="N4" t="s">
        <v>7</v>
      </c>
      <c r="O4" t="s">
        <v>14</v>
      </c>
      <c r="P4" t="s">
        <v>14</v>
      </c>
      <c r="Q4"/>
      <c r="R4" t="s">
        <v>7</v>
      </c>
      <c r="S4" s="1">
        <f ca="1">SUM(K2:K9)</f>
        <v>0</v>
      </c>
      <c r="T4" t="str">
        <f ca="1">IF(AND($C$8=S16,COUNT(K2)&gt;=1),1,"")</f>
        <v/>
      </c>
      <c r="U4"/>
      <c r="V4"/>
      <c r="W4" t="str">
        <f ca="1">IF(SUM(T16:T23)=1,"OK","NG")</f>
        <v>NG</v>
      </c>
      <c r="X4" t="s">
        <v>60</v>
      </c>
    </row>
    <row r="5" spans="1:24" x14ac:dyDescent="0.4">
      <c r="A5" s="80" t="s">
        <v>5</v>
      </c>
      <c r="B5" s="81"/>
      <c r="C5" s="35"/>
      <c r="D5" s="2"/>
      <c r="E5" s="72"/>
      <c r="F5" s="78" t="s">
        <v>32</v>
      </c>
      <c r="G5" s="79"/>
      <c r="H5" s="36">
        <f t="shared" ca="1" si="0"/>
        <v>0</v>
      </c>
      <c r="I5" s="27">
        <f t="shared" si="1"/>
        <v>0</v>
      </c>
      <c r="J5" s="28">
        <f t="shared" ca="1" si="2"/>
        <v>0</v>
      </c>
      <c r="K5" s="29" t="str">
        <f t="shared" ca="1" si="3"/>
        <v/>
      </c>
      <c r="N5" t="s">
        <v>89</v>
      </c>
      <c r="O5" t="s">
        <v>32</v>
      </c>
      <c r="P5" t="s">
        <v>32</v>
      </c>
      <c r="Q5"/>
      <c r="R5" t="s">
        <v>89</v>
      </c>
      <c r="S5">
        <f ca="1">SUM(K2:K8)</f>
        <v>0</v>
      </c>
      <c r="T5" t="str">
        <f ca="1">IF(S5&gt;=3,"○","×")</f>
        <v>×</v>
      </c>
      <c r="U5">
        <f>SUM(K12)</f>
        <v>0</v>
      </c>
      <c r="V5" t="str">
        <f>IF(U5&gt;=1,"○","×")</f>
        <v>×</v>
      </c>
      <c r="W5" t="str">
        <f ca="1">IF(OR($W$2="OK",$W$3="OK"),"OK","NG")</f>
        <v>NG</v>
      </c>
      <c r="X5" t="s">
        <v>61</v>
      </c>
    </row>
    <row r="6" spans="1:24" x14ac:dyDescent="0.4">
      <c r="A6" s="82" t="s">
        <v>30</v>
      </c>
      <c r="B6" s="83"/>
      <c r="C6" s="37"/>
      <c r="D6" s="2"/>
      <c r="E6" s="72"/>
      <c r="F6" s="84" t="s">
        <v>10</v>
      </c>
      <c r="G6" s="85"/>
      <c r="H6" s="38">
        <f t="shared" ca="1" si="0"/>
        <v>0</v>
      </c>
      <c r="I6" s="39">
        <f t="shared" si="1"/>
        <v>0</v>
      </c>
      <c r="J6" s="40">
        <f t="shared" ca="1" si="2"/>
        <v>0</v>
      </c>
      <c r="K6" s="41" t="str">
        <f t="shared" ca="1" si="3"/>
        <v/>
      </c>
      <c r="N6" s="1" t="s">
        <v>90</v>
      </c>
      <c r="O6" t="s">
        <v>10</v>
      </c>
      <c r="P6" t="s">
        <v>10</v>
      </c>
      <c r="Q6"/>
      <c r="R6" s="1" t="s">
        <v>90</v>
      </c>
      <c r="S6">
        <f ca="1">SUM(K2:K8)</f>
        <v>0</v>
      </c>
      <c r="T6" t="str">
        <f ca="1">IF(S6&gt;=3,"○","×")</f>
        <v>×</v>
      </c>
      <c r="U6">
        <f>SUM(K13)</f>
        <v>0</v>
      </c>
      <c r="V6" t="str">
        <f>IF(U6&gt;=1,"○","×")</f>
        <v>×</v>
      </c>
      <c r="W6" t="str">
        <f t="shared" ref="W6:W7" ca="1" si="4">IF(OR($W$2="OK",$W$3="OK"),"OK","NG")</f>
        <v>NG</v>
      </c>
      <c r="X6" t="s">
        <v>62</v>
      </c>
    </row>
    <row r="7" spans="1:24" x14ac:dyDescent="0.4">
      <c r="A7" s="86" t="s">
        <v>21</v>
      </c>
      <c r="B7" s="87"/>
      <c r="C7" s="42"/>
      <c r="D7" s="2"/>
      <c r="E7" s="72"/>
      <c r="F7" s="88" t="s">
        <v>31</v>
      </c>
      <c r="G7" s="89"/>
      <c r="H7" s="31">
        <f t="shared" ca="1" si="0"/>
        <v>0</v>
      </c>
      <c r="I7" s="32">
        <f t="shared" si="1"/>
        <v>0</v>
      </c>
      <c r="J7" s="43">
        <f t="shared" ca="1" si="2"/>
        <v>0</v>
      </c>
      <c r="K7" s="34" t="str">
        <f t="shared" ca="1" si="3"/>
        <v/>
      </c>
      <c r="N7" t="s">
        <v>91</v>
      </c>
      <c r="O7" t="s">
        <v>31</v>
      </c>
      <c r="P7" t="s">
        <v>31</v>
      </c>
      <c r="Q7"/>
      <c r="R7" t="s">
        <v>91</v>
      </c>
      <c r="S7">
        <f ca="1">SUM(K2:K8)</f>
        <v>0</v>
      </c>
      <c r="T7" t="str">
        <f ca="1">IF(S7&gt;=3,"○","×")</f>
        <v>×</v>
      </c>
      <c r="U7">
        <f>SUM(K14)</f>
        <v>0</v>
      </c>
      <c r="V7" t="str">
        <f>IF(U7&gt;=1,"○","×")</f>
        <v>×</v>
      </c>
      <c r="W7" t="str">
        <f t="shared" ca="1" si="4"/>
        <v>NG</v>
      </c>
      <c r="X7" t="s">
        <v>63</v>
      </c>
    </row>
    <row r="8" spans="1:24" ht="18.75" customHeight="1" x14ac:dyDescent="0.4">
      <c r="A8" s="90" t="s">
        <v>92</v>
      </c>
      <c r="B8" s="91"/>
      <c r="C8" s="94"/>
      <c r="D8" s="2"/>
      <c r="E8" s="72"/>
      <c r="F8" s="96" t="s">
        <v>28</v>
      </c>
      <c r="G8" s="97"/>
      <c r="H8" s="44">
        <f ca="1">SUMIF($E$14:$F$28,F8,$L$14:$L$28)-I8</f>
        <v>0</v>
      </c>
      <c r="I8" s="45">
        <f>SUMIFS($L$14:$L$28,$N$14:$N$28,1,$E$14:$E$28,F8)</f>
        <v>0</v>
      </c>
      <c r="J8" s="46">
        <f t="shared" ca="1" si="2"/>
        <v>0</v>
      </c>
      <c r="K8" s="47" t="str">
        <f t="shared" ca="1" si="3"/>
        <v/>
      </c>
      <c r="N8"/>
      <c r="O8" t="s">
        <v>20</v>
      </c>
      <c r="P8" t="s">
        <v>28</v>
      </c>
      <c r="Q8"/>
      <c r="R8"/>
      <c r="T8" t="str">
        <f ca="1">IF(AND($C$8=S20,COUNT(K6)&gt;=1),1,"")</f>
        <v/>
      </c>
      <c r="U8"/>
      <c r="V8"/>
      <c r="W8"/>
      <c r="X8" t="s">
        <v>64</v>
      </c>
    </row>
    <row r="9" spans="1:24" x14ac:dyDescent="0.15">
      <c r="A9" s="92"/>
      <c r="B9" s="93"/>
      <c r="C9" s="95"/>
      <c r="D9" s="9"/>
      <c r="E9" s="8" t="s">
        <v>8</v>
      </c>
      <c r="F9" s="70" t="s">
        <v>18</v>
      </c>
      <c r="G9" s="71"/>
      <c r="H9" s="48">
        <f ca="1">IF(OR(C7=N2,C7=N5,C7=N6,C7=N7),SUMIF($E$14:$F$28,F9,$G$14:$G$28)-I9,SUMIF($E$14:$F$28,F9,$M$14:$M$28)-I9)</f>
        <v>0</v>
      </c>
      <c r="I9" s="49">
        <f>IF(OR(C7=N2,C7=N5,C7=N6,C7=N7),SUMIFS($G$14:$G$28,$N$14:$N$28,1,$E$14:$E$28,F9),SUMIFS($M$14:$M$28,N14:$N$28,1,E14:$E$28,F9))</f>
        <v>0</v>
      </c>
      <c r="J9" s="50">
        <f t="shared" ca="1" si="2"/>
        <v>0</v>
      </c>
      <c r="K9" s="51" t="str">
        <f t="shared" ca="1" si="3"/>
        <v/>
      </c>
      <c r="N9"/>
      <c r="O9" t="s">
        <v>41</v>
      </c>
      <c r="P9" t="s">
        <v>18</v>
      </c>
      <c r="Q9"/>
      <c r="R9"/>
      <c r="T9" t="str">
        <f ca="1">IF(AND($C$8=S21,COUNT(K7)&gt;=1),1,"")</f>
        <v/>
      </c>
      <c r="U9"/>
      <c r="V9"/>
      <c r="W9"/>
      <c r="X9" t="s">
        <v>65</v>
      </c>
    </row>
    <row r="10" spans="1:24" x14ac:dyDescent="0.15">
      <c r="A10" s="5"/>
      <c r="B10" s="5"/>
      <c r="C10" s="9"/>
      <c r="D10" s="9"/>
      <c r="E10" s="102" t="s">
        <v>11</v>
      </c>
      <c r="F10" s="103"/>
      <c r="G10" s="103"/>
      <c r="H10" s="48">
        <f ca="1">SUM(H2:H9)</f>
        <v>0</v>
      </c>
      <c r="I10" s="49">
        <f>SUM(I2:I9)</f>
        <v>0</v>
      </c>
      <c r="J10" s="50">
        <f ca="1">SUM(J2:J9)</f>
        <v>0</v>
      </c>
      <c r="K10" s="51">
        <f ca="1">SUM(K2:K9)</f>
        <v>0</v>
      </c>
      <c r="N10"/>
      <c r="O10"/>
      <c r="P10"/>
      <c r="Q10"/>
      <c r="R10"/>
      <c r="T10" t="str">
        <f ca="1">IF(AND($C$8=S22,COUNT(K8)&gt;=1),1,"")</f>
        <v/>
      </c>
      <c r="U10"/>
      <c r="V10"/>
      <c r="W10"/>
      <c r="X10" t="s">
        <v>66</v>
      </c>
    </row>
    <row r="11" spans="1:24" x14ac:dyDescent="0.15">
      <c r="A11" s="5"/>
      <c r="B11" s="5"/>
      <c r="C11" s="9"/>
      <c r="D11" s="9"/>
      <c r="E11" s="9"/>
      <c r="F11" s="11"/>
      <c r="J11" s="16" t="s">
        <v>42</v>
      </c>
      <c r="K11" s="52" t="str">
        <f>IFERROR(VLOOKUP(C7,$R$2:$W$7,6,FALSE),"")</f>
        <v/>
      </c>
      <c r="N11" s="18">
        <v>43921</v>
      </c>
      <c r="O11"/>
      <c r="P11"/>
      <c r="Q11"/>
      <c r="R11"/>
      <c r="T11" t="str">
        <f ca="1">IF(AND($C$8=S23,COUNT(K9)&gt;=1),1,"")</f>
        <v/>
      </c>
      <c r="U11"/>
      <c r="V11"/>
      <c r="W11"/>
      <c r="X11" t="s">
        <v>67</v>
      </c>
    </row>
    <row r="12" spans="1:24" ht="18.75" customHeight="1" x14ac:dyDescent="0.4">
      <c r="A12" s="73" t="s">
        <v>0</v>
      </c>
      <c r="B12" s="73" t="s">
        <v>12</v>
      </c>
      <c r="C12" s="73" t="s">
        <v>9</v>
      </c>
      <c r="D12" s="104" t="s">
        <v>17</v>
      </c>
      <c r="E12" s="105" t="s">
        <v>13</v>
      </c>
      <c r="F12" s="106"/>
      <c r="G12" s="108" t="s">
        <v>15</v>
      </c>
      <c r="H12" s="110" t="s">
        <v>35</v>
      </c>
      <c r="I12" s="108" t="s">
        <v>27</v>
      </c>
      <c r="J12" s="112" t="s">
        <v>33</v>
      </c>
      <c r="K12" s="113"/>
      <c r="L12" s="116" t="s">
        <v>22</v>
      </c>
      <c r="M12" s="117" t="s">
        <v>40</v>
      </c>
      <c r="N12" s="1" t="s">
        <v>29</v>
      </c>
      <c r="X12" t="s">
        <v>68</v>
      </c>
    </row>
    <row r="13" spans="1:24" x14ac:dyDescent="0.4">
      <c r="A13" s="84"/>
      <c r="B13" s="84"/>
      <c r="C13" s="84"/>
      <c r="D13" s="88"/>
      <c r="E13" s="89"/>
      <c r="F13" s="107"/>
      <c r="G13" s="109"/>
      <c r="H13" s="111"/>
      <c r="I13" s="109"/>
      <c r="J13" s="114"/>
      <c r="K13" s="115"/>
      <c r="L13" s="116"/>
      <c r="M13" s="117"/>
      <c r="X13" t="s">
        <v>69</v>
      </c>
    </row>
    <row r="14" spans="1:24" x14ac:dyDescent="0.4">
      <c r="A14" s="21">
        <v>1</v>
      </c>
      <c r="B14" s="53"/>
      <c r="C14" s="54"/>
      <c r="D14" s="54"/>
      <c r="E14" s="98"/>
      <c r="F14" s="99"/>
      <c r="G14" s="55"/>
      <c r="H14" s="54"/>
      <c r="I14" s="56"/>
      <c r="J14" s="100"/>
      <c r="K14" s="101"/>
      <c r="L14" t="str">
        <f t="shared" ref="L14:L28" si="5">IF(E14=$F$8,IF(AND(I14&lt;=$N$11,I14&gt;0),G14,""),"")</f>
        <v/>
      </c>
      <c r="M14" t="str">
        <f>IF(E14=$F$9,IF(AND(I14&lt;=$N$11,I14&gt;0),G14,""),"")</f>
        <v/>
      </c>
      <c r="N14">
        <f t="shared" ref="N14:N28" si="6">COUNTA(H14)</f>
        <v>0</v>
      </c>
      <c r="P14" s="20"/>
      <c r="X14" t="s">
        <v>70</v>
      </c>
    </row>
    <row r="15" spans="1:24" x14ac:dyDescent="0.4">
      <c r="A15" s="21">
        <v>2</v>
      </c>
      <c r="B15" s="54"/>
      <c r="C15" s="53"/>
      <c r="D15" s="53"/>
      <c r="E15" s="98"/>
      <c r="F15" s="99"/>
      <c r="G15" s="55"/>
      <c r="H15" s="54"/>
      <c r="I15" s="56"/>
      <c r="J15" s="100"/>
      <c r="K15" s="101"/>
      <c r="L15" t="str">
        <f t="shared" si="5"/>
        <v/>
      </c>
      <c r="M15" t="str">
        <f t="shared" ref="M15:M28" si="7">IF(E15=$F$9,IF(AND(I15&lt;=$N$11,I15&gt;0),G15,""),"")</f>
        <v/>
      </c>
      <c r="N15">
        <f t="shared" si="6"/>
        <v>0</v>
      </c>
      <c r="X15" t="s">
        <v>71</v>
      </c>
    </row>
    <row r="16" spans="1:24" x14ac:dyDescent="0.4">
      <c r="A16" s="21">
        <v>3</v>
      </c>
      <c r="B16" s="54"/>
      <c r="C16" s="54"/>
      <c r="D16" s="54"/>
      <c r="E16" s="98"/>
      <c r="F16" s="99"/>
      <c r="G16" s="55"/>
      <c r="H16" s="54"/>
      <c r="I16" s="56"/>
      <c r="J16" s="100"/>
      <c r="K16" s="101"/>
      <c r="L16" t="str">
        <f t="shared" si="5"/>
        <v/>
      </c>
      <c r="M16" t="str">
        <f t="shared" si="7"/>
        <v/>
      </c>
      <c r="N16">
        <f t="shared" si="6"/>
        <v>0</v>
      </c>
      <c r="S16" t="s">
        <v>24</v>
      </c>
      <c r="T16" s="1" t="str">
        <f ca="1">IF(AND($C$8=S16,COUNT(K2)&gt;=1),1,"")</f>
        <v/>
      </c>
      <c r="X16" t="s">
        <v>72</v>
      </c>
    </row>
    <row r="17" spans="1:24" x14ac:dyDescent="0.4">
      <c r="A17" s="21">
        <v>4</v>
      </c>
      <c r="B17" s="54"/>
      <c r="C17" s="54"/>
      <c r="D17" s="54"/>
      <c r="E17" s="98"/>
      <c r="F17" s="99"/>
      <c r="G17" s="55"/>
      <c r="H17" s="54"/>
      <c r="I17" s="56"/>
      <c r="J17" s="100"/>
      <c r="K17" s="101"/>
      <c r="L17" t="str">
        <f t="shared" si="5"/>
        <v/>
      </c>
      <c r="M17" t="str">
        <f t="shared" si="7"/>
        <v/>
      </c>
      <c r="N17">
        <f t="shared" si="6"/>
        <v>0</v>
      </c>
      <c r="S17" t="s">
        <v>56</v>
      </c>
      <c r="T17" s="1" t="str">
        <f t="shared" ref="T17:T23" ca="1" si="8">IF(AND($C$8=S17,COUNT(K3)&gt;=1),1,"")</f>
        <v/>
      </c>
      <c r="X17" t="s">
        <v>73</v>
      </c>
    </row>
    <row r="18" spans="1:24" x14ac:dyDescent="0.4">
      <c r="A18" s="21">
        <v>5</v>
      </c>
      <c r="B18" s="54"/>
      <c r="C18" s="54"/>
      <c r="D18" s="54"/>
      <c r="E18" s="98"/>
      <c r="F18" s="99"/>
      <c r="G18" s="55"/>
      <c r="H18" s="54"/>
      <c r="I18" s="56"/>
      <c r="J18" s="100"/>
      <c r="K18" s="101"/>
      <c r="L18" t="str">
        <f t="shared" si="5"/>
        <v/>
      </c>
      <c r="M18" t="str">
        <f t="shared" si="7"/>
        <v/>
      </c>
      <c r="N18">
        <f t="shared" si="6"/>
        <v>0</v>
      </c>
      <c r="S18" t="s">
        <v>14</v>
      </c>
      <c r="T18" s="1" t="str">
        <f t="shared" ca="1" si="8"/>
        <v/>
      </c>
      <c r="X18" t="s">
        <v>74</v>
      </c>
    </row>
    <row r="19" spans="1:24" x14ac:dyDescent="0.4">
      <c r="A19" s="21">
        <v>6</v>
      </c>
      <c r="B19" s="54"/>
      <c r="C19" s="54"/>
      <c r="D19" s="54"/>
      <c r="E19" s="98"/>
      <c r="F19" s="99"/>
      <c r="G19" s="55"/>
      <c r="H19" s="54"/>
      <c r="I19" s="56"/>
      <c r="J19" s="100"/>
      <c r="K19" s="101"/>
      <c r="L19" t="str">
        <f t="shared" si="5"/>
        <v/>
      </c>
      <c r="M19" t="str">
        <f t="shared" si="7"/>
        <v/>
      </c>
      <c r="N19">
        <f t="shared" si="6"/>
        <v>0</v>
      </c>
      <c r="S19" t="s">
        <v>32</v>
      </c>
      <c r="T19" s="1" t="str">
        <f t="shared" ca="1" si="8"/>
        <v/>
      </c>
      <c r="X19" t="s">
        <v>75</v>
      </c>
    </row>
    <row r="20" spans="1:24" x14ac:dyDescent="0.4">
      <c r="A20" s="21">
        <v>7</v>
      </c>
      <c r="B20" s="54"/>
      <c r="C20" s="54"/>
      <c r="D20" s="54"/>
      <c r="E20" s="118"/>
      <c r="F20" s="119"/>
      <c r="G20" s="55"/>
      <c r="H20" s="54"/>
      <c r="I20" s="56"/>
      <c r="J20" s="100"/>
      <c r="K20" s="101"/>
      <c r="L20" t="str">
        <f t="shared" si="5"/>
        <v/>
      </c>
      <c r="M20" t="str">
        <f t="shared" si="7"/>
        <v/>
      </c>
      <c r="N20">
        <f t="shared" si="6"/>
        <v>0</v>
      </c>
      <c r="S20" t="s">
        <v>10</v>
      </c>
      <c r="T20" s="1" t="str">
        <f t="shared" ca="1" si="8"/>
        <v/>
      </c>
      <c r="X20" t="s">
        <v>76</v>
      </c>
    </row>
    <row r="21" spans="1:24" x14ac:dyDescent="0.4">
      <c r="A21" s="21">
        <v>8</v>
      </c>
      <c r="B21" s="54"/>
      <c r="C21" s="54"/>
      <c r="D21" s="54"/>
      <c r="E21" s="98"/>
      <c r="F21" s="99"/>
      <c r="G21" s="55"/>
      <c r="H21" s="54"/>
      <c r="I21" s="56"/>
      <c r="J21" s="100"/>
      <c r="K21" s="101"/>
      <c r="L21" t="str">
        <f t="shared" si="5"/>
        <v/>
      </c>
      <c r="M21" t="str">
        <f t="shared" si="7"/>
        <v/>
      </c>
      <c r="N21">
        <f t="shared" si="6"/>
        <v>0</v>
      </c>
      <c r="S21" t="s">
        <v>31</v>
      </c>
      <c r="T21" s="1" t="str">
        <f t="shared" ca="1" si="8"/>
        <v/>
      </c>
      <c r="X21" t="s">
        <v>77</v>
      </c>
    </row>
    <row r="22" spans="1:24" x14ac:dyDescent="0.4">
      <c r="A22" s="21">
        <v>9</v>
      </c>
      <c r="B22" s="54"/>
      <c r="C22" s="54"/>
      <c r="D22" s="54"/>
      <c r="E22" s="98"/>
      <c r="F22" s="99"/>
      <c r="G22" s="55"/>
      <c r="H22" s="54"/>
      <c r="I22" s="56"/>
      <c r="J22" s="100"/>
      <c r="K22" s="101"/>
      <c r="L22" t="str">
        <f t="shared" si="5"/>
        <v/>
      </c>
      <c r="M22" t="str">
        <f t="shared" si="7"/>
        <v/>
      </c>
      <c r="N22">
        <f t="shared" si="6"/>
        <v>0</v>
      </c>
      <c r="S22" t="s">
        <v>20</v>
      </c>
      <c r="T22" s="1" t="str">
        <f t="shared" ca="1" si="8"/>
        <v/>
      </c>
      <c r="X22" t="s">
        <v>78</v>
      </c>
    </row>
    <row r="23" spans="1:24" x14ac:dyDescent="0.4">
      <c r="A23" s="21">
        <v>10</v>
      </c>
      <c r="B23" s="54"/>
      <c r="C23" s="54"/>
      <c r="D23" s="54"/>
      <c r="E23" s="98"/>
      <c r="F23" s="99"/>
      <c r="G23" s="55"/>
      <c r="H23" s="54"/>
      <c r="I23" s="56"/>
      <c r="J23" s="100"/>
      <c r="K23" s="101"/>
      <c r="L23" t="str">
        <f t="shared" si="5"/>
        <v/>
      </c>
      <c r="M23" t="str">
        <f t="shared" si="7"/>
        <v/>
      </c>
      <c r="N23">
        <f t="shared" si="6"/>
        <v>0</v>
      </c>
      <c r="S23" t="s">
        <v>41</v>
      </c>
      <c r="T23" s="1" t="str">
        <f t="shared" ca="1" si="8"/>
        <v/>
      </c>
      <c r="X23" t="s">
        <v>79</v>
      </c>
    </row>
    <row r="24" spans="1:24" x14ac:dyDescent="0.4">
      <c r="A24" s="21">
        <v>11</v>
      </c>
      <c r="B24" s="54"/>
      <c r="C24" s="54"/>
      <c r="D24" s="54"/>
      <c r="E24" s="98"/>
      <c r="F24" s="99"/>
      <c r="G24" s="55"/>
      <c r="H24" s="54"/>
      <c r="I24" s="56"/>
      <c r="J24" s="100"/>
      <c r="K24" s="101"/>
      <c r="L24" t="str">
        <f t="shared" si="5"/>
        <v/>
      </c>
      <c r="M24" t="str">
        <f t="shared" si="7"/>
        <v/>
      </c>
      <c r="N24">
        <f t="shared" si="6"/>
        <v>0</v>
      </c>
      <c r="O24" s="19"/>
      <c r="P24" s="19"/>
      <c r="X24" t="s">
        <v>80</v>
      </c>
    </row>
    <row r="25" spans="1:24" x14ac:dyDescent="0.4">
      <c r="A25" s="21">
        <v>12</v>
      </c>
      <c r="B25" s="54"/>
      <c r="C25" s="54"/>
      <c r="D25" s="54"/>
      <c r="E25" s="98"/>
      <c r="F25" s="99"/>
      <c r="G25" s="55"/>
      <c r="H25" s="54"/>
      <c r="I25" s="56"/>
      <c r="J25" s="100"/>
      <c r="K25" s="101"/>
      <c r="L25" t="str">
        <f t="shared" si="5"/>
        <v/>
      </c>
      <c r="M25" t="str">
        <f t="shared" si="7"/>
        <v/>
      </c>
      <c r="N25">
        <f t="shared" si="6"/>
        <v>0</v>
      </c>
      <c r="X25" t="s">
        <v>81</v>
      </c>
    </row>
    <row r="26" spans="1:24" x14ac:dyDescent="0.4">
      <c r="A26" s="21">
        <v>13</v>
      </c>
      <c r="B26" s="54"/>
      <c r="C26" s="54"/>
      <c r="D26" s="54"/>
      <c r="E26" s="98"/>
      <c r="F26" s="99"/>
      <c r="G26" s="55"/>
      <c r="H26" s="54"/>
      <c r="I26" s="56"/>
      <c r="J26" s="100"/>
      <c r="K26" s="101"/>
      <c r="L26" t="str">
        <f t="shared" si="5"/>
        <v/>
      </c>
      <c r="M26" t="str">
        <f t="shared" si="7"/>
        <v/>
      </c>
      <c r="N26">
        <f t="shared" si="6"/>
        <v>0</v>
      </c>
      <c r="X26" t="s">
        <v>82</v>
      </c>
    </row>
    <row r="27" spans="1:24" x14ac:dyDescent="0.4">
      <c r="A27" s="21">
        <v>14</v>
      </c>
      <c r="B27" s="54"/>
      <c r="C27" s="54"/>
      <c r="D27" s="54"/>
      <c r="E27" s="98"/>
      <c r="F27" s="99"/>
      <c r="G27" s="55"/>
      <c r="H27" s="54"/>
      <c r="I27" s="56"/>
      <c r="J27" s="100"/>
      <c r="K27" s="101"/>
      <c r="L27" t="str">
        <f t="shared" si="5"/>
        <v/>
      </c>
      <c r="M27" t="str">
        <f t="shared" si="7"/>
        <v/>
      </c>
      <c r="N27">
        <f t="shared" si="6"/>
        <v>0</v>
      </c>
      <c r="X27" t="s">
        <v>83</v>
      </c>
    </row>
    <row r="28" spans="1:24" x14ac:dyDescent="0.4">
      <c r="A28" s="57">
        <v>15</v>
      </c>
      <c r="B28" s="35"/>
      <c r="C28" s="35"/>
      <c r="D28" s="35"/>
      <c r="E28" s="121"/>
      <c r="F28" s="122"/>
      <c r="G28" s="58"/>
      <c r="H28" s="35"/>
      <c r="I28" s="59"/>
      <c r="J28" s="123"/>
      <c r="K28" s="124"/>
      <c r="L28" t="str">
        <f t="shared" si="5"/>
        <v/>
      </c>
      <c r="M28" t="str">
        <f t="shared" si="7"/>
        <v/>
      </c>
      <c r="N28">
        <f t="shared" si="6"/>
        <v>0</v>
      </c>
      <c r="X28" t="s">
        <v>84</v>
      </c>
    </row>
    <row r="29" spans="1:24" ht="15" customHeight="1" x14ac:dyDescent="0.4">
      <c r="A29" s="120" t="s">
        <v>26</v>
      </c>
      <c r="B29" s="120"/>
      <c r="C29" s="120"/>
      <c r="D29" s="120"/>
      <c r="E29" s="120"/>
      <c r="F29" s="120"/>
      <c r="G29" s="120"/>
      <c r="H29" s="120"/>
      <c r="I29" s="120"/>
      <c r="J29" s="120"/>
      <c r="K29" s="120"/>
      <c r="X29" t="s">
        <v>85</v>
      </c>
    </row>
    <row r="30" spans="1:24" ht="15.75" customHeight="1" x14ac:dyDescent="0.4">
      <c r="A30" s="120" t="s">
        <v>93</v>
      </c>
      <c r="B30" s="120"/>
      <c r="C30" s="120"/>
      <c r="D30" s="120"/>
      <c r="E30" s="120"/>
      <c r="F30" s="120"/>
      <c r="G30" s="120"/>
      <c r="H30" s="120"/>
      <c r="I30" s="120"/>
      <c r="J30" s="120"/>
      <c r="K30" s="120"/>
      <c r="X30" t="s">
        <v>86</v>
      </c>
    </row>
    <row r="31" spans="1:24" ht="6" customHeight="1" x14ac:dyDescent="0.4">
      <c r="X31"/>
    </row>
    <row r="32" spans="1:24" ht="27" customHeight="1" x14ac:dyDescent="0.4">
      <c r="G32" s="2"/>
      <c r="H32" s="13" t="s">
        <v>38</v>
      </c>
      <c r="I32" s="125" t="s">
        <v>94</v>
      </c>
      <c r="J32" s="125"/>
      <c r="K32" s="125"/>
      <c r="X32"/>
    </row>
    <row r="33" spans="2:24" ht="27" customHeight="1" x14ac:dyDescent="0.4">
      <c r="G33" s="2"/>
      <c r="H33" s="13" t="s">
        <v>5</v>
      </c>
      <c r="I33" s="125"/>
      <c r="J33" s="125"/>
      <c r="K33" s="125"/>
      <c r="X33"/>
    </row>
    <row r="34" spans="2:24" ht="27" customHeight="1" x14ac:dyDescent="0.4">
      <c r="G34" s="2"/>
      <c r="H34" s="13" t="s">
        <v>19</v>
      </c>
      <c r="I34" s="126"/>
      <c r="J34" s="126"/>
      <c r="K34" s="126"/>
      <c r="X34"/>
    </row>
    <row r="35" spans="2:24" ht="6" customHeight="1" x14ac:dyDescent="0.4">
      <c r="I35" s="15"/>
      <c r="J35" s="15"/>
      <c r="K35" s="15"/>
      <c r="X35"/>
    </row>
    <row r="37" spans="2:24" x14ac:dyDescent="0.4">
      <c r="B37" s="127" t="s">
        <v>44</v>
      </c>
      <c r="C37" s="127" t="s">
        <v>45</v>
      </c>
      <c r="D37" s="129" t="s">
        <v>55</v>
      </c>
      <c r="E37" s="70" t="s">
        <v>4</v>
      </c>
      <c r="F37" s="70"/>
      <c r="G37" s="70"/>
      <c r="H37" s="70"/>
      <c r="I37" s="70"/>
      <c r="J37" s="70"/>
      <c r="K37" s="70"/>
      <c r="L37" s="70"/>
    </row>
    <row r="38" spans="2:24" ht="42.75" thickBot="1" x14ac:dyDescent="0.45">
      <c r="B38" s="128"/>
      <c r="C38" s="128"/>
      <c r="D38" s="130"/>
      <c r="E38" s="62" t="s">
        <v>46</v>
      </c>
      <c r="F38" s="62" t="s">
        <v>47</v>
      </c>
      <c r="G38" s="61" t="s">
        <v>48</v>
      </c>
      <c r="H38" s="63" t="s">
        <v>49</v>
      </c>
      <c r="I38" s="63" t="s">
        <v>50</v>
      </c>
      <c r="J38" s="63" t="s">
        <v>51</v>
      </c>
      <c r="K38" s="61" t="s">
        <v>52</v>
      </c>
      <c r="L38" s="60" t="s">
        <v>18</v>
      </c>
    </row>
    <row r="39" spans="2:24" ht="19.5" thickBot="1" x14ac:dyDescent="0.45">
      <c r="B39" s="64">
        <f>C6</f>
        <v>0</v>
      </c>
      <c r="C39" s="65">
        <f>C7</f>
        <v>0</v>
      </c>
      <c r="D39" s="65">
        <f>C8</f>
        <v>0</v>
      </c>
      <c r="E39" s="66" t="str">
        <f ca="1">K2</f>
        <v/>
      </c>
      <c r="F39" s="66" t="str">
        <f ca="1">K3</f>
        <v/>
      </c>
      <c r="G39" s="66" t="str">
        <f ca="1">K4</f>
        <v/>
      </c>
      <c r="H39" s="66" t="str">
        <f ca="1">K5</f>
        <v/>
      </c>
      <c r="I39" s="66" t="str">
        <f ca="1">K6</f>
        <v/>
      </c>
      <c r="J39" s="66" t="str">
        <f ca="1">K7</f>
        <v/>
      </c>
      <c r="K39" s="66" t="str">
        <f ca="1">K8</f>
        <v/>
      </c>
      <c r="L39" s="67" t="str">
        <f ca="1">K9</f>
        <v/>
      </c>
    </row>
    <row r="40" spans="2:24" x14ac:dyDescent="0.4">
      <c r="B40" s="68" t="s">
        <v>54</v>
      </c>
      <c r="L40" s="17" t="s">
        <v>53</v>
      </c>
    </row>
  </sheetData>
  <mergeCells count="67">
    <mergeCell ref="I32:K32"/>
    <mergeCell ref="I33:K33"/>
    <mergeCell ref="I34:K34"/>
    <mergeCell ref="B37:B38"/>
    <mergeCell ref="C37:C38"/>
    <mergeCell ref="D37:D38"/>
    <mergeCell ref="E37:L37"/>
    <mergeCell ref="E23:F23"/>
    <mergeCell ref="J23:K23"/>
    <mergeCell ref="A30:K30"/>
    <mergeCell ref="E24:F24"/>
    <mergeCell ref="J24:K24"/>
    <mergeCell ref="E25:F25"/>
    <mergeCell ref="J25:K25"/>
    <mergeCell ref="E26:F26"/>
    <mergeCell ref="J26:K26"/>
    <mergeCell ref="E27:F27"/>
    <mergeCell ref="J27:K27"/>
    <mergeCell ref="E28:F28"/>
    <mergeCell ref="J28:K28"/>
    <mergeCell ref="A29:K29"/>
    <mergeCell ref="E20:F20"/>
    <mergeCell ref="J20:K20"/>
    <mergeCell ref="E21:F21"/>
    <mergeCell ref="J21:K21"/>
    <mergeCell ref="E22:F22"/>
    <mergeCell ref="J22:K22"/>
    <mergeCell ref="E17:F17"/>
    <mergeCell ref="J17:K17"/>
    <mergeCell ref="E18:F18"/>
    <mergeCell ref="J18:K18"/>
    <mergeCell ref="E19:F19"/>
    <mergeCell ref="J19:K19"/>
    <mergeCell ref="L12:L13"/>
    <mergeCell ref="M12:M13"/>
    <mergeCell ref="E15:F15"/>
    <mergeCell ref="J15:K15"/>
    <mergeCell ref="E16:F16"/>
    <mergeCell ref="J16:K16"/>
    <mergeCell ref="E14:F14"/>
    <mergeCell ref="J14:K14"/>
    <mergeCell ref="E10:G10"/>
    <mergeCell ref="A12:A13"/>
    <mergeCell ref="B12:B13"/>
    <mergeCell ref="C12:C13"/>
    <mergeCell ref="D12:D13"/>
    <mergeCell ref="E12:F13"/>
    <mergeCell ref="G12:G13"/>
    <mergeCell ref="H12:H13"/>
    <mergeCell ref="I12:I13"/>
    <mergeCell ref="J12:K13"/>
    <mergeCell ref="F1:G1"/>
    <mergeCell ref="E2:E8"/>
    <mergeCell ref="F2:G2"/>
    <mergeCell ref="F3:G3"/>
    <mergeCell ref="A4:B4"/>
    <mergeCell ref="F4:G4"/>
    <mergeCell ref="A5:B5"/>
    <mergeCell ref="F5:G5"/>
    <mergeCell ref="A6:B6"/>
    <mergeCell ref="F6:G6"/>
    <mergeCell ref="A7:B7"/>
    <mergeCell ref="F7:G7"/>
    <mergeCell ref="A8:B9"/>
    <mergeCell ref="C8:C9"/>
    <mergeCell ref="F8:G8"/>
    <mergeCell ref="F9:G9"/>
  </mergeCells>
  <phoneticPr fontId="12"/>
  <conditionalFormatting sqref="C8:C9">
    <cfRule type="expression" dxfId="1" priority="1">
      <formula>$C$7&lt;&gt;$N$4</formula>
    </cfRule>
  </conditionalFormatting>
  <conditionalFormatting sqref="D39">
    <cfRule type="expression" dxfId="0" priority="2">
      <formula>$C39&lt;&gt;"職務分野別リーダー"</formula>
    </cfRule>
  </conditionalFormatting>
  <dataValidations count="4">
    <dataValidation type="list" allowBlank="1" showInputMessage="1" showErrorMessage="1" sqref="E14:F28" xr:uid="{12966938-A89B-4A7C-BC33-FD3A7CEC8E84}">
      <formula1>$P$2:$P$9</formula1>
    </dataValidation>
    <dataValidation type="list" allowBlank="1" showInputMessage="1" showErrorMessage="1" sqref="C7" xr:uid="{23AE1FAA-2023-4049-9588-046FC773B947}">
      <formula1>$N$2:$N$7</formula1>
    </dataValidation>
    <dataValidation type="list" allowBlank="1" showInputMessage="1" showErrorMessage="1" sqref="C8" xr:uid="{54B0F127-DA60-44AC-9184-3DCDA90282BB}">
      <formula1>$O$2:$O$9</formula1>
    </dataValidation>
    <dataValidation type="list" allowBlank="1" showInputMessage="1" showErrorMessage="1" sqref="C4" xr:uid="{7EBE7D3C-0D91-4D2B-BDBF-A7DBEF85B30F}">
      <formula1>$X$1:$X$30</formula1>
    </dataValidation>
  </dataValidations>
  <pageMargins left="0.50314960629921257" right="0.50314960629921257" top="0.75" bottom="0.15944881889763782" header="0.3" footer="0.3"/>
  <pageSetup paperSize="9" scale="7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&lt;R7&gt;【別紙１様式第1号】研修受講歴証明書（保育所等)</vt:lpstr>
      <vt:lpstr>&lt;R8以降&gt;【別紙１様式第1号】研修受講歴証明書（保育所等) </vt:lpstr>
      <vt:lpstr>'&lt;R7&gt;【別紙１様式第1号】研修受講歴証明書（保育所等)'!Print_Area</vt:lpstr>
      <vt:lpstr>'&lt;R8以降&gt;【別紙１様式第1号】研修受講歴証明書（保育所等)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2022-11-30T13:15:10Z</dcterms:created>
  <dcterms:modified xsi:type="dcterms:W3CDTF">2025-12-16T00:31:37Z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2023-03-13T04:53:40Z</vt:filetime>
  </property>
</Properties>
</file>