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92.18.5\t_data\R07\18上下水道局\02経営係\009_経営比較分析\"/>
    </mc:Choice>
  </mc:AlternateContent>
  <xr:revisionPtr revIDLastSave="0" documentId="13_ncr:1_{756633E0-1E64-45A6-8874-CB84C2E42C55}" xr6:coauthVersionLast="36" xr6:coauthVersionMax="36" xr10:uidLastSave="{00000000-0000-0000-0000-000000000000}"/>
  <workbookProtection workbookAlgorithmName="SHA-512" workbookHashValue="+o+O4u5M64cwZSWpuLIErnYtjnGpuoBQ5rGXmuNJ/kqz1AeUu+qFLz41qKe06s+mJ/+GZlHWDpIsHTGxeRO5lA==" workbookSaltValue="M7zlApOR8zBU5E4W4BVQLg==" workbookSpinCount="100000" lockStructure="1"/>
  <bookViews>
    <workbookView xWindow="0" yWindow="0" windowWidth="23040" windowHeight="9210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O85" i="4" s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P10" i="4" s="1"/>
  <c r="O6" i="5"/>
  <c r="N6" i="5"/>
  <c r="M6" i="5"/>
  <c r="L6" i="5"/>
  <c r="K6" i="5"/>
  <c r="J6" i="5"/>
  <c r="I6" i="5"/>
  <c r="B8" i="4" s="1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M85" i="4"/>
  <c r="L85" i="4"/>
  <c r="J85" i="4"/>
  <c r="I85" i="4"/>
  <c r="H85" i="4"/>
  <c r="F85" i="4"/>
  <c r="E85" i="4"/>
  <c r="BB10" i="4"/>
  <c r="AT10" i="4"/>
  <c r="AL10" i="4"/>
  <c r="W10" i="4"/>
  <c r="I10" i="4"/>
  <c r="B10" i="4"/>
  <c r="BB8" i="4"/>
  <c r="AT8" i="4"/>
  <c r="AL8" i="4"/>
  <c r="AD8" i="4"/>
  <c r="W8" i="4"/>
  <c r="P8" i="4"/>
  <c r="I8" i="4"/>
  <c r="B6" i="4"/>
</calcChain>
</file>

<file path=xl/sharedStrings.xml><?xml version="1.0" encoding="utf-8"?>
<sst xmlns="http://schemas.openxmlformats.org/spreadsheetml/2006/main" count="228" uniqueCount="112">
  <si>
    <t>経営比較分析表（令和6年度決算）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</si>
  <si>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</si>
  <si>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</si>
  <si>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</si>
  <si>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</si>
  <si>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</si>
  <si>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</si>
  <si>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</si>
  <si>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</si>
  <si>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</si>
  <si>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</si>
  <si>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</si>
  <si>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</si>
  <si>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</si>
  <si>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</si>
  <si>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</si>
  <si>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</si>
  <si>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</si>
  <si>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</si>
  <si>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</si>
  <si>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</si>
  <si>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</si>
  <si>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</si>
  <si>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</si>
  <si>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</si>
  <si>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</si>
  <si>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</si>
  <si>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</si>
  <si>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</si>
  <si>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</si>
  <si>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</si>
  <si>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</si>
  <si>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</si>
  <si>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</si>
  <si>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</si>
  <si>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</si>
  <si>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</si>
  <si>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</si>
  <si>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</si>
  <si>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</si>
  <si>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</si>
  <si>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</si>
  <si>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</si>
  <si>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</si>
  <si>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</si>
  <si>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</si>
  <si>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</si>
  <si>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</si>
  <si>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</si>
  <si>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</si>
  <si>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</si>
  <si>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</si>
  <si>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</si>
  <si>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</si>
  <si>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</si>
  <si>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</si>
  <si>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</si>
  <si>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</si>
  <si>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</si>
  <si>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</si>
  <si>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</si>
  <si>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</si>
  <si>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</si>
  <si>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</si>
  <si>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</si>
  <si>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</si>
  <si>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</si>
  <si>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</si>
  <si>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</si>
  <si>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</si>
  <si>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</si>
  <si>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</si>
  <si>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</si>
  <si>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</si>
  <si>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</si>
  <si>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</si>
  <si>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</si>
  <si>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</si>
  <si>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</si>
  <si>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</si>
  <si>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</si>
  <si>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</si>
  <si>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</si>
  <si>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</si>
  <si>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</si>
  <si>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</si>
  <si>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</si>
  <si>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</si>
  <si>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</si>
  <si>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</si>
  <si>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</si>
  <si>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</si>
  <si>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</si>
  <si>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新潟県　十日町市</t>
  </si>
  <si>
    <t>法適用</t>
  </si>
  <si>
    <t>水道事業</t>
  </si>
  <si>
    <t>末端給水事業</t>
  </si>
  <si>
    <t>A6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</si>
  <si>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</si>
  <si>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</si>
  <si>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</si>
  <si>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</si>
  <si>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</si>
  <si>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</si>
  <si>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</si>
  <si>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</si>
  <si>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</si>
  <si>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</si>
  <si>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</si>
  <si>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r>
      <t>　有形固定資産減価償却率が高く、管路更新率は</t>
    </r>
    <r>
      <rPr>
        <sz val="11"/>
        <color rgb="FFFF0000"/>
        <rFont val="ＭＳ ゴシック"/>
        <family val="3"/>
        <charset val="128"/>
      </rPr>
      <t>全国平均よりも</t>
    </r>
    <r>
      <rPr>
        <sz val="11"/>
        <rFont val="ＭＳ ゴシック"/>
        <family val="3"/>
        <charset val="128"/>
      </rPr>
      <t>低い水準で推移しています。
　今後も継続的に老朽化に対応する投資を行うとともに、優先順位を付けた効果的効率的な管路更新が求められます。</t>
    </r>
    <rPh sb="1" eb="7">
      <t>ユウケイコテイシサン</t>
    </rPh>
    <rPh sb="7" eb="9">
      <t>ゲンカ</t>
    </rPh>
    <rPh sb="9" eb="11">
      <t>ショウキャク</t>
    </rPh>
    <rPh sb="11" eb="12">
      <t>リツ</t>
    </rPh>
    <rPh sb="13" eb="14">
      <t>タカ</t>
    </rPh>
    <rPh sb="16" eb="21">
      <t>カンロコウシンリツ</t>
    </rPh>
    <rPh sb="29" eb="30">
      <t>ヒク</t>
    </rPh>
    <rPh sb="31" eb="33">
      <t>スイジュン</t>
    </rPh>
    <rPh sb="34" eb="36">
      <t>スイイ</t>
    </rPh>
    <rPh sb="44" eb="46">
      <t>コンゴ</t>
    </rPh>
    <rPh sb="69" eb="73">
      <t>ユウセンジュンイ</t>
    </rPh>
    <rPh sb="74" eb="75">
      <t>ツ</t>
    </rPh>
    <rPh sb="77" eb="80">
      <t>コウカテキ</t>
    </rPh>
    <rPh sb="80" eb="83">
      <t>コウリツテキ</t>
    </rPh>
    <rPh sb="89" eb="90">
      <t>モト</t>
    </rPh>
    <phoneticPr fontId="4"/>
  </si>
  <si>
    <t>　『①経常収支比率』は、水道料金増額改定の効果により、前年度比3.80ポイント増の116.29％となり、全国平均を上回っています。
　また、『⑤料金回収率』は、前年度比6.14ポイント増の116.23％となり、全国平均を上回っています。
　一方、『④企業債残高対給水収益比率』が高く、企業債残高が今後の経営に及ぼす影響を注視する必要があります。
　施設の維持管理にかかる費用は、物価上昇に伴い増加が見込まれており、今後はさらに厳しい経営状況となることが想定されます。</t>
    <rPh sb="12" eb="14">
      <t>スイドウ</t>
    </rPh>
    <rPh sb="14" eb="16">
      <t>リョウキン</t>
    </rPh>
    <rPh sb="16" eb="18">
      <t>ゾウガク</t>
    </rPh>
    <rPh sb="18" eb="20">
      <t>カイテイ</t>
    </rPh>
    <rPh sb="21" eb="23">
      <t>コウカ</t>
    </rPh>
    <rPh sb="39" eb="40">
      <t>ゾウ</t>
    </rPh>
    <rPh sb="52" eb="54">
      <t>ゼンコク</t>
    </rPh>
    <rPh sb="54" eb="56">
      <t>ヘイキン</t>
    </rPh>
    <rPh sb="57" eb="58">
      <t>ウエ</t>
    </rPh>
    <rPh sb="105" eb="107">
      <t>ゼンコク</t>
    </rPh>
    <rPh sb="107" eb="109">
      <t>ヘイキン</t>
    </rPh>
    <rPh sb="110" eb="111">
      <t>ウエ</t>
    </rPh>
    <rPh sb="120" eb="122">
      <t>イッポウ</t>
    </rPh>
    <rPh sb="139" eb="140">
      <t>タカ</t>
    </rPh>
    <rPh sb="142" eb="147">
      <t>キギョウサイザンダカ</t>
    </rPh>
    <rPh sb="148" eb="150">
      <t>コンゴ</t>
    </rPh>
    <rPh sb="151" eb="153">
      <t>ケイエイ</t>
    </rPh>
    <rPh sb="154" eb="155">
      <t>オヨ</t>
    </rPh>
    <rPh sb="157" eb="159">
      <t>エイキョウ</t>
    </rPh>
    <rPh sb="160" eb="162">
      <t>チュウシ</t>
    </rPh>
    <rPh sb="164" eb="166">
      <t>ヒツヨウ</t>
    </rPh>
    <rPh sb="190" eb="192">
      <t>ブッカ</t>
    </rPh>
    <rPh sb="192" eb="194">
      <t>ジョウショウ</t>
    </rPh>
    <rPh sb="195" eb="196">
      <t>トモナ</t>
    </rPh>
    <rPh sb="197" eb="199">
      <t>ゾウカ</t>
    </rPh>
    <rPh sb="200" eb="202">
      <t>ミコ</t>
    </rPh>
    <rPh sb="217" eb="219">
      <t>ケイエイ</t>
    </rPh>
    <phoneticPr fontId="4"/>
  </si>
  <si>
    <t>　維持管理費の増加により『⑥給水原価』が全国平均を27.7円上回っており、維持管理費の抑制・削減が必要となっています。
　また、人口減少に伴い、基幹収入である給水収益の漸減が見込まれ、今後さらに厳しい経営状況となることが想定されます。
　安全・安心な水道水を安定して供給できるよう、水道料金の改定の実施と合わせて、継続的に経営状況の把握、分析を行いながら、令和２年度策定の更新計画に基づいて、効率的な投資に努めていきます。</t>
    <rPh sb="1" eb="6">
      <t>イジカンリヒ</t>
    </rPh>
    <rPh sb="7" eb="9">
      <t>ゾウカ</t>
    </rPh>
    <rPh sb="14" eb="18">
      <t>キュウスイゲンカ</t>
    </rPh>
    <rPh sb="20" eb="22">
      <t>ゼンコク</t>
    </rPh>
    <rPh sb="22" eb="24">
      <t>ヘイキン</t>
    </rPh>
    <rPh sb="29" eb="30">
      <t>エン</t>
    </rPh>
    <rPh sb="30" eb="32">
      <t>ウワマワ</t>
    </rPh>
    <rPh sb="37" eb="39">
      <t>イジ</t>
    </rPh>
    <rPh sb="39" eb="41">
      <t>カンリ</t>
    </rPh>
    <rPh sb="41" eb="42">
      <t>ヒ</t>
    </rPh>
    <rPh sb="43" eb="45">
      <t>ヨクセイ</t>
    </rPh>
    <rPh sb="46" eb="48">
      <t>サクゲン</t>
    </rPh>
    <rPh sb="49" eb="51">
      <t>ヒツヨウ</t>
    </rPh>
    <rPh sb="64" eb="66">
      <t>ジンコウ</t>
    </rPh>
    <rPh sb="66" eb="68">
      <t>ゲンショウ</t>
    </rPh>
    <rPh sb="69" eb="70">
      <t>トモナ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</si>
</sst>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10" xfId="0" applyFont="1" applyBorder="1" applyAlignment="1" applyProtection="1">
      <alignment horizontal="left" vertical="top" wrapText="1"/>
      <protection locked="0"/>
    </xf>
    <xf numFmtId="0" fontId="15" fillId="0" borderId="11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12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0.9</c:v>
                </c:pt>
                <c:pt idx="1">
                  <c:v>0.38</c:v>
                </c:pt>
                <c:pt idx="2">
                  <c:v>0.51</c:v>
                </c:pt>
                <c:pt idx="3">
                  <c:v>0.44</c:v>
                </c:pt>
                <c:pt idx="4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B6-4960-872C-F2DF42792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0.53</c:v>
                </c:pt>
                <c:pt idx="1">
                  <c:v>0.48</c:v>
                </c:pt>
                <c:pt idx="2">
                  <c:v>0.5</c:v>
                </c:pt>
                <c:pt idx="3">
                  <c:v>0.41</c:v>
                </c:pt>
                <c:pt idx="4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B6-4960-872C-F2DF42792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45.98</c:v>
                </c:pt>
                <c:pt idx="1">
                  <c:v>45.23</c:v>
                </c:pt>
                <c:pt idx="2">
                  <c:v>45.39</c:v>
                </c:pt>
                <c:pt idx="3">
                  <c:v>46.44</c:v>
                </c:pt>
                <c:pt idx="4">
                  <c:v>46.13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9-4116-AB4C-5578DA43D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55.89</c:v>
                </c:pt>
                <c:pt idx="1">
                  <c:v>55.72</c:v>
                </c:pt>
                <c:pt idx="2">
                  <c:v>55.31</c:v>
                </c:pt>
                <c:pt idx="3">
                  <c:v>55.14</c:v>
                </c:pt>
                <c:pt idx="4">
                  <c:v>54.99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79-4116-AB4C-5578DA43D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91.16</c:v>
                </c:pt>
                <c:pt idx="1">
                  <c:v>91.65</c:v>
                </c:pt>
                <c:pt idx="2">
                  <c:v>88.83</c:v>
                </c:pt>
                <c:pt idx="3">
                  <c:v>84.54</c:v>
                </c:pt>
                <c:pt idx="4">
                  <c:v>83.83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EB-48B2-AABA-6468D11C1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81.27</c:v>
                </c:pt>
                <c:pt idx="1">
                  <c:v>81.260000000000005</c:v>
                </c:pt>
                <c:pt idx="2">
                  <c:v>80.36</c:v>
                </c:pt>
                <c:pt idx="3">
                  <c:v>80.13</c:v>
                </c:pt>
                <c:pt idx="4">
                  <c:v>79.34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EB-48B2-AABA-6468D11C1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113.75</c:v>
                </c:pt>
                <c:pt idx="1">
                  <c:v>114.94</c:v>
                </c:pt>
                <c:pt idx="2">
                  <c:v>107.52</c:v>
                </c:pt>
                <c:pt idx="3">
                  <c:v>112.49</c:v>
                </c:pt>
                <c:pt idx="4">
                  <c:v>116.29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30-4B5A-9E62-B8796C01C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108.35</c:v>
                </c:pt>
                <c:pt idx="1">
                  <c:v>108.84</c:v>
                </c:pt>
                <c:pt idx="2">
                  <c:v>105.92</c:v>
                </c:pt>
                <c:pt idx="3">
                  <c:v>106.01</c:v>
                </c:pt>
                <c:pt idx="4">
                  <c:v>103.74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30-4B5A-9E62-B8796C01C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52.19</c:v>
                </c:pt>
                <c:pt idx="1">
                  <c:v>52.55</c:v>
                </c:pt>
                <c:pt idx="2">
                  <c:v>53.74</c:v>
                </c:pt>
                <c:pt idx="3">
                  <c:v>54.53</c:v>
                </c:pt>
                <c:pt idx="4">
                  <c:v>55.68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F3-4FA0-9C10-59616A042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50.63</c:v>
                </c:pt>
                <c:pt idx="1">
                  <c:v>51.29</c:v>
                </c:pt>
                <c:pt idx="2">
                  <c:v>52.2</c:v>
                </c:pt>
                <c:pt idx="3">
                  <c:v>52.7</c:v>
                </c:pt>
                <c:pt idx="4">
                  <c:v>53.48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F3-4FA0-9C10-59616A042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33.909999999999997</c:v>
                </c:pt>
                <c:pt idx="1">
                  <c:v>37.54</c:v>
                </c:pt>
                <c:pt idx="2">
                  <c:v>36.49</c:v>
                </c:pt>
                <c:pt idx="3">
                  <c:v>26.39</c:v>
                </c:pt>
                <c:pt idx="4">
                  <c:v>26.08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1F-4483-93C8-81188D9B8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18.28</c:v>
                </c:pt>
                <c:pt idx="1">
                  <c:v>19.61</c:v>
                </c:pt>
                <c:pt idx="2">
                  <c:v>20.73</c:v>
                </c:pt>
                <c:pt idx="3">
                  <c:v>22.86</c:v>
                </c:pt>
                <c:pt idx="4">
                  <c:v>24.31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1F-4483-93C8-81188D9B8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E6-4A28-A096-35924F272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3.98</c:v>
                </c:pt>
                <c:pt idx="1">
                  <c:v>6.02</c:v>
                </c:pt>
                <c:pt idx="2">
                  <c:v>7.78</c:v>
                </c:pt>
                <c:pt idx="3">
                  <c:v>9.59</c:v>
                </c:pt>
                <c:pt idx="4">
                  <c:v>11.55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E6-4A28-A096-35924F272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551.37</c:v>
                </c:pt>
                <c:pt idx="1">
                  <c:v>532.41999999999996</c:v>
                </c:pt>
                <c:pt idx="2">
                  <c:v>421.93</c:v>
                </c:pt>
                <c:pt idx="3">
                  <c:v>370.67</c:v>
                </c:pt>
                <c:pt idx="4">
                  <c:v>592.03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57-4FA3-B46F-27F5CA8EE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367.55</c:v>
                </c:pt>
                <c:pt idx="1">
                  <c:v>378.56</c:v>
                </c:pt>
                <c:pt idx="2">
                  <c:v>364.46</c:v>
                </c:pt>
                <c:pt idx="3">
                  <c:v>338.89</c:v>
                </c:pt>
                <c:pt idx="4">
                  <c:v>352.34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57-4FA3-B46F-27F5CA8EE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517.04</c:v>
                </c:pt>
                <c:pt idx="1">
                  <c:v>505.67</c:v>
                </c:pt>
                <c:pt idx="2">
                  <c:v>461.47</c:v>
                </c:pt>
                <c:pt idx="3">
                  <c:v>442.87</c:v>
                </c:pt>
                <c:pt idx="4">
                  <c:v>410.95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00-4643-8549-F1D54C49D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418.68</c:v>
                </c:pt>
                <c:pt idx="1">
                  <c:v>395.68</c:v>
                </c:pt>
                <c:pt idx="2">
                  <c:v>403.72</c:v>
                </c:pt>
                <c:pt idx="3">
                  <c:v>400.21</c:v>
                </c:pt>
                <c:pt idx="4">
                  <c:v>391.13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00-4643-8549-F1D54C49D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103.55</c:v>
                </c:pt>
                <c:pt idx="1">
                  <c:v>109.66</c:v>
                </c:pt>
                <c:pt idx="2">
                  <c:v>104.87</c:v>
                </c:pt>
                <c:pt idx="3">
                  <c:v>110.09</c:v>
                </c:pt>
                <c:pt idx="4">
                  <c:v>116.23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E0-4CC0-9B10-D3B428FD7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94.78</c:v>
                </c:pt>
                <c:pt idx="1">
                  <c:v>97.59</c:v>
                </c:pt>
                <c:pt idx="2">
                  <c:v>92.17</c:v>
                </c:pt>
                <c:pt idx="3">
                  <c:v>92.83</c:v>
                </c:pt>
                <c:pt idx="4">
                  <c:v>92.16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0-4CC0-9B10-D3B428FD7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164.05</c:v>
                </c:pt>
                <c:pt idx="1">
                  <c:v>169.04</c:v>
                </c:pt>
                <c:pt idx="2">
                  <c:v>196.2</c:v>
                </c:pt>
                <c:pt idx="3">
                  <c:v>201.74</c:v>
                </c:pt>
                <c:pt idx="4">
                  <c:v>209.36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26-433B-BCEB-7DBF2F613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181.3</c:v>
                </c:pt>
                <c:pt idx="1">
                  <c:v>181.71</c:v>
                </c:pt>
                <c:pt idx="2">
                  <c:v>188.51</c:v>
                </c:pt>
                <c:pt idx="3">
                  <c:v>189.43</c:v>
                </c:pt>
                <c:pt idx="4">
                  <c:v>196.75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26-433B-BCEB-7DBF2F613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【107.26】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【239.69】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【264.86】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【181.66】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【52.41】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D1" zoomScale="85" zoomScaleNormal="85" workbookViewId="0">
      <selection activeCell="BI87" sqref="BI87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</row>
    <row r="3" spans="1:78" ht="9.75" customHeight="1" x14ac:dyDescent="0.15">
      <c r="A3" s="2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</row>
    <row r="4" spans="1:78" ht="9.75" customHeight="1" x14ac:dyDescent="0.15">
      <c r="A4" s="2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1" t="str">
        <f>データ!H6</f>
        <v>新潟県　十日町市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2"/>
      <c r="AE6" s="32"/>
      <c r="AF6" s="32"/>
      <c r="AG6" s="3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3" t="s">
        <v>1</v>
      </c>
      <c r="C7" s="34"/>
      <c r="D7" s="34"/>
      <c r="E7" s="34"/>
      <c r="F7" s="34"/>
      <c r="G7" s="34"/>
      <c r="H7" s="34"/>
      <c r="I7" s="33" t="s">
        <v>2</v>
      </c>
      <c r="J7" s="34"/>
      <c r="K7" s="34"/>
      <c r="L7" s="34"/>
      <c r="M7" s="34"/>
      <c r="N7" s="34"/>
      <c r="O7" s="35"/>
      <c r="P7" s="36" t="s">
        <v>3</v>
      </c>
      <c r="Q7" s="36"/>
      <c r="R7" s="36"/>
      <c r="S7" s="36"/>
      <c r="T7" s="36"/>
      <c r="U7" s="36"/>
      <c r="V7" s="36"/>
      <c r="W7" s="36" t="s">
        <v>4</v>
      </c>
      <c r="X7" s="36"/>
      <c r="Y7" s="36"/>
      <c r="Z7" s="36"/>
      <c r="AA7" s="36"/>
      <c r="AB7" s="36"/>
      <c r="AC7" s="36"/>
      <c r="AD7" s="36" t="s">
        <v>5</v>
      </c>
      <c r="AE7" s="36"/>
      <c r="AF7" s="36"/>
      <c r="AG7" s="36"/>
      <c r="AH7" s="36"/>
      <c r="AI7" s="36"/>
      <c r="AJ7" s="36"/>
      <c r="AK7" s="2"/>
      <c r="AL7" s="36" t="s">
        <v>6</v>
      </c>
      <c r="AM7" s="36"/>
      <c r="AN7" s="36"/>
      <c r="AO7" s="36"/>
      <c r="AP7" s="36"/>
      <c r="AQ7" s="36"/>
      <c r="AR7" s="36"/>
      <c r="AS7" s="36"/>
      <c r="AT7" s="33" t="s">
        <v>7</v>
      </c>
      <c r="AU7" s="34"/>
      <c r="AV7" s="34"/>
      <c r="AW7" s="34"/>
      <c r="AX7" s="34"/>
      <c r="AY7" s="34"/>
      <c r="AZ7" s="34"/>
      <c r="BA7" s="34"/>
      <c r="BB7" s="36" t="s">
        <v>8</v>
      </c>
      <c r="BC7" s="36"/>
      <c r="BD7" s="36"/>
      <c r="BE7" s="36"/>
      <c r="BF7" s="36"/>
      <c r="BG7" s="36"/>
      <c r="BH7" s="36"/>
      <c r="BI7" s="36"/>
      <c r="BJ7" s="3"/>
      <c r="BK7" s="3"/>
      <c r="BL7" s="37" t="s">
        <v>9</v>
      </c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9"/>
    </row>
    <row r="8" spans="1:78" ht="18.75" customHeight="1" x14ac:dyDescent="0.15">
      <c r="A8" s="2"/>
      <c r="B8" s="40" t="str">
        <f>データ!$I$6</f>
        <v>法適用</v>
      </c>
      <c r="C8" s="41"/>
      <c r="D8" s="41"/>
      <c r="E8" s="41"/>
      <c r="F8" s="41"/>
      <c r="G8" s="41"/>
      <c r="H8" s="41"/>
      <c r="I8" s="40" t="str">
        <f>データ!$J$6</f>
        <v>水道事業</v>
      </c>
      <c r="J8" s="41"/>
      <c r="K8" s="41"/>
      <c r="L8" s="41"/>
      <c r="M8" s="41"/>
      <c r="N8" s="41"/>
      <c r="O8" s="42"/>
      <c r="P8" s="43" t="str">
        <f>データ!$K$6</f>
        <v>末端給水事業</v>
      </c>
      <c r="Q8" s="43"/>
      <c r="R8" s="43"/>
      <c r="S8" s="43"/>
      <c r="T8" s="43"/>
      <c r="U8" s="43"/>
      <c r="V8" s="43"/>
      <c r="W8" s="43" t="str">
        <f>データ!$L$6</f>
        <v>A6</v>
      </c>
      <c r="X8" s="43"/>
      <c r="Y8" s="43"/>
      <c r="Z8" s="43"/>
      <c r="AA8" s="43"/>
      <c r="AB8" s="43"/>
      <c r="AC8" s="43"/>
      <c r="AD8" s="43" t="str">
        <f>データ!$M$6</f>
        <v>非設置</v>
      </c>
      <c r="AE8" s="43"/>
      <c r="AF8" s="43"/>
      <c r="AG8" s="43"/>
      <c r="AH8" s="43"/>
      <c r="AI8" s="43"/>
      <c r="AJ8" s="43"/>
      <c r="AK8" s="2"/>
      <c r="AL8" s="44">
        <f>データ!$R$6</f>
        <v>47124</v>
      </c>
      <c r="AM8" s="44"/>
      <c r="AN8" s="44"/>
      <c r="AO8" s="44"/>
      <c r="AP8" s="44"/>
      <c r="AQ8" s="44"/>
      <c r="AR8" s="44"/>
      <c r="AS8" s="44"/>
      <c r="AT8" s="45">
        <f>データ!$S$6</f>
        <v>590.39</v>
      </c>
      <c r="AU8" s="46"/>
      <c r="AV8" s="46"/>
      <c r="AW8" s="46"/>
      <c r="AX8" s="46"/>
      <c r="AY8" s="46"/>
      <c r="AZ8" s="46"/>
      <c r="BA8" s="46"/>
      <c r="BB8" s="47">
        <f>データ!$T$6</f>
        <v>79.819999999999993</v>
      </c>
      <c r="BC8" s="47"/>
      <c r="BD8" s="47"/>
      <c r="BE8" s="47"/>
      <c r="BF8" s="47"/>
      <c r="BG8" s="47"/>
      <c r="BH8" s="47"/>
      <c r="BI8" s="47"/>
      <c r="BJ8" s="3"/>
      <c r="BK8" s="3"/>
      <c r="BL8" s="48" t="s">
        <v>10</v>
      </c>
      <c r="BM8" s="49"/>
      <c r="BN8" s="50" t="s">
        <v>11</v>
      </c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1"/>
    </row>
    <row r="9" spans="1:78" ht="18.75" customHeight="1" x14ac:dyDescent="0.15">
      <c r="A9" s="2"/>
      <c r="B9" s="33" t="s">
        <v>12</v>
      </c>
      <c r="C9" s="34"/>
      <c r="D9" s="34"/>
      <c r="E9" s="34"/>
      <c r="F9" s="34"/>
      <c r="G9" s="34"/>
      <c r="H9" s="34"/>
      <c r="I9" s="33" t="s">
        <v>13</v>
      </c>
      <c r="J9" s="34"/>
      <c r="K9" s="34"/>
      <c r="L9" s="34"/>
      <c r="M9" s="34"/>
      <c r="N9" s="34"/>
      <c r="O9" s="35"/>
      <c r="P9" s="36" t="s">
        <v>14</v>
      </c>
      <c r="Q9" s="36"/>
      <c r="R9" s="36"/>
      <c r="S9" s="36"/>
      <c r="T9" s="36"/>
      <c r="U9" s="36"/>
      <c r="V9" s="36"/>
      <c r="W9" s="36" t="s">
        <v>15</v>
      </c>
      <c r="X9" s="36"/>
      <c r="Y9" s="36"/>
      <c r="Z9" s="36"/>
      <c r="AA9" s="36"/>
      <c r="AB9" s="36"/>
      <c r="AC9" s="36"/>
      <c r="AD9" s="2"/>
      <c r="AE9" s="2"/>
      <c r="AF9" s="2"/>
      <c r="AG9" s="2"/>
      <c r="AH9" s="2"/>
      <c r="AI9" s="2"/>
      <c r="AJ9" s="2"/>
      <c r="AK9" s="2"/>
      <c r="AL9" s="36" t="s">
        <v>16</v>
      </c>
      <c r="AM9" s="36"/>
      <c r="AN9" s="36"/>
      <c r="AO9" s="36"/>
      <c r="AP9" s="36"/>
      <c r="AQ9" s="36"/>
      <c r="AR9" s="36"/>
      <c r="AS9" s="36"/>
      <c r="AT9" s="33" t="s">
        <v>17</v>
      </c>
      <c r="AU9" s="34"/>
      <c r="AV9" s="34"/>
      <c r="AW9" s="34"/>
      <c r="AX9" s="34"/>
      <c r="AY9" s="34"/>
      <c r="AZ9" s="34"/>
      <c r="BA9" s="34"/>
      <c r="BB9" s="36" t="s">
        <v>18</v>
      </c>
      <c r="BC9" s="36"/>
      <c r="BD9" s="36"/>
      <c r="BE9" s="36"/>
      <c r="BF9" s="36"/>
      <c r="BG9" s="36"/>
      <c r="BH9" s="36"/>
      <c r="BI9" s="36"/>
      <c r="BJ9" s="3"/>
      <c r="BK9" s="3"/>
      <c r="BL9" s="52" t="s">
        <v>19</v>
      </c>
      <c r="BM9" s="53"/>
      <c r="BN9" s="54" t="s">
        <v>20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5"/>
    </row>
    <row r="10" spans="1:78" ht="18.75" customHeight="1" x14ac:dyDescent="0.15">
      <c r="A10" s="2"/>
      <c r="B10" s="45" t="str">
        <f>データ!$N$6</f>
        <v>-</v>
      </c>
      <c r="C10" s="46"/>
      <c r="D10" s="46"/>
      <c r="E10" s="46"/>
      <c r="F10" s="46"/>
      <c r="G10" s="46"/>
      <c r="H10" s="46"/>
      <c r="I10" s="45">
        <f>データ!$O$6</f>
        <v>64.069999999999993</v>
      </c>
      <c r="J10" s="46"/>
      <c r="K10" s="46"/>
      <c r="L10" s="46"/>
      <c r="M10" s="46"/>
      <c r="N10" s="46"/>
      <c r="O10" s="80"/>
      <c r="P10" s="47">
        <f>データ!$P$6</f>
        <v>99.92</v>
      </c>
      <c r="Q10" s="47"/>
      <c r="R10" s="47"/>
      <c r="S10" s="47"/>
      <c r="T10" s="47"/>
      <c r="U10" s="47"/>
      <c r="V10" s="47"/>
      <c r="W10" s="44">
        <f>データ!$Q$6</f>
        <v>4895</v>
      </c>
      <c r="X10" s="44"/>
      <c r="Y10" s="44"/>
      <c r="Z10" s="44"/>
      <c r="AA10" s="44"/>
      <c r="AB10" s="44"/>
      <c r="AC10" s="44"/>
      <c r="AD10" s="2"/>
      <c r="AE10" s="2"/>
      <c r="AF10" s="2"/>
      <c r="AG10" s="2"/>
      <c r="AH10" s="2"/>
      <c r="AI10" s="2"/>
      <c r="AJ10" s="2"/>
      <c r="AK10" s="2"/>
      <c r="AL10" s="44">
        <f>データ!$U$6</f>
        <v>27244</v>
      </c>
      <c r="AM10" s="44"/>
      <c r="AN10" s="44"/>
      <c r="AO10" s="44"/>
      <c r="AP10" s="44"/>
      <c r="AQ10" s="44"/>
      <c r="AR10" s="44"/>
      <c r="AS10" s="44"/>
      <c r="AT10" s="45">
        <f>データ!$V$6</f>
        <v>35</v>
      </c>
      <c r="AU10" s="46"/>
      <c r="AV10" s="46"/>
      <c r="AW10" s="46"/>
      <c r="AX10" s="46"/>
      <c r="AY10" s="46"/>
      <c r="AZ10" s="46"/>
      <c r="BA10" s="46"/>
      <c r="BB10" s="47">
        <f>データ!$W$6</f>
        <v>778.4</v>
      </c>
      <c r="BC10" s="47"/>
      <c r="BD10" s="47"/>
      <c r="BE10" s="47"/>
      <c r="BF10" s="47"/>
      <c r="BG10" s="47"/>
      <c r="BH10" s="47"/>
      <c r="BI10" s="47"/>
      <c r="BJ10" s="2"/>
      <c r="BK10" s="2"/>
      <c r="BL10" s="62" t="s">
        <v>21</v>
      </c>
      <c r="BM10" s="63"/>
      <c r="BN10" s="64" t="s">
        <v>22</v>
      </c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6" t="s">
        <v>23</v>
      </c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</row>
    <row r="14" spans="1:78" ht="13.5" customHeight="1" x14ac:dyDescent="0.15">
      <c r="A14" s="2"/>
      <c r="B14" s="68" t="s">
        <v>24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70"/>
      <c r="BK14" s="2"/>
      <c r="BL14" s="74" t="s">
        <v>25</v>
      </c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6"/>
    </row>
    <row r="15" spans="1:78" ht="13.5" customHeight="1" x14ac:dyDescent="0.15">
      <c r="A15" s="2"/>
      <c r="B15" s="71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3"/>
      <c r="BK15" s="2"/>
      <c r="BL15" s="77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9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81" t="s">
        <v>110</v>
      </c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3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81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3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81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3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81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3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81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3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81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3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81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3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81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3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81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3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81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3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81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3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81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3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81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3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81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  <c r="BZ29" s="83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81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3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81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2"/>
      <c r="BZ31" s="83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81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  <c r="BY32" s="82"/>
      <c r="BZ32" s="83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81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  <c r="BZ33" s="83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81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  <c r="BZ34" s="83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81"/>
      <c r="BM35" s="82"/>
      <c r="BN35" s="82"/>
      <c r="BO35" s="82"/>
      <c r="BP35" s="82"/>
      <c r="BQ35" s="82"/>
      <c r="BR35" s="82"/>
      <c r="BS35" s="82"/>
      <c r="BT35" s="82"/>
      <c r="BU35" s="82"/>
      <c r="BV35" s="82"/>
      <c r="BW35" s="82"/>
      <c r="BX35" s="82"/>
      <c r="BY35" s="82"/>
      <c r="BZ35" s="83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81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  <c r="BZ36" s="83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81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3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81"/>
      <c r="BM38" s="82"/>
      <c r="BN38" s="82"/>
      <c r="BO38" s="82"/>
      <c r="BP38" s="82"/>
      <c r="BQ38" s="82"/>
      <c r="BR38" s="82"/>
      <c r="BS38" s="82"/>
      <c r="BT38" s="82"/>
      <c r="BU38" s="82"/>
      <c r="BV38" s="82"/>
      <c r="BW38" s="82"/>
      <c r="BX38" s="82"/>
      <c r="BY38" s="82"/>
      <c r="BZ38" s="83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81"/>
      <c r="BM39" s="82"/>
      <c r="BN39" s="82"/>
      <c r="BO39" s="82"/>
      <c r="BP39" s="82"/>
      <c r="BQ39" s="82"/>
      <c r="BR39" s="82"/>
      <c r="BS39" s="82"/>
      <c r="BT39" s="82"/>
      <c r="BU39" s="82"/>
      <c r="BV39" s="82"/>
      <c r="BW39" s="82"/>
      <c r="BX39" s="82"/>
      <c r="BY39" s="82"/>
      <c r="BZ39" s="83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81"/>
      <c r="BM40" s="82"/>
      <c r="BN40" s="82"/>
      <c r="BO40" s="82"/>
      <c r="BP40" s="82"/>
      <c r="BQ40" s="82"/>
      <c r="BR40" s="82"/>
      <c r="BS40" s="82"/>
      <c r="BT40" s="82"/>
      <c r="BU40" s="82"/>
      <c r="BV40" s="82"/>
      <c r="BW40" s="82"/>
      <c r="BX40" s="82"/>
      <c r="BY40" s="82"/>
      <c r="BZ40" s="83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81"/>
      <c r="BM41" s="82"/>
      <c r="BN41" s="82"/>
      <c r="BO41" s="82"/>
      <c r="BP41" s="82"/>
      <c r="BQ41" s="82"/>
      <c r="BR41" s="82"/>
      <c r="BS41" s="82"/>
      <c r="BT41" s="82"/>
      <c r="BU41" s="82"/>
      <c r="BV41" s="82"/>
      <c r="BW41" s="82"/>
      <c r="BX41" s="82"/>
      <c r="BY41" s="82"/>
      <c r="BZ41" s="83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81"/>
      <c r="BM42" s="82"/>
      <c r="BN42" s="82"/>
      <c r="BO42" s="82"/>
      <c r="BP42" s="82"/>
      <c r="BQ42" s="82"/>
      <c r="BR42" s="82"/>
      <c r="BS42" s="82"/>
      <c r="BT42" s="82"/>
      <c r="BU42" s="82"/>
      <c r="BV42" s="82"/>
      <c r="BW42" s="82"/>
      <c r="BX42" s="82"/>
      <c r="BY42" s="82"/>
      <c r="BZ42" s="83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81"/>
      <c r="BM43" s="82"/>
      <c r="BN43" s="82"/>
      <c r="BO43" s="82"/>
      <c r="BP43" s="82"/>
      <c r="BQ43" s="82"/>
      <c r="BR43" s="82"/>
      <c r="BS43" s="82"/>
      <c r="BT43" s="82"/>
      <c r="BU43" s="82"/>
      <c r="BV43" s="82"/>
      <c r="BW43" s="82"/>
      <c r="BX43" s="82"/>
      <c r="BY43" s="82"/>
      <c r="BZ43" s="83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81"/>
      <c r="BM44" s="82"/>
      <c r="BN44" s="82"/>
      <c r="BO44" s="82"/>
      <c r="BP44" s="82"/>
      <c r="BQ44" s="82"/>
      <c r="BR44" s="82"/>
      <c r="BS44" s="82"/>
      <c r="BT44" s="82"/>
      <c r="BU44" s="82"/>
      <c r="BV44" s="82"/>
      <c r="BW44" s="82"/>
      <c r="BX44" s="82"/>
      <c r="BY44" s="82"/>
      <c r="BZ44" s="83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74" t="s">
        <v>26</v>
      </c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6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77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9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56" t="s">
        <v>109</v>
      </c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8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56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8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56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8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56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8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56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8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56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8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56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8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56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8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56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8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56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8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56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8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56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8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56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8"/>
    </row>
    <row r="60" spans="1:78" ht="13.5" customHeight="1" x14ac:dyDescent="0.15">
      <c r="A60" s="2"/>
      <c r="B60" s="71" t="s">
        <v>27</v>
      </c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3"/>
      <c r="BK60" s="2"/>
      <c r="BL60" s="56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8"/>
    </row>
    <row r="61" spans="1:78" ht="13.5" customHeight="1" x14ac:dyDescent="0.15">
      <c r="A61" s="2"/>
      <c r="B61" s="71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3"/>
      <c r="BK61" s="2"/>
      <c r="BL61" s="56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8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56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8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56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8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74" t="s">
        <v>28</v>
      </c>
      <c r="BM64" s="75"/>
      <c r="BN64" s="75"/>
      <c r="BO64" s="75"/>
      <c r="BP64" s="75"/>
      <c r="BQ64" s="75"/>
      <c r="BR64" s="75"/>
      <c r="BS64" s="75"/>
      <c r="BT64" s="75"/>
      <c r="BU64" s="75"/>
      <c r="BV64" s="75"/>
      <c r="BW64" s="75"/>
      <c r="BX64" s="75"/>
      <c r="BY64" s="75"/>
      <c r="BZ64" s="76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77"/>
      <c r="BM65" s="78"/>
      <c r="BN65" s="78"/>
      <c r="BO65" s="78"/>
      <c r="BP65" s="78"/>
      <c r="BQ65" s="78"/>
      <c r="BR65" s="78"/>
      <c r="BS65" s="78"/>
      <c r="BT65" s="78"/>
      <c r="BU65" s="78"/>
      <c r="BV65" s="78"/>
      <c r="BW65" s="78"/>
      <c r="BX65" s="78"/>
      <c r="BY65" s="78"/>
      <c r="BZ65" s="79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56" t="s">
        <v>111</v>
      </c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8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56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8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56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8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56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8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56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8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56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8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56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8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56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8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56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8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56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8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56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8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56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8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56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8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56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8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56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8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56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8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9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0"/>
      <c r="BX82" s="60"/>
      <c r="BY82" s="60"/>
      <c r="BZ82" s="61"/>
    </row>
    <row r="83" spans="1:78" x14ac:dyDescent="0.15">
      <c r="C83" s="12"/>
    </row>
    <row r="84" spans="1:78" hidden="1" x14ac:dyDescent="0.15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15">
      <c r="B85" s="13"/>
      <c r="C85" s="13"/>
      <c r="D85" s="13"/>
      <c r="E85" s="13" t="str">
        <f>データ!AH6</f>
        <v>【107.26】</v>
      </c>
      <c r="F85" s="13" t="str">
        <f>データ!AS6</f>
        <v>【1.61】</v>
      </c>
      <c r="G85" s="13" t="str">
        <f>データ!BD6</f>
        <v>【239.69】</v>
      </c>
      <c r="H85" s="13" t="str">
        <f>データ!BO6</f>
        <v>【264.86】</v>
      </c>
      <c r="I85" s="13" t="str">
        <f>データ!BZ6</f>
        <v>【97.59】</v>
      </c>
      <c r="J85" s="13" t="str">
        <f>データ!CK6</f>
        <v>【181.66】</v>
      </c>
      <c r="K85" s="13" t="str">
        <f>データ!CV6</f>
        <v>【60.21】</v>
      </c>
      <c r="L85" s="13" t="str">
        <f>データ!DG6</f>
        <v>【89.21】</v>
      </c>
      <c r="M85" s="13" t="str">
        <f>データ!DR6</f>
        <v>【52.41】</v>
      </c>
      <c r="N85" s="13" t="str">
        <f>データ!EC6</f>
        <v>【26.78】</v>
      </c>
      <c r="O85" s="13" t="str">
        <f>データ!EN6</f>
        <v>【0.59】</v>
      </c>
    </row>
  </sheetData>
  <sheetProtection algorithmName="SHA-512" hashValue="OqLCw+3CWZeevPEVyNnncqZXXfk7nvUpt6/8APkcce3hpVYmRJ7gjFdFrveBmWCWo/0Ikx2qwd1JULwMgaGxZQ==" saltValue="AxwbvFb0Tlehoo+Zwyj0dA==" spinCount="100000" sheet="1" objects="1" scenarios="1" formatCells="0" formatColumns="0" formatRows="0"/>
  <mergeCells count="48">
    <mergeCell ref="BL64:BZ65"/>
    <mergeCell ref="AT10:BA10"/>
    <mergeCell ref="BL16:BZ44"/>
    <mergeCell ref="BL45:BZ46"/>
    <mergeCell ref="BL47:BZ63"/>
    <mergeCell ref="B60:BJ61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9:H9"/>
    <mergeCell ref="I9:O9"/>
    <mergeCell ref="P9:V9"/>
    <mergeCell ref="W9:AC9"/>
    <mergeCell ref="AL9:AS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15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15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5" t="s">
        <v>50</v>
      </c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7"/>
      <c r="X3" s="91" t="s">
        <v>51</v>
      </c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 t="s">
        <v>52</v>
      </c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</row>
    <row r="4" spans="1:144" x14ac:dyDescent="0.15">
      <c r="A4" s="15" t="s">
        <v>53</v>
      </c>
      <c r="B4" s="17"/>
      <c r="C4" s="17"/>
      <c r="D4" s="17"/>
      <c r="E4" s="17"/>
      <c r="F4" s="17"/>
      <c r="G4" s="17"/>
      <c r="H4" s="88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90"/>
      <c r="X4" s="84" t="s">
        <v>54</v>
      </c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 t="s">
        <v>55</v>
      </c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 t="s">
        <v>56</v>
      </c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 t="s">
        <v>57</v>
      </c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 t="s">
        <v>58</v>
      </c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 t="s">
        <v>59</v>
      </c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 t="s">
        <v>60</v>
      </c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 t="s">
        <v>61</v>
      </c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 t="s">
        <v>62</v>
      </c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 t="s">
        <v>63</v>
      </c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 t="s">
        <v>64</v>
      </c>
      <c r="EE4" s="84"/>
      <c r="EF4" s="84"/>
      <c r="EG4" s="84"/>
      <c r="EH4" s="84"/>
      <c r="EI4" s="84"/>
      <c r="EJ4" s="84"/>
      <c r="EK4" s="84"/>
      <c r="EL4" s="84"/>
      <c r="EM4" s="84"/>
      <c r="EN4" s="84"/>
    </row>
    <row r="5" spans="1:144" x14ac:dyDescent="0.15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15">
      <c r="A6" s="15" t="s">
        <v>92</v>
      </c>
      <c r="B6" s="20">
        <f>B7</f>
        <v>2024</v>
      </c>
      <c r="C6" s="20">
        <f t="shared" ref="C6:W6" si="3">C7</f>
        <v>152102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新潟県　十日町市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A6</v>
      </c>
      <c r="M6" s="20" t="str">
        <f t="shared" si="3"/>
        <v>非設置</v>
      </c>
      <c r="N6" s="21" t="str">
        <f t="shared" si="3"/>
        <v>-</v>
      </c>
      <c r="O6" s="21">
        <f t="shared" si="3"/>
        <v>64.069999999999993</v>
      </c>
      <c r="P6" s="21">
        <f t="shared" si="3"/>
        <v>99.92</v>
      </c>
      <c r="Q6" s="21">
        <f t="shared" si="3"/>
        <v>4895</v>
      </c>
      <c r="R6" s="21">
        <f t="shared" si="3"/>
        <v>47124</v>
      </c>
      <c r="S6" s="21">
        <f t="shared" si="3"/>
        <v>590.39</v>
      </c>
      <c r="T6" s="21">
        <f t="shared" si="3"/>
        <v>79.819999999999993</v>
      </c>
      <c r="U6" s="21">
        <f t="shared" si="3"/>
        <v>27244</v>
      </c>
      <c r="V6" s="21">
        <f t="shared" si="3"/>
        <v>35</v>
      </c>
      <c r="W6" s="21">
        <f t="shared" si="3"/>
        <v>778.4</v>
      </c>
      <c r="X6" s="22">
        <f>IF(X7="",NA(),X7)</f>
        <v>113.75</v>
      </c>
      <c r="Y6" s="22">
        <f t="shared" ref="Y6:AG6" si="4">IF(Y7="",NA(),Y7)</f>
        <v>114.94</v>
      </c>
      <c r="Z6" s="22">
        <f t="shared" si="4"/>
        <v>107.52</v>
      </c>
      <c r="AA6" s="22">
        <f t="shared" si="4"/>
        <v>112.49</v>
      </c>
      <c r="AB6" s="22">
        <f t="shared" si="4"/>
        <v>116.29</v>
      </c>
      <c r="AC6" s="22">
        <f t="shared" si="4"/>
        <v>108.35</v>
      </c>
      <c r="AD6" s="22">
        <f t="shared" si="4"/>
        <v>108.84</v>
      </c>
      <c r="AE6" s="22">
        <f t="shared" si="4"/>
        <v>105.92</v>
      </c>
      <c r="AF6" s="22">
        <f t="shared" si="4"/>
        <v>106.01</v>
      </c>
      <c r="AG6" s="22">
        <f t="shared" si="4"/>
        <v>103.74</v>
      </c>
      <c r="AH6" s="21" t="str">
        <f>IF(AH7="","",IF(AH7="-","【-】","【"&amp;SUBSTITUTE(TEXT(AH7,"#,##0.00"),"-","△")&amp;"】"))</f>
        <v>【107.26】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2">
        <f t="shared" si="5"/>
        <v>3.98</v>
      </c>
      <c r="AO6" s="22">
        <f t="shared" si="5"/>
        <v>6.02</v>
      </c>
      <c r="AP6" s="22">
        <f t="shared" si="5"/>
        <v>7.78</v>
      </c>
      <c r="AQ6" s="22">
        <f t="shared" si="5"/>
        <v>9.59</v>
      </c>
      <c r="AR6" s="22">
        <f t="shared" si="5"/>
        <v>11.55</v>
      </c>
      <c r="AS6" s="21" t="str">
        <f>IF(AS7="","",IF(AS7="-","【-】","【"&amp;SUBSTITUTE(TEXT(AS7,"#,##0.00"),"-","△")&amp;"】"))</f>
        <v>【1.61】</v>
      </c>
      <c r="AT6" s="22">
        <f>IF(AT7="",NA(),AT7)</f>
        <v>551.37</v>
      </c>
      <c r="AU6" s="22">
        <f t="shared" ref="AU6:BC6" si="6">IF(AU7="",NA(),AU7)</f>
        <v>532.41999999999996</v>
      </c>
      <c r="AV6" s="22">
        <f t="shared" si="6"/>
        <v>421.93</v>
      </c>
      <c r="AW6" s="22">
        <f t="shared" si="6"/>
        <v>370.67</v>
      </c>
      <c r="AX6" s="22">
        <f t="shared" si="6"/>
        <v>592.03</v>
      </c>
      <c r="AY6" s="22">
        <f t="shared" si="6"/>
        <v>367.55</v>
      </c>
      <c r="AZ6" s="22">
        <f t="shared" si="6"/>
        <v>378.56</v>
      </c>
      <c r="BA6" s="22">
        <f t="shared" si="6"/>
        <v>364.46</v>
      </c>
      <c r="BB6" s="22">
        <f t="shared" si="6"/>
        <v>338.89</v>
      </c>
      <c r="BC6" s="22">
        <f t="shared" si="6"/>
        <v>352.34</v>
      </c>
      <c r="BD6" s="21" t="str">
        <f>IF(BD7="","",IF(BD7="-","【-】","【"&amp;SUBSTITUTE(TEXT(BD7,"#,##0.00"),"-","△")&amp;"】"))</f>
        <v>【239.69】</v>
      </c>
      <c r="BE6" s="22">
        <f>IF(BE7="",NA(),BE7)</f>
        <v>517.04</v>
      </c>
      <c r="BF6" s="22">
        <f t="shared" ref="BF6:BN6" si="7">IF(BF7="",NA(),BF7)</f>
        <v>505.67</v>
      </c>
      <c r="BG6" s="22">
        <f t="shared" si="7"/>
        <v>461.47</v>
      </c>
      <c r="BH6" s="22">
        <f t="shared" si="7"/>
        <v>442.87</v>
      </c>
      <c r="BI6" s="22">
        <f t="shared" si="7"/>
        <v>410.95</v>
      </c>
      <c r="BJ6" s="22">
        <f t="shared" si="7"/>
        <v>418.68</v>
      </c>
      <c r="BK6" s="22">
        <f t="shared" si="7"/>
        <v>395.68</v>
      </c>
      <c r="BL6" s="22">
        <f t="shared" si="7"/>
        <v>403.72</v>
      </c>
      <c r="BM6" s="22">
        <f t="shared" si="7"/>
        <v>400.21</v>
      </c>
      <c r="BN6" s="22">
        <f t="shared" si="7"/>
        <v>391.13</v>
      </c>
      <c r="BO6" s="21" t="str">
        <f>IF(BO7="","",IF(BO7="-","【-】","【"&amp;SUBSTITUTE(TEXT(BO7,"#,##0.00"),"-","△")&amp;"】"))</f>
        <v>【264.86】</v>
      </c>
      <c r="BP6" s="22">
        <f>IF(BP7="",NA(),BP7)</f>
        <v>103.55</v>
      </c>
      <c r="BQ6" s="22">
        <f t="shared" ref="BQ6:BY6" si="8">IF(BQ7="",NA(),BQ7)</f>
        <v>109.66</v>
      </c>
      <c r="BR6" s="22">
        <f t="shared" si="8"/>
        <v>104.87</v>
      </c>
      <c r="BS6" s="22">
        <f t="shared" si="8"/>
        <v>110.09</v>
      </c>
      <c r="BT6" s="22">
        <f t="shared" si="8"/>
        <v>116.23</v>
      </c>
      <c r="BU6" s="22">
        <f t="shared" si="8"/>
        <v>94.78</v>
      </c>
      <c r="BV6" s="22">
        <f t="shared" si="8"/>
        <v>97.59</v>
      </c>
      <c r="BW6" s="22">
        <f t="shared" si="8"/>
        <v>92.17</v>
      </c>
      <c r="BX6" s="22">
        <f t="shared" si="8"/>
        <v>92.83</v>
      </c>
      <c r="BY6" s="22">
        <f t="shared" si="8"/>
        <v>92.16</v>
      </c>
      <c r="BZ6" s="21" t="str">
        <f>IF(BZ7="","",IF(BZ7="-","【-】","【"&amp;SUBSTITUTE(TEXT(BZ7,"#,##0.00"),"-","△")&amp;"】"))</f>
        <v>【97.59】</v>
      </c>
      <c r="CA6" s="22">
        <f>IF(CA7="",NA(),CA7)</f>
        <v>164.05</v>
      </c>
      <c r="CB6" s="22">
        <f t="shared" ref="CB6:CJ6" si="9">IF(CB7="",NA(),CB7)</f>
        <v>169.04</v>
      </c>
      <c r="CC6" s="22">
        <f t="shared" si="9"/>
        <v>196.2</v>
      </c>
      <c r="CD6" s="22">
        <f t="shared" si="9"/>
        <v>201.74</v>
      </c>
      <c r="CE6" s="22">
        <f t="shared" si="9"/>
        <v>209.36</v>
      </c>
      <c r="CF6" s="22">
        <f t="shared" si="9"/>
        <v>181.3</v>
      </c>
      <c r="CG6" s="22">
        <f t="shared" si="9"/>
        <v>181.71</v>
      </c>
      <c r="CH6" s="22">
        <f t="shared" si="9"/>
        <v>188.51</v>
      </c>
      <c r="CI6" s="22">
        <f t="shared" si="9"/>
        <v>189.43</v>
      </c>
      <c r="CJ6" s="22">
        <f t="shared" si="9"/>
        <v>196.75</v>
      </c>
      <c r="CK6" s="21" t="str">
        <f>IF(CK7="","",IF(CK7="-","【-】","【"&amp;SUBSTITUTE(TEXT(CK7,"#,##0.00"),"-","△")&amp;"】"))</f>
        <v>【181.66】</v>
      </c>
      <c r="CL6" s="22">
        <f>IF(CL7="",NA(),CL7)</f>
        <v>45.98</v>
      </c>
      <c r="CM6" s="22">
        <f t="shared" ref="CM6:CU6" si="10">IF(CM7="",NA(),CM7)</f>
        <v>45.23</v>
      </c>
      <c r="CN6" s="22">
        <f t="shared" si="10"/>
        <v>45.39</v>
      </c>
      <c r="CO6" s="22">
        <f t="shared" si="10"/>
        <v>46.44</v>
      </c>
      <c r="CP6" s="22">
        <f t="shared" si="10"/>
        <v>46.13</v>
      </c>
      <c r="CQ6" s="22">
        <f t="shared" si="10"/>
        <v>55.89</v>
      </c>
      <c r="CR6" s="22">
        <f t="shared" si="10"/>
        <v>55.72</v>
      </c>
      <c r="CS6" s="22">
        <f t="shared" si="10"/>
        <v>55.31</v>
      </c>
      <c r="CT6" s="22">
        <f t="shared" si="10"/>
        <v>55.14</v>
      </c>
      <c r="CU6" s="22">
        <f t="shared" si="10"/>
        <v>54.99</v>
      </c>
      <c r="CV6" s="21" t="str">
        <f>IF(CV7="","",IF(CV7="-","【-】","【"&amp;SUBSTITUTE(TEXT(CV7,"#,##0.00"),"-","△")&amp;"】"))</f>
        <v>【60.21】</v>
      </c>
      <c r="CW6" s="22">
        <f>IF(CW7="",NA(),CW7)</f>
        <v>91.16</v>
      </c>
      <c r="CX6" s="22">
        <f t="shared" ref="CX6:DF6" si="11">IF(CX7="",NA(),CX7)</f>
        <v>91.65</v>
      </c>
      <c r="CY6" s="22">
        <f t="shared" si="11"/>
        <v>88.83</v>
      </c>
      <c r="CZ6" s="22">
        <f t="shared" si="11"/>
        <v>84.54</v>
      </c>
      <c r="DA6" s="22">
        <f t="shared" si="11"/>
        <v>83.83</v>
      </c>
      <c r="DB6" s="22">
        <f t="shared" si="11"/>
        <v>81.27</v>
      </c>
      <c r="DC6" s="22">
        <f t="shared" si="11"/>
        <v>81.260000000000005</v>
      </c>
      <c r="DD6" s="22">
        <f t="shared" si="11"/>
        <v>80.36</v>
      </c>
      <c r="DE6" s="22">
        <f t="shared" si="11"/>
        <v>80.13</v>
      </c>
      <c r="DF6" s="22">
        <f t="shared" si="11"/>
        <v>79.34</v>
      </c>
      <c r="DG6" s="21" t="str">
        <f>IF(DG7="","",IF(DG7="-","【-】","【"&amp;SUBSTITUTE(TEXT(DG7,"#,##0.00"),"-","△")&amp;"】"))</f>
        <v>【89.21】</v>
      </c>
      <c r="DH6" s="22">
        <f>IF(DH7="",NA(),DH7)</f>
        <v>52.19</v>
      </c>
      <c r="DI6" s="22">
        <f t="shared" ref="DI6:DQ6" si="12">IF(DI7="",NA(),DI7)</f>
        <v>52.55</v>
      </c>
      <c r="DJ6" s="22">
        <f t="shared" si="12"/>
        <v>53.74</v>
      </c>
      <c r="DK6" s="22">
        <f t="shared" si="12"/>
        <v>54.53</v>
      </c>
      <c r="DL6" s="22">
        <f t="shared" si="12"/>
        <v>55.68</v>
      </c>
      <c r="DM6" s="22">
        <f t="shared" si="12"/>
        <v>50.63</v>
      </c>
      <c r="DN6" s="22">
        <f t="shared" si="12"/>
        <v>51.29</v>
      </c>
      <c r="DO6" s="22">
        <f t="shared" si="12"/>
        <v>52.2</v>
      </c>
      <c r="DP6" s="22">
        <f t="shared" si="12"/>
        <v>52.7</v>
      </c>
      <c r="DQ6" s="22">
        <f t="shared" si="12"/>
        <v>53.48</v>
      </c>
      <c r="DR6" s="21" t="str">
        <f>IF(DR7="","",IF(DR7="-","【-】","【"&amp;SUBSTITUTE(TEXT(DR7,"#,##0.00"),"-","△")&amp;"】"))</f>
        <v>【52.41】</v>
      </c>
      <c r="DS6" s="22">
        <f>IF(DS7="",NA(),DS7)</f>
        <v>33.909999999999997</v>
      </c>
      <c r="DT6" s="22">
        <f t="shared" ref="DT6:EB6" si="13">IF(DT7="",NA(),DT7)</f>
        <v>37.54</v>
      </c>
      <c r="DU6" s="22">
        <f t="shared" si="13"/>
        <v>36.49</v>
      </c>
      <c r="DV6" s="22">
        <f t="shared" si="13"/>
        <v>26.39</v>
      </c>
      <c r="DW6" s="22">
        <f t="shared" si="13"/>
        <v>26.08</v>
      </c>
      <c r="DX6" s="22">
        <f t="shared" si="13"/>
        <v>18.28</v>
      </c>
      <c r="DY6" s="22">
        <f t="shared" si="13"/>
        <v>19.61</v>
      </c>
      <c r="DZ6" s="22">
        <f t="shared" si="13"/>
        <v>20.73</v>
      </c>
      <c r="EA6" s="22">
        <f t="shared" si="13"/>
        <v>22.86</v>
      </c>
      <c r="EB6" s="22">
        <f t="shared" si="13"/>
        <v>24.31</v>
      </c>
      <c r="EC6" s="21" t="str">
        <f>IF(EC7="","",IF(EC7="-","【-】","【"&amp;SUBSTITUTE(TEXT(EC7,"#,##0.00"),"-","△")&amp;"】"))</f>
        <v>【26.78】</v>
      </c>
      <c r="ED6" s="22">
        <f>IF(ED7="",NA(),ED7)</f>
        <v>0.9</v>
      </c>
      <c r="EE6" s="22">
        <f t="shared" ref="EE6:EM6" si="14">IF(EE7="",NA(),EE7)</f>
        <v>0.38</v>
      </c>
      <c r="EF6" s="22">
        <f t="shared" si="14"/>
        <v>0.51</v>
      </c>
      <c r="EG6" s="22">
        <f t="shared" si="14"/>
        <v>0.44</v>
      </c>
      <c r="EH6" s="22">
        <f t="shared" si="14"/>
        <v>0.3</v>
      </c>
      <c r="EI6" s="22">
        <f t="shared" si="14"/>
        <v>0.53</v>
      </c>
      <c r="EJ6" s="22">
        <f t="shared" si="14"/>
        <v>0.48</v>
      </c>
      <c r="EK6" s="22">
        <f t="shared" si="14"/>
        <v>0.5</v>
      </c>
      <c r="EL6" s="22">
        <f t="shared" si="14"/>
        <v>0.41</v>
      </c>
      <c r="EM6" s="22">
        <f t="shared" si="14"/>
        <v>0.41</v>
      </c>
      <c r="EN6" s="21" t="str">
        <f>IF(EN7="","",IF(EN7="-","【-】","【"&amp;SUBSTITUTE(TEXT(EN7,"#,##0.00"),"-","△")&amp;"】"))</f>
        <v>【0.59】</v>
      </c>
    </row>
    <row r="7" spans="1:144" s="23" customFormat="1" x14ac:dyDescent="0.15">
      <c r="A7" s="15"/>
      <c r="B7" s="24">
        <v>2024</v>
      </c>
      <c r="C7" s="24">
        <v>152102</v>
      </c>
      <c r="D7" s="24">
        <v>46</v>
      </c>
      <c r="E7" s="24">
        <v>1</v>
      </c>
      <c r="F7" s="24">
        <v>0</v>
      </c>
      <c r="G7" s="24">
        <v>1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64.069999999999993</v>
      </c>
      <c r="P7" s="25">
        <v>99.92</v>
      </c>
      <c r="Q7" s="25">
        <v>4895</v>
      </c>
      <c r="R7" s="25">
        <v>47124</v>
      </c>
      <c r="S7" s="25">
        <v>590.39</v>
      </c>
      <c r="T7" s="25">
        <v>79.819999999999993</v>
      </c>
      <c r="U7" s="25">
        <v>27244</v>
      </c>
      <c r="V7" s="25">
        <v>35</v>
      </c>
      <c r="W7" s="25">
        <v>778.4</v>
      </c>
      <c r="X7" s="25">
        <v>113.75</v>
      </c>
      <c r="Y7" s="25">
        <v>114.94</v>
      </c>
      <c r="Z7" s="25">
        <v>107.52</v>
      </c>
      <c r="AA7" s="25">
        <v>112.49</v>
      </c>
      <c r="AB7" s="25">
        <v>116.29</v>
      </c>
      <c r="AC7" s="25">
        <v>108.35</v>
      </c>
      <c r="AD7" s="25">
        <v>108.84</v>
      </c>
      <c r="AE7" s="25">
        <v>105.92</v>
      </c>
      <c r="AF7" s="25">
        <v>106.01</v>
      </c>
      <c r="AG7" s="25">
        <v>103.74</v>
      </c>
      <c r="AH7" s="25">
        <v>107.26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3.98</v>
      </c>
      <c r="AO7" s="25">
        <v>6.02</v>
      </c>
      <c r="AP7" s="25">
        <v>7.78</v>
      </c>
      <c r="AQ7" s="25">
        <v>9.59</v>
      </c>
      <c r="AR7" s="25">
        <v>11.55</v>
      </c>
      <c r="AS7" s="25">
        <v>1.61</v>
      </c>
      <c r="AT7" s="25">
        <v>551.37</v>
      </c>
      <c r="AU7" s="25">
        <v>532.41999999999996</v>
      </c>
      <c r="AV7" s="25">
        <v>421.93</v>
      </c>
      <c r="AW7" s="25">
        <v>370.67</v>
      </c>
      <c r="AX7" s="25">
        <v>592.03</v>
      </c>
      <c r="AY7" s="25">
        <v>367.55</v>
      </c>
      <c r="AZ7" s="25">
        <v>378.56</v>
      </c>
      <c r="BA7" s="25">
        <v>364.46</v>
      </c>
      <c r="BB7" s="25">
        <v>338.89</v>
      </c>
      <c r="BC7" s="25">
        <v>352.34</v>
      </c>
      <c r="BD7" s="25">
        <v>239.69</v>
      </c>
      <c r="BE7" s="25">
        <v>517.04</v>
      </c>
      <c r="BF7" s="25">
        <v>505.67</v>
      </c>
      <c r="BG7" s="25">
        <v>461.47</v>
      </c>
      <c r="BH7" s="25">
        <v>442.87</v>
      </c>
      <c r="BI7" s="25">
        <v>410.95</v>
      </c>
      <c r="BJ7" s="25">
        <v>418.68</v>
      </c>
      <c r="BK7" s="25">
        <v>395.68</v>
      </c>
      <c r="BL7" s="25">
        <v>403.72</v>
      </c>
      <c r="BM7" s="25">
        <v>400.21</v>
      </c>
      <c r="BN7" s="25">
        <v>391.13</v>
      </c>
      <c r="BO7" s="25">
        <v>264.86</v>
      </c>
      <c r="BP7" s="25">
        <v>103.55</v>
      </c>
      <c r="BQ7" s="25">
        <v>109.66</v>
      </c>
      <c r="BR7" s="25">
        <v>104.87</v>
      </c>
      <c r="BS7" s="25">
        <v>110.09</v>
      </c>
      <c r="BT7" s="25">
        <v>116.23</v>
      </c>
      <c r="BU7" s="25">
        <v>94.78</v>
      </c>
      <c r="BV7" s="25">
        <v>97.59</v>
      </c>
      <c r="BW7" s="25">
        <v>92.17</v>
      </c>
      <c r="BX7" s="25">
        <v>92.83</v>
      </c>
      <c r="BY7" s="25">
        <v>92.16</v>
      </c>
      <c r="BZ7" s="25">
        <v>97.59</v>
      </c>
      <c r="CA7" s="25">
        <v>164.05</v>
      </c>
      <c r="CB7" s="25">
        <v>169.04</v>
      </c>
      <c r="CC7" s="25">
        <v>196.2</v>
      </c>
      <c r="CD7" s="25">
        <v>201.74</v>
      </c>
      <c r="CE7" s="25">
        <v>209.36</v>
      </c>
      <c r="CF7" s="25">
        <v>181.3</v>
      </c>
      <c r="CG7" s="25">
        <v>181.71</v>
      </c>
      <c r="CH7" s="25">
        <v>188.51</v>
      </c>
      <c r="CI7" s="25">
        <v>189.43</v>
      </c>
      <c r="CJ7" s="25">
        <v>196.75</v>
      </c>
      <c r="CK7" s="25">
        <v>181.66</v>
      </c>
      <c r="CL7" s="25">
        <v>45.98</v>
      </c>
      <c r="CM7" s="25">
        <v>45.23</v>
      </c>
      <c r="CN7" s="25">
        <v>45.39</v>
      </c>
      <c r="CO7" s="25">
        <v>46.44</v>
      </c>
      <c r="CP7" s="25">
        <v>46.13</v>
      </c>
      <c r="CQ7" s="25">
        <v>55.89</v>
      </c>
      <c r="CR7" s="25">
        <v>55.72</v>
      </c>
      <c r="CS7" s="25">
        <v>55.31</v>
      </c>
      <c r="CT7" s="25">
        <v>55.14</v>
      </c>
      <c r="CU7" s="25">
        <v>54.99</v>
      </c>
      <c r="CV7" s="25">
        <v>60.21</v>
      </c>
      <c r="CW7" s="25">
        <v>91.16</v>
      </c>
      <c r="CX7" s="25">
        <v>91.65</v>
      </c>
      <c r="CY7" s="25">
        <v>88.83</v>
      </c>
      <c r="CZ7" s="25">
        <v>84.54</v>
      </c>
      <c r="DA7" s="25">
        <v>83.83</v>
      </c>
      <c r="DB7" s="25">
        <v>81.27</v>
      </c>
      <c r="DC7" s="25">
        <v>81.260000000000005</v>
      </c>
      <c r="DD7" s="25">
        <v>80.36</v>
      </c>
      <c r="DE7" s="25">
        <v>80.13</v>
      </c>
      <c r="DF7" s="25">
        <v>79.34</v>
      </c>
      <c r="DG7" s="25">
        <v>89.21</v>
      </c>
      <c r="DH7" s="25">
        <v>52.19</v>
      </c>
      <c r="DI7" s="25">
        <v>52.55</v>
      </c>
      <c r="DJ7" s="25">
        <v>53.74</v>
      </c>
      <c r="DK7" s="25">
        <v>54.53</v>
      </c>
      <c r="DL7" s="25">
        <v>55.68</v>
      </c>
      <c r="DM7" s="25">
        <v>50.63</v>
      </c>
      <c r="DN7" s="25">
        <v>51.29</v>
      </c>
      <c r="DO7" s="25">
        <v>52.2</v>
      </c>
      <c r="DP7" s="25">
        <v>52.7</v>
      </c>
      <c r="DQ7" s="25">
        <v>53.48</v>
      </c>
      <c r="DR7" s="25">
        <v>52.41</v>
      </c>
      <c r="DS7" s="25">
        <v>33.909999999999997</v>
      </c>
      <c r="DT7" s="25">
        <v>37.54</v>
      </c>
      <c r="DU7" s="25">
        <v>36.49</v>
      </c>
      <c r="DV7" s="25">
        <v>26.39</v>
      </c>
      <c r="DW7" s="25">
        <v>26.08</v>
      </c>
      <c r="DX7" s="25">
        <v>18.28</v>
      </c>
      <c r="DY7" s="25">
        <v>19.61</v>
      </c>
      <c r="DZ7" s="25">
        <v>20.73</v>
      </c>
      <c r="EA7" s="25">
        <v>22.86</v>
      </c>
      <c r="EB7" s="25">
        <v>24.31</v>
      </c>
      <c r="EC7" s="25">
        <v>26.78</v>
      </c>
      <c r="ED7" s="25">
        <v>0.9</v>
      </c>
      <c r="EE7" s="25">
        <v>0.38</v>
      </c>
      <c r="EF7" s="25">
        <v>0.51</v>
      </c>
      <c r="EG7" s="25">
        <v>0.44</v>
      </c>
      <c r="EH7" s="25">
        <v>0.3</v>
      </c>
      <c r="EI7" s="25">
        <v>0.53</v>
      </c>
      <c r="EJ7" s="25">
        <v>0.48</v>
      </c>
      <c r="EK7" s="25">
        <v>0.5</v>
      </c>
      <c r="EL7" s="25">
        <v>0.41</v>
      </c>
      <c r="EM7" s="25">
        <v>0.41</v>
      </c>
      <c r="EN7" s="25">
        <v>0.59</v>
      </c>
    </row>
    <row r="8" spans="1:144" x14ac:dyDescent="0.15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15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15">
      <c r="A10" s="28" t="s">
        <v>44</v>
      </c>
      <c r="B10" s="29">
        <f>DATEVALUE($B7-B11&amp;"/1/"&amp;B12)</f>
        <v>37257</v>
      </c>
      <c r="C10" s="29">
        <f t="shared" ref="C10:F10" si="15">DATEVALUE($B7-C11&amp;"/1/"&amp;C12)</f>
        <v>37622</v>
      </c>
      <c r="D10" s="29">
        <f t="shared" si="15"/>
        <v>37987</v>
      </c>
      <c r="E10" s="29">
        <f t="shared" si="15"/>
        <v>38353</v>
      </c>
      <c r="F10" s="29">
        <f t="shared" si="15"/>
        <v>38718</v>
      </c>
    </row>
    <row r="11" spans="1:144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105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15">
      <c r="B13" t="s">
        <v>107</v>
      </c>
      <c r="C13" t="s">
        <v>107</v>
      </c>
      <c r="D13" t="s">
        <v>107</v>
      </c>
      <c r="E13" t="s">
        <v>107</v>
      </c>
      <c r="F13" t="s">
        <v>107</v>
      </c>
      <c r="G13" t="s">
        <v>108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2026-01-23T01:04:43Z</dcterms:modified>
</cp:coreProperties>
</file>