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Sv152173\180$\R7上下水道局\00総務管理\15調査・回答\02調査・回答（県）\【0130（金）〆】（妙高市）公営企業に係る経営比較分析表（令和６年度）の分析等について\経営比較分析\"/>
    </mc:Choice>
  </mc:AlternateContent>
  <xr:revisionPtr revIDLastSave="0" documentId="13_ncr:1_{3648B9F5-4126-4AAD-BAB3-4584848203C7}" xr6:coauthVersionLast="47" xr6:coauthVersionMax="47" xr10:uidLastSave="{00000000-0000-0000-0000-000000000000}"/>
  <workbookProtection workbookAlgorithmName="SHA-512" workbookHashValue="/bgkOOppWhGDk8wLYtp2tIGWnC4VHyudCYqVBfe6ykTiFopoqwFFJO2DBPFSnzOxVOKUdnRTeZC6RLYl7KZElw==" workbookSaltValue="LQp8nM1N0h/rNrteaGXKvg==" workbookSpinCount="100000" lockStructure="1"/>
  <bookViews>
    <workbookView xWindow="20370" yWindow="-120" windowWidth="29040" windowHeight="159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<sst xmlns="http://schemas.openxmlformats.org/spreadsheetml/2006/main" count="228" uniqueCount="114">
  <si>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</si>
  <si>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</si>
  <si>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</si>
  <si>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</si>
  <si>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</si>
  <si>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</si>
  <si>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</si>
  <si>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</si>
  <si>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</si>
  <si>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</si>
  <si>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</si>
  <si>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</si>
  <si>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</si>
  <si>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</si>
  <si>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</si>
  <si>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</si>
  <si>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</si>
  <si>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</si>
  <si>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</si>
  <si>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</si>
  <si>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</si>
  <si>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</si>
  <si>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</si>
  <si>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</si>
  <si>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</si>
  <si>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</si>
  <si>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</si>
  <si>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</si>
  <si>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</si>
  <si>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</si>
  <si>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</si>
  <si>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</si>
  <si>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</si>
  <si>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</si>
  <si>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</si>
  <si>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</si>
  <si>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</si>
  <si>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</si>
  <si>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</si>
  <si>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</si>
  <si>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</si>
  <si>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</si>
  <si>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</si>
  <si>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</si>
  <si>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</si>
  <si>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</si>
  <si>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</si>
  <si>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</si>
  <si>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</si>
  <si>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</si>
  <si>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</si>
  <si>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</si>
  <si>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</si>
  <si>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</si>
  <si>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</si>
  <si>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</si>
  <si>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</si>
  <si>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</si>
  <si>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</si>
  <si>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</si>
  <si>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</si>
  <si>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</si>
  <si>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</si>
  <si>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</si>
  <si>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</si>
  <si>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</si>
  <si>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</si>
  <si>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</si>
  <si>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</si>
  <si>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</si>
  <si>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</si>
  <si>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</si>
  <si>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</si>
  <si>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</si>
  <si>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</si>
  <si>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</si>
  <si>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</si>
  <si>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</si>
  <si>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</si>
  <si>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</si>
  <si>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</si>
  <si>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</si>
  <si>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</si>
  <si>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</si>
  <si>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</si>
  <si>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</si>
  <si>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</si>
  <si>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</si>
  <si>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</si>
  <si>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</si>
  <si>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</si>
  <si>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</si>
  <si>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</si>
  <si>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妙高市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</si>
  <si>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</si>
  <si>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</si>
  <si>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</si>
  <si>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</si>
  <si>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</si>
  <si>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</si>
  <si>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</si>
  <si>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</si>
  <si>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</si>
  <si>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</si>
  <si>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</si>
  <si>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</si>
  <si>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</si>
  <si>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</si>
  <si>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</si>
  <si>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</si>
  <si>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</si>
  <si>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施設の老朽化が進んでおり、収支バランスを保ちつつ計画的に施設更新を進める。
①有形固定資産減価償却率
　法定耐用年数に達した資産の増加により類似団体と比較して高い状況にあるが、現在更新中の浄水場が稼働したのちは減少する見込みである。
②経年化率及び管路更新率
　大幅な改善は難しいが、耐震化計画に基づき計画的な管路更新を進めていく。</t>
    <phoneticPr fontId="4"/>
  </si>
  <si>
    <t>　人口減少により料金収入が減少していくなか、施設の老朽化や管路耐震化に対応していく必要がある。
　平成28年度から取り組んでいる2か所の浄水場更新により減価償却費や支払利息の増加が今後も見込まれており、給水原価の上昇による収支悪化が懸念される。
　令和8年度に料金改定を予定しており、今後も老朽施設更新と料金改定を計画的に行うことと、リゾート開発による観光業の需要拡大を図りつつ、維持管理経費の抑制に取り組みことで健全経営の確保に努めていく。</t>
    <phoneticPr fontId="4"/>
  </si>
  <si>
    <t xml:space="preserve"> 妙高市の水道事業は将来にわたり事業を継続するため、令和4年度から上下水道事業の包括的民間委託を導入し、事業の効率化と技術継承を図っていく。
①経常収支比率
 基幹施設更新に伴う減価償却費の増加や支払利息の増加により令和5年度から100％を下回っている。前年度より若干改善したが、より一層の経費縮減に努める必要がある。
②累積欠損金比率
 減価償却費など経費増加により2年連続で損失となり累積欠損が生じた。現在も基幹施設更新工事を継続して行っており厳しい状況が続く見込みであるが、計画的な料金改定を実施して欠損金の圧縮を図っていく。
③流動比率
100％を超えており、当面は健全な経営状況にあるが、今後、基幹施設更新による企業債元利の償還が始まるため厳しい状況になる見込みである。
④企業債残高対給水収益比率
 「志浄水場」の更新を平成28年度から実施し企業債残高が増加しており、さらに令和4年度からの「杉野沢浄水場」の更新にあたって企業債を借り入れているため類似団体に比べ高い状況が続いている。
⑤料金回収率
 類似団体との比較では同程度にあるが、100％を下回る状況が続いており、今後の施設更新に対応するためにも料金改定が必要な状況である。
⑥給水原価
 漏水修繕工事の減少等により前年度より改善したが、有収水量の減少に加え、物価高騰の影響により維持管理経費が高止まりになっており、類似団体より高くなっている。
⑦施設利用率
 冬期間の観光需要に対応するため年間を通じた施設利用率は類似団体より低くなっているが、今後のリゾート開発により改善に期待できる。
⑧有収率
 類似団体と比較して低い状況が続いており、漏水調査や管路修繕など今後も計画的に実施していく。</t>
    <rPh sb="80" eb="82">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</si>
</sst>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0.3</c:v>
                </c:pt>
                <c:pt idx="2">
                  <c:v>0.3</c:v>
                </c:pt>
                <c:pt idx="3">
                  <c:v>0.67</c:v>
                </c:pt>
                <c:pt idx="4">
                  <c:v>0.67</c:v>
                </c:pt>
              </c:numCache>
            </c:numRef>
          </c:val>
          <c:extLst>
            <c:ext xmlns:c16="http://schemas.microsoft.com/office/drawing/2014/chart" uri="{C3380CC4-5D6E-409C-BE32-E72D297353CC}">
              <c16:uniqueId val="{00000000-D54C-43D2-A0BA-ECE82E8AF3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54C-43D2-A0BA-ECE82E8AF3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49.91</c:v>
                </c:pt>
                <c:pt idx="1">
                  <c:v>50.2</c:v>
                </c:pt>
                <c:pt idx="2">
                  <c:v>49.25</c:v>
                </c:pt>
                <c:pt idx="3">
                  <c:v>47.47</c:v>
                </c:pt>
                <c:pt idx="4">
                  <c:v>49.27</c:v>
                </c:pt>
              </c:numCache>
            </c:numRef>
          </c:val>
          <c:extLst>
            <c:ext xmlns:c16="http://schemas.microsoft.com/office/drawing/2014/chart" uri="{C3380CC4-5D6E-409C-BE32-E72D297353CC}">
              <c16:uniqueId val="{00000000-6CF1-4FF7-98D1-FEA40863B5B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CF1-4FF7-98D1-FEA40863B5B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79.44</c:v>
                </c:pt>
                <c:pt idx="1">
                  <c:v>78.39</c:v>
                </c:pt>
                <c:pt idx="2">
                  <c:v>79.38</c:v>
                </c:pt>
                <c:pt idx="3">
                  <c:v>79.37</c:v>
                </c:pt>
                <c:pt idx="4">
                  <c:v>77.33</c:v>
                </c:pt>
              </c:numCache>
            </c:numRef>
          </c:val>
          <c:extLst>
            <c:ext xmlns:c16="http://schemas.microsoft.com/office/drawing/2014/chart" uri="{C3380CC4-5D6E-409C-BE32-E72D297353CC}">
              <c16:uniqueId val="{00000000-1995-4805-8826-0C03534380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1995-4805-8826-0C03534380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103.12</c:v>
                </c:pt>
                <c:pt idx="1">
                  <c:v>110.78</c:v>
                </c:pt>
                <c:pt idx="2">
                  <c:v>103.99</c:v>
                </c:pt>
                <c:pt idx="3">
                  <c:v>91.55</c:v>
                </c:pt>
                <c:pt idx="4">
                  <c:v>96.43</c:v>
                </c:pt>
              </c:numCache>
            </c:numRef>
          </c:val>
          <c:extLst>
            <c:ext xmlns:c16="http://schemas.microsoft.com/office/drawing/2014/chart" uri="{C3380CC4-5D6E-409C-BE32-E72D297353CC}">
              <c16:uniqueId val="{00000000-E25C-4B23-A7F3-891EED48B21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25C-4B23-A7F3-891EED48B21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52.9</c:v>
                </c:pt>
                <c:pt idx="1">
                  <c:v>54.39</c:v>
                </c:pt>
                <c:pt idx="2">
                  <c:v>55.85</c:v>
                </c:pt>
                <c:pt idx="3">
                  <c:v>57.05</c:v>
                </c:pt>
                <c:pt idx="4">
                  <c:v>58.09</c:v>
                </c:pt>
              </c:numCache>
            </c:numRef>
          </c:val>
          <c:extLst>
            <c:ext xmlns:c16="http://schemas.microsoft.com/office/drawing/2014/chart" uri="{C3380CC4-5D6E-409C-BE32-E72D297353CC}">
              <c16:uniqueId val="{00000000-6722-4528-B594-94DA08D804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6722-4528-B594-94DA08D804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15.88</c:v>
                </c:pt>
                <c:pt idx="1">
                  <c:v>16.399999999999999</c:v>
                </c:pt>
                <c:pt idx="2">
                  <c:v>17.39</c:v>
                </c:pt>
                <c:pt idx="3">
                  <c:v>19.66</c:v>
                </c:pt>
                <c:pt idx="4">
                  <c:v>20.54</c:v>
                </c:pt>
              </c:numCache>
            </c:numRef>
          </c:val>
          <c:extLst>
            <c:ext xmlns:c16="http://schemas.microsoft.com/office/drawing/2014/chart" uri="{C3380CC4-5D6E-409C-BE32-E72D297353CC}">
              <c16:uniqueId val="{00000000-F606-49B4-AAF3-5EFB302096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F606-49B4-AAF3-5EFB302096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3</c:v>
                </c:pt>
              </c:numCache>
            </c:numRef>
          </c:val>
          <c:extLst>
            <c:ext xmlns:c16="http://schemas.microsoft.com/office/drawing/2014/chart" uri="{C3380CC4-5D6E-409C-BE32-E72D297353CC}">
              <c16:uniqueId val="{00000000-F05B-4A44-988B-39D52A7447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05B-4A44-988B-39D52A7447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600.4</c:v>
                </c:pt>
                <c:pt idx="1">
                  <c:v>557.11</c:v>
                </c:pt>
                <c:pt idx="2">
                  <c:v>575.55999999999995</c:v>
                </c:pt>
                <c:pt idx="3">
                  <c:v>530.02</c:v>
                </c:pt>
                <c:pt idx="4">
                  <c:v>511.56</c:v>
                </c:pt>
              </c:numCache>
            </c:numRef>
          </c:val>
          <c:extLst>
            <c:ext xmlns:c16="http://schemas.microsoft.com/office/drawing/2014/chart" uri="{C3380CC4-5D6E-409C-BE32-E72D297353CC}">
              <c16:uniqueId val="{00000000-AFA2-424E-8E15-4F5F48BD364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FA2-424E-8E15-4F5F48BD364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823.94</c:v>
                </c:pt>
                <c:pt idx="1">
                  <c:v>562.23</c:v>
                </c:pt>
                <c:pt idx="2">
                  <c:v>542.24</c:v>
                </c:pt>
                <c:pt idx="3">
                  <c:v>694.33</c:v>
                </c:pt>
                <c:pt idx="4">
                  <c:v>669.48</c:v>
                </c:pt>
              </c:numCache>
            </c:numRef>
          </c:val>
          <c:extLst>
            <c:ext xmlns:c16="http://schemas.microsoft.com/office/drawing/2014/chart" uri="{C3380CC4-5D6E-409C-BE32-E72D297353CC}">
              <c16:uniqueId val="{00000000-BD97-4930-B81D-03A76601E5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D97-4930-B81D-03A76601E5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71.39</c:v>
                </c:pt>
                <c:pt idx="1">
                  <c:v>109</c:v>
                </c:pt>
                <c:pt idx="2">
                  <c:v>99.22</c:v>
                </c:pt>
                <c:pt idx="3">
                  <c:v>88.29</c:v>
                </c:pt>
                <c:pt idx="4">
                  <c:v>94.01</c:v>
                </c:pt>
              </c:numCache>
            </c:numRef>
          </c:val>
          <c:extLst>
            <c:ext xmlns:c16="http://schemas.microsoft.com/office/drawing/2014/chart" uri="{C3380CC4-5D6E-409C-BE32-E72D297353CC}">
              <c16:uniqueId val="{00000000-80BC-45E6-922C-53E986A995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80BC-45E6-922C-53E986A995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210.1</c:v>
                </c:pt>
                <c:pt idx="1">
                  <c:v>201.19</c:v>
                </c:pt>
                <c:pt idx="2">
                  <c:v>221.38</c:v>
                </c:pt>
                <c:pt idx="3">
                  <c:v>248.59</c:v>
                </c:pt>
                <c:pt idx="4">
                  <c:v>235.34</c:v>
                </c:pt>
              </c:numCache>
            </c:numRef>
          </c:val>
          <c:extLst>
            <c:ext xmlns:c16="http://schemas.microsoft.com/office/drawing/2014/chart" uri="{C3380CC4-5D6E-409C-BE32-E72D297353CC}">
              <c16:uniqueId val="{00000000-F13C-47B5-B1EE-9685F9FCA2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13C-47B5-B1EE-9685F9FCA2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44" zoomScale="145" zoomScaleNormal="14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妙高市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29514</v>
      </c>
      <c r="AM8" s="44"/>
      <c r="AN8" s="44"/>
      <c r="AO8" s="44"/>
      <c r="AP8" s="44"/>
      <c r="AQ8" s="44"/>
      <c r="AR8" s="44"/>
      <c r="AS8" s="44"/>
      <c r="AT8" s="45">
        <f>データ!$S$6</f>
        <v>445.63</v>
      </c>
      <c r="AU8" s="46"/>
      <c r="AV8" s="46"/>
      <c r="AW8" s="46"/>
      <c r="AX8" s="46"/>
      <c r="AY8" s="46"/>
      <c r="AZ8" s="46"/>
      <c r="BA8" s="46"/>
      <c r="BB8" s="47">
        <f>データ!$T$6</f>
        <v>66.23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54.7</v>
      </c>
      <c r="J10" s="46"/>
      <c r="K10" s="46"/>
      <c r="L10" s="46"/>
      <c r="M10" s="46"/>
      <c r="N10" s="46"/>
      <c r="O10" s="80"/>
      <c r="P10" s="47">
        <f>データ!$P$6</f>
        <v>82.43</v>
      </c>
      <c r="Q10" s="47"/>
      <c r="R10" s="47"/>
      <c r="S10" s="47"/>
      <c r="T10" s="47"/>
      <c r="U10" s="47"/>
      <c r="V10" s="47"/>
      <c r="W10" s="44">
        <f>データ!$Q$6</f>
        <v>3014</v>
      </c>
      <c r="X10" s="44"/>
      <c r="Y10" s="44"/>
      <c r="Z10" s="44"/>
      <c r="AA10" s="44"/>
      <c r="AB10" s="44"/>
      <c r="AC10" s="44"/>
      <c r="AD10" s="2"/>
      <c r="AE10" s="2"/>
      <c r="AF10" s="2"/>
      <c r="AG10" s="2"/>
      <c r="AH10" s="2"/>
      <c r="AI10" s="2"/>
      <c r="AJ10" s="2"/>
      <c r="AK10" s="2"/>
      <c r="AL10" s="44">
        <f>データ!$U$6</f>
        <v>24150</v>
      </c>
      <c r="AM10" s="44"/>
      <c r="AN10" s="44"/>
      <c r="AO10" s="44"/>
      <c r="AP10" s="44"/>
      <c r="AQ10" s="44"/>
      <c r="AR10" s="44"/>
      <c r="AS10" s="44"/>
      <c r="AT10" s="45">
        <f>データ!$V$6</f>
        <v>95.57</v>
      </c>
      <c r="AU10" s="46"/>
      <c r="AV10" s="46"/>
      <c r="AW10" s="46"/>
      <c r="AX10" s="46"/>
      <c r="AY10" s="46"/>
      <c r="AZ10" s="46"/>
      <c r="BA10" s="46"/>
      <c r="BB10" s="47">
        <f>データ!$W$6</f>
        <v>252.69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asjYW71VjaxYVf/7Hkj+JZB4YJe7wC/DAmzUSZzqd3FpKyfk7vEuilFyQ+TPJuKygit3y91YHMUYy4CnxMEgQ==" saltValue="N2PzI0lpZb14tuHc5eJF8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152170</v>
      </c>
      <c r="D6" s="20">
        <f t="shared" si="3"/>
        <v>46</v>
      </c>
      <c r="E6" s="20">
        <f t="shared" si="3"/>
        <v>1</v>
      </c>
      <c r="F6" s="20">
        <f t="shared" si="3"/>
        <v>0</v>
      </c>
      <c r="G6" s="20">
        <f t="shared" si="3"/>
        <v>1</v>
      </c>
      <c r="H6" s="20" t="str">
        <f t="shared" si="3"/>
        <v>新潟県　妙高市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54.7</v>
      </c>
      <c r="P6" s="21">
        <f t="shared" si="3"/>
        <v>82.43</v>
      </c>
      <c r="Q6" s="21">
        <f t="shared" si="3"/>
        <v>3014</v>
      </c>
      <c r="R6" s="21">
        <f t="shared" si="3"/>
        <v>29514</v>
      </c>
      <c r="S6" s="21">
        <f t="shared" si="3"/>
        <v>445.63</v>
      </c>
      <c r="T6" s="21">
        <f t="shared" si="3"/>
        <v>66.23</v>
      </c>
      <c r="U6" s="21">
        <f t="shared" si="3"/>
        <v>24150</v>
      </c>
      <c r="V6" s="21">
        <f t="shared" si="3"/>
        <v>95.57</v>
      </c>
      <c r="W6" s="21">
        <f t="shared" si="3"/>
        <v>252.69</v>
      </c>
      <c r="X6" s="22">
        <f>IF(X7="",NA(),X7)</f>
        <v>103.12</v>
      </c>
      <c r="Y6" s="22">
        <f t="shared" ref="Y6:AG6" si="4">IF(Y7="",NA(),Y7)</f>
        <v>110.78</v>
      </c>
      <c r="Z6" s="22">
        <f t="shared" si="4"/>
        <v>103.99</v>
      </c>
      <c r="AA6" s="22">
        <f t="shared" si="4"/>
        <v>91.55</v>
      </c>
      <c r="AB6" s="22">
        <f t="shared" si="4"/>
        <v>96.43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2">
        <f t="shared" si="5"/>
        <v>3</v>
      </c>
      <c r="AN6" s="22">
        <f t="shared" si="5"/>
        <v>3.98</v>
      </c>
      <c r="AO6" s="22">
        <f t="shared" si="5"/>
        <v>6.02</v>
      </c>
      <c r="AP6" s="22">
        <f t="shared" si="5"/>
        <v>7.78</v>
      </c>
      <c r="AQ6" s="22">
        <f t="shared" si="5"/>
        <v>9.59</v>
      </c>
      <c r="AR6" s="22">
        <f t="shared" si="5"/>
        <v>11.55</v>
      </c>
      <c r="AS6" s="21" t="str">
        <f>IF(AS7="","",IF(AS7="-","【-】","【"&amp;SUBSTITUTE(TEXT(AS7,"#,##0.00"),"-","△")&amp;"】"))</f>
        <v>【1.61】</v>
      </c>
      <c r="AT6" s="22">
        <f>IF(AT7="",NA(),AT7)</f>
        <v>600.4</v>
      </c>
      <c r="AU6" s="22">
        <f t="shared" ref="AU6:BC6" si="6">IF(AU7="",NA(),AU7)</f>
        <v>557.11</v>
      </c>
      <c r="AV6" s="22">
        <f t="shared" si="6"/>
        <v>575.55999999999995</v>
      </c>
      <c r="AW6" s="22">
        <f t="shared" si="6"/>
        <v>530.02</v>
      </c>
      <c r="AX6" s="22">
        <f t="shared" si="6"/>
        <v>511.56</v>
      </c>
      <c r="AY6" s="22">
        <f t="shared" si="6"/>
        <v>367.55</v>
      </c>
      <c r="AZ6" s="22">
        <f t="shared" si="6"/>
        <v>378.56</v>
      </c>
      <c r="BA6" s="22">
        <f t="shared" si="6"/>
        <v>364.46</v>
      </c>
      <c r="BB6" s="22">
        <f t="shared" si="6"/>
        <v>338.89</v>
      </c>
      <c r="BC6" s="22">
        <f t="shared" si="6"/>
        <v>352.34</v>
      </c>
      <c r="BD6" s="21" t="str">
        <f>IF(BD7="","",IF(BD7="-","【-】","【"&amp;SUBSTITUTE(TEXT(BD7,"#,##0.00"),"-","△")&amp;"】"))</f>
        <v>【239.69】</v>
      </c>
      <c r="BE6" s="22">
        <f>IF(BE7="",NA(),BE7)</f>
        <v>823.94</v>
      </c>
      <c r="BF6" s="22">
        <f t="shared" ref="BF6:BN6" si="7">IF(BF7="",NA(),BF7)</f>
        <v>562.23</v>
      </c>
      <c r="BG6" s="22">
        <f t="shared" si="7"/>
        <v>542.24</v>
      </c>
      <c r="BH6" s="22">
        <f t="shared" si="7"/>
        <v>694.33</v>
      </c>
      <c r="BI6" s="22">
        <f t="shared" si="7"/>
        <v>669.48</v>
      </c>
      <c r="BJ6" s="22">
        <f t="shared" si="7"/>
        <v>418.68</v>
      </c>
      <c r="BK6" s="22">
        <f t="shared" si="7"/>
        <v>395.68</v>
      </c>
      <c r="BL6" s="22">
        <f t="shared" si="7"/>
        <v>403.72</v>
      </c>
      <c r="BM6" s="22">
        <f t="shared" si="7"/>
        <v>400.21</v>
      </c>
      <c r="BN6" s="22">
        <f t="shared" si="7"/>
        <v>391.13</v>
      </c>
      <c r="BO6" s="21" t="str">
        <f>IF(BO7="","",IF(BO7="-","【-】","【"&amp;SUBSTITUTE(TEXT(BO7,"#,##0.00"),"-","△")&amp;"】"))</f>
        <v>【264.86】</v>
      </c>
      <c r="BP6" s="22">
        <f>IF(BP7="",NA(),BP7)</f>
        <v>71.39</v>
      </c>
      <c r="BQ6" s="22">
        <f t="shared" ref="BQ6:BY6" si="8">IF(BQ7="",NA(),BQ7)</f>
        <v>109</v>
      </c>
      <c r="BR6" s="22">
        <f t="shared" si="8"/>
        <v>99.22</v>
      </c>
      <c r="BS6" s="22">
        <f t="shared" si="8"/>
        <v>88.29</v>
      </c>
      <c r="BT6" s="22">
        <f t="shared" si="8"/>
        <v>94.01</v>
      </c>
      <c r="BU6" s="22">
        <f t="shared" si="8"/>
        <v>94.78</v>
      </c>
      <c r="BV6" s="22">
        <f t="shared" si="8"/>
        <v>97.59</v>
      </c>
      <c r="BW6" s="22">
        <f t="shared" si="8"/>
        <v>92.17</v>
      </c>
      <c r="BX6" s="22">
        <f t="shared" si="8"/>
        <v>92.83</v>
      </c>
      <c r="BY6" s="22">
        <f t="shared" si="8"/>
        <v>92.16</v>
      </c>
      <c r="BZ6" s="21" t="str">
        <f>IF(BZ7="","",IF(BZ7="-","【-】","【"&amp;SUBSTITUTE(TEXT(BZ7,"#,##0.00"),"-","△")&amp;"】"))</f>
        <v>【97.59】</v>
      </c>
      <c r="CA6" s="22">
        <f>IF(CA7="",NA(),CA7)</f>
        <v>210.1</v>
      </c>
      <c r="CB6" s="22">
        <f t="shared" ref="CB6:CJ6" si="9">IF(CB7="",NA(),CB7)</f>
        <v>201.19</v>
      </c>
      <c r="CC6" s="22">
        <f t="shared" si="9"/>
        <v>221.38</v>
      </c>
      <c r="CD6" s="22">
        <f t="shared" si="9"/>
        <v>248.59</v>
      </c>
      <c r="CE6" s="22">
        <f t="shared" si="9"/>
        <v>235.34</v>
      </c>
      <c r="CF6" s="22">
        <f t="shared" si="9"/>
        <v>181.3</v>
      </c>
      <c r="CG6" s="22">
        <f t="shared" si="9"/>
        <v>181.71</v>
      </c>
      <c r="CH6" s="22">
        <f t="shared" si="9"/>
        <v>188.51</v>
      </c>
      <c r="CI6" s="22">
        <f t="shared" si="9"/>
        <v>189.43</v>
      </c>
      <c r="CJ6" s="22">
        <f t="shared" si="9"/>
        <v>196.75</v>
      </c>
      <c r="CK6" s="21" t="str">
        <f>IF(CK7="","",IF(CK7="-","【-】","【"&amp;SUBSTITUTE(TEXT(CK7,"#,##0.00"),"-","△")&amp;"】"))</f>
        <v>【181.66】</v>
      </c>
      <c r="CL6" s="22">
        <f>IF(CL7="",NA(),CL7)</f>
        <v>49.91</v>
      </c>
      <c r="CM6" s="22">
        <f t="shared" ref="CM6:CU6" si="10">IF(CM7="",NA(),CM7)</f>
        <v>50.2</v>
      </c>
      <c r="CN6" s="22">
        <f t="shared" si="10"/>
        <v>49.25</v>
      </c>
      <c r="CO6" s="22">
        <f t="shared" si="10"/>
        <v>47.47</v>
      </c>
      <c r="CP6" s="22">
        <f t="shared" si="10"/>
        <v>49.27</v>
      </c>
      <c r="CQ6" s="22">
        <f t="shared" si="10"/>
        <v>55.89</v>
      </c>
      <c r="CR6" s="22">
        <f t="shared" si="10"/>
        <v>55.72</v>
      </c>
      <c r="CS6" s="22">
        <f t="shared" si="10"/>
        <v>55.31</v>
      </c>
      <c r="CT6" s="22">
        <f t="shared" si="10"/>
        <v>55.14</v>
      </c>
      <c r="CU6" s="22">
        <f t="shared" si="10"/>
        <v>54.99</v>
      </c>
      <c r="CV6" s="21" t="str">
        <f>IF(CV7="","",IF(CV7="-","【-】","【"&amp;SUBSTITUTE(TEXT(CV7,"#,##0.00"),"-","△")&amp;"】"))</f>
        <v>【60.21】</v>
      </c>
      <c r="CW6" s="22">
        <f>IF(CW7="",NA(),CW7)</f>
        <v>79.44</v>
      </c>
      <c r="CX6" s="22">
        <f t="shared" ref="CX6:DF6" si="11">IF(CX7="",NA(),CX7)</f>
        <v>78.39</v>
      </c>
      <c r="CY6" s="22">
        <f t="shared" si="11"/>
        <v>79.38</v>
      </c>
      <c r="CZ6" s="22">
        <f t="shared" si="11"/>
        <v>79.37</v>
      </c>
      <c r="DA6" s="22">
        <f t="shared" si="11"/>
        <v>77.33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52.9</v>
      </c>
      <c r="DI6" s="22">
        <f t="shared" ref="DI6:DQ6" si="12">IF(DI7="",NA(),DI7)</f>
        <v>54.39</v>
      </c>
      <c r="DJ6" s="22">
        <f t="shared" si="12"/>
        <v>55.85</v>
      </c>
      <c r="DK6" s="22">
        <f t="shared" si="12"/>
        <v>57.05</v>
      </c>
      <c r="DL6" s="22">
        <f t="shared" si="12"/>
        <v>58.09</v>
      </c>
      <c r="DM6" s="22">
        <f t="shared" si="12"/>
        <v>50.63</v>
      </c>
      <c r="DN6" s="22">
        <f t="shared" si="12"/>
        <v>51.29</v>
      </c>
      <c r="DO6" s="22">
        <f t="shared" si="12"/>
        <v>52.2</v>
      </c>
      <c r="DP6" s="22">
        <f t="shared" si="12"/>
        <v>52.7</v>
      </c>
      <c r="DQ6" s="22">
        <f t="shared" si="12"/>
        <v>53.48</v>
      </c>
      <c r="DR6" s="21" t="str">
        <f>IF(DR7="","",IF(DR7="-","【-】","【"&amp;SUBSTITUTE(TEXT(DR7,"#,##0.00"),"-","△")&amp;"】"))</f>
        <v>【52.41】</v>
      </c>
      <c r="DS6" s="22">
        <f>IF(DS7="",NA(),DS7)</f>
        <v>15.88</v>
      </c>
      <c r="DT6" s="22">
        <f t="shared" ref="DT6:EB6" si="13">IF(DT7="",NA(),DT7)</f>
        <v>16.399999999999999</v>
      </c>
      <c r="DU6" s="22">
        <f t="shared" si="13"/>
        <v>17.39</v>
      </c>
      <c r="DV6" s="22">
        <f t="shared" si="13"/>
        <v>19.66</v>
      </c>
      <c r="DW6" s="22">
        <f t="shared" si="13"/>
        <v>20.54</v>
      </c>
      <c r="DX6" s="22">
        <f t="shared" si="13"/>
        <v>18.28</v>
      </c>
      <c r="DY6" s="22">
        <f t="shared" si="13"/>
        <v>19.61</v>
      </c>
      <c r="DZ6" s="22">
        <f t="shared" si="13"/>
        <v>20.73</v>
      </c>
      <c r="EA6" s="22">
        <f t="shared" si="13"/>
        <v>22.86</v>
      </c>
      <c r="EB6" s="22">
        <f t="shared" si="13"/>
        <v>24.31</v>
      </c>
      <c r="EC6" s="21" t="str">
        <f>IF(EC7="","",IF(EC7="-","【-】","【"&amp;SUBSTITUTE(TEXT(EC7,"#,##0.00"),"-","△")&amp;"】"))</f>
        <v>【26.78】</v>
      </c>
      <c r="ED6" s="22">
        <f>IF(ED7="",NA(),ED7)</f>
        <v>0.36</v>
      </c>
      <c r="EE6" s="22">
        <f t="shared" ref="EE6:EM6" si="14">IF(EE7="",NA(),EE7)</f>
        <v>0.3</v>
      </c>
      <c r="EF6" s="22">
        <f t="shared" si="14"/>
        <v>0.3</v>
      </c>
      <c r="EG6" s="22">
        <f t="shared" si="14"/>
        <v>0.67</v>
      </c>
      <c r="EH6" s="22">
        <f t="shared" si="14"/>
        <v>0.67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152170</v>
      </c>
      <c r="D7" s="24">
        <v>46</v>
      </c>
      <c r="E7" s="24">
        <v>1</v>
      </c>
      <c r="F7" s="24">
        <v>0</v>
      </c>
      <c r="G7" s="24">
        <v>1</v>
      </c>
      <c r="H7" s="24" t="s">
        <v>93</v>
      </c>
      <c r="I7" s="24" t="s">
        <v>94</v>
      </c>
      <c r="J7" s="24" t="s">
        <v>95</v>
      </c>
      <c r="K7" s="24" t="s">
        <v>96</v>
      </c>
      <c r="L7" s="24" t="s">
        <v>97</v>
      </c>
      <c r="M7" s="24" t="s">
        <v>98</v>
      </c>
      <c r="N7" s="25" t="s">
        <v>99</v>
      </c>
      <c r="O7" s="25">
        <v>54.7</v>
      </c>
      <c r="P7" s="25">
        <v>82.43</v>
      </c>
      <c r="Q7" s="25">
        <v>3014</v>
      </c>
      <c r="R7" s="25">
        <v>29514</v>
      </c>
      <c r="S7" s="25">
        <v>445.63</v>
      </c>
      <c r="T7" s="25">
        <v>66.23</v>
      </c>
      <c r="U7" s="25">
        <v>24150</v>
      </c>
      <c r="V7" s="25">
        <v>95.57</v>
      </c>
      <c r="W7" s="25">
        <v>252.69</v>
      </c>
      <c r="X7" s="25">
        <v>103.12</v>
      </c>
      <c r="Y7" s="25">
        <v>110.78</v>
      </c>
      <c r="Z7" s="25">
        <v>103.99</v>
      </c>
      <c r="AA7" s="25">
        <v>91.55</v>
      </c>
      <c r="AB7" s="25">
        <v>96.43</v>
      </c>
      <c r="AC7" s="25">
        <v>108.35</v>
      </c>
      <c r="AD7" s="25">
        <v>108.84</v>
      </c>
      <c r="AE7" s="25">
        <v>105.92</v>
      </c>
      <c r="AF7" s="25">
        <v>106.01</v>
      </c>
      <c r="AG7" s="25">
        <v>103.74</v>
      </c>
      <c r="AH7" s="25">
        <v>107.26</v>
      </c>
      <c r="AI7" s="25">
        <v>0</v>
      </c>
      <c r="AJ7" s="25">
        <v>0</v>
      </c>
      <c r="AK7" s="25">
        <v>0</v>
      </c>
      <c r="AL7" s="25">
        <v>0</v>
      </c>
      <c r="AM7" s="25">
        <v>3</v>
      </c>
      <c r="AN7" s="25">
        <v>3.98</v>
      </c>
      <c r="AO7" s="25">
        <v>6.02</v>
      </c>
      <c r="AP7" s="25">
        <v>7.78</v>
      </c>
      <c r="AQ7" s="25">
        <v>9.59</v>
      </c>
      <c r="AR7" s="25">
        <v>11.55</v>
      </c>
      <c r="AS7" s="25">
        <v>1.61</v>
      </c>
      <c r="AT7" s="25">
        <v>600.4</v>
      </c>
      <c r="AU7" s="25">
        <v>557.11</v>
      </c>
      <c r="AV7" s="25">
        <v>575.55999999999995</v>
      </c>
      <c r="AW7" s="25">
        <v>530.02</v>
      </c>
      <c r="AX7" s="25">
        <v>511.56</v>
      </c>
      <c r="AY7" s="25">
        <v>367.55</v>
      </c>
      <c r="AZ7" s="25">
        <v>378.56</v>
      </c>
      <c r="BA7" s="25">
        <v>364.46</v>
      </c>
      <c r="BB7" s="25">
        <v>338.89</v>
      </c>
      <c r="BC7" s="25">
        <v>352.34</v>
      </c>
      <c r="BD7" s="25">
        <v>239.69</v>
      </c>
      <c r="BE7" s="25">
        <v>823.94</v>
      </c>
      <c r="BF7" s="25">
        <v>562.23</v>
      </c>
      <c r="BG7" s="25">
        <v>542.24</v>
      </c>
      <c r="BH7" s="25">
        <v>694.33</v>
      </c>
      <c r="BI7" s="25">
        <v>669.48</v>
      </c>
      <c r="BJ7" s="25">
        <v>418.68</v>
      </c>
      <c r="BK7" s="25">
        <v>395.68</v>
      </c>
      <c r="BL7" s="25">
        <v>403.72</v>
      </c>
      <c r="BM7" s="25">
        <v>400.21</v>
      </c>
      <c r="BN7" s="25">
        <v>391.13</v>
      </c>
      <c r="BO7" s="25">
        <v>264.86</v>
      </c>
      <c r="BP7" s="25">
        <v>71.39</v>
      </c>
      <c r="BQ7" s="25">
        <v>109</v>
      </c>
      <c r="BR7" s="25">
        <v>99.22</v>
      </c>
      <c r="BS7" s="25">
        <v>88.29</v>
      </c>
      <c r="BT7" s="25">
        <v>94.01</v>
      </c>
      <c r="BU7" s="25">
        <v>94.78</v>
      </c>
      <c r="BV7" s="25">
        <v>97.59</v>
      </c>
      <c r="BW7" s="25">
        <v>92.17</v>
      </c>
      <c r="BX7" s="25">
        <v>92.83</v>
      </c>
      <c r="BY7" s="25">
        <v>92.16</v>
      </c>
      <c r="BZ7" s="25">
        <v>97.59</v>
      </c>
      <c r="CA7" s="25">
        <v>210.1</v>
      </c>
      <c r="CB7" s="25">
        <v>201.19</v>
      </c>
      <c r="CC7" s="25">
        <v>221.38</v>
      </c>
      <c r="CD7" s="25">
        <v>248.59</v>
      </c>
      <c r="CE7" s="25">
        <v>235.34</v>
      </c>
      <c r="CF7" s="25">
        <v>181.3</v>
      </c>
      <c r="CG7" s="25">
        <v>181.71</v>
      </c>
      <c r="CH7" s="25">
        <v>188.51</v>
      </c>
      <c r="CI7" s="25">
        <v>189.43</v>
      </c>
      <c r="CJ7" s="25">
        <v>196.75</v>
      </c>
      <c r="CK7" s="25">
        <v>181.66</v>
      </c>
      <c r="CL7" s="25">
        <v>49.91</v>
      </c>
      <c r="CM7" s="25">
        <v>50.2</v>
      </c>
      <c r="CN7" s="25">
        <v>49.25</v>
      </c>
      <c r="CO7" s="25">
        <v>47.47</v>
      </c>
      <c r="CP7" s="25">
        <v>49.27</v>
      </c>
      <c r="CQ7" s="25">
        <v>55.89</v>
      </c>
      <c r="CR7" s="25">
        <v>55.72</v>
      </c>
      <c r="CS7" s="25">
        <v>55.31</v>
      </c>
      <c r="CT7" s="25">
        <v>55.14</v>
      </c>
      <c r="CU7" s="25">
        <v>54.99</v>
      </c>
      <c r="CV7" s="25">
        <v>60.21</v>
      </c>
      <c r="CW7" s="25">
        <v>79.44</v>
      </c>
      <c r="CX7" s="25">
        <v>78.39</v>
      </c>
      <c r="CY7" s="25">
        <v>79.38</v>
      </c>
      <c r="CZ7" s="25">
        <v>79.37</v>
      </c>
      <c r="DA7" s="25">
        <v>77.33</v>
      </c>
      <c r="DB7" s="25">
        <v>81.27</v>
      </c>
      <c r="DC7" s="25">
        <v>81.260000000000005</v>
      </c>
      <c r="DD7" s="25">
        <v>80.36</v>
      </c>
      <c r="DE7" s="25">
        <v>80.13</v>
      </c>
      <c r="DF7" s="25">
        <v>79.34</v>
      </c>
      <c r="DG7" s="25">
        <v>89.21</v>
      </c>
      <c r="DH7" s="25">
        <v>52.9</v>
      </c>
      <c r="DI7" s="25">
        <v>54.39</v>
      </c>
      <c r="DJ7" s="25">
        <v>55.85</v>
      </c>
      <c r="DK7" s="25">
        <v>57.05</v>
      </c>
      <c r="DL7" s="25">
        <v>58.09</v>
      </c>
      <c r="DM7" s="25">
        <v>50.63</v>
      </c>
      <c r="DN7" s="25">
        <v>51.29</v>
      </c>
      <c r="DO7" s="25">
        <v>52.2</v>
      </c>
      <c r="DP7" s="25">
        <v>52.7</v>
      </c>
      <c r="DQ7" s="25">
        <v>53.48</v>
      </c>
      <c r="DR7" s="25">
        <v>52.41</v>
      </c>
      <c r="DS7" s="25">
        <v>15.88</v>
      </c>
      <c r="DT7" s="25">
        <v>16.399999999999999</v>
      </c>
      <c r="DU7" s="25">
        <v>17.39</v>
      </c>
      <c r="DV7" s="25">
        <v>19.66</v>
      </c>
      <c r="DW7" s="25">
        <v>20.54</v>
      </c>
      <c r="DX7" s="25">
        <v>18.28</v>
      </c>
      <c r="DY7" s="25">
        <v>19.61</v>
      </c>
      <c r="DZ7" s="25">
        <v>20.73</v>
      </c>
      <c r="EA7" s="25">
        <v>22.86</v>
      </c>
      <c r="EB7" s="25">
        <v>24.31</v>
      </c>
      <c r="EC7" s="25">
        <v>26.78</v>
      </c>
      <c r="ED7" s="25">
        <v>0.36</v>
      </c>
      <c r="EE7" s="25">
        <v>0.3</v>
      </c>
      <c r="EF7" s="25">
        <v>0.3</v>
      </c>
      <c r="EG7" s="25">
        <v>0.67</v>
      </c>
      <c r="EH7" s="25">
        <v>0.67</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修</cp:lastModifiedBy>
  <cp:lastPrinted>2026-01-27T23:37:46Z</cp:lastPrinted>
  <dcterms:modified xsi:type="dcterms:W3CDTF">2026-01-27T23:52:43Z</dcterms:modified>
</cp:coreProperties>
</file>