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Sv152173\180$\R7上下水道局\00総務管理\15調査・回答\02調査・回答（県）\【0130（金）〆】（妙高市）公営企業に係る経営比較分析表（令和６年度）の分析等について\0216確認・修正\"/>
    </mc:Choice>
  </mc:AlternateContent>
  <xr:revisionPtr revIDLastSave="0" documentId="13_ncr:1_{2558156A-3B30-4440-85F3-73D4D93AFB4E}" xr6:coauthVersionLast="47" xr6:coauthVersionMax="47" xr10:uidLastSave="{00000000-0000-0000-0000-000000000000}"/>
  <workbookProtection workbookAlgorithmName="SHA-512" workbookHashValue="VBUfFQdPBtLkp5RLz17sB3TwmhnaSBfQe/LwAnlgSe58ONRtO6XVrxYoWZ9g5ukDDtsL9BU54h0iWSjDoaw+BA==" workbookSaltValue="bsSlW+peG0u2fGN9z000TQ==" workbookSpinCount="100000" lockStructure="1"/>
  <bookViews>
    <workbookView xWindow="20370" yWindow="-120" windowWidth="29040" windowHeight="1599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I85" i="4"/>
  <c r="G85" i="4"/>
  <c r="AT10" i="4"/>
  <c r="BB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<sst xmlns="http://schemas.openxmlformats.org/spreadsheetml/2006/main" count="231" uniqueCount="116">
  <si>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</si>
  <si>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</si>
  <si>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</si>
  <si>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</si>
  <si>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</si>
  <si>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</si>
  <si>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</si>
  <si>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</si>
  <si>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</si>
  <si>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</si>
  <si>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</si>
  <si>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</si>
  <si>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</si>
  <si>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</si>
  <si>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</si>
  <si>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</si>
  <si>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</si>
  <si>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</si>
  <si>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</si>
  <si>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</si>
  <si>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</si>
  <si>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</si>
  <si>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</si>
  <si>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</si>
  <si>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</si>
  <si>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</si>
  <si>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</si>
  <si>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</si>
  <si>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</si>
  <si>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</si>
  <si>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</si>
  <si>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</si>
  <si>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</si>
  <si>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</si>
  <si>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</si>
  <si>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</si>
  <si>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</si>
  <si>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</si>
  <si>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</si>
  <si>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</si>
  <si>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</si>
  <si>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</si>
  <si>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</si>
  <si>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</si>
  <si>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</si>
  <si>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</si>
  <si>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</si>
  <si>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</si>
  <si>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</si>
  <si>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</si>
  <si>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</si>
  <si>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</si>
  <si>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</si>
  <si>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</si>
  <si>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</si>
  <si>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</si>
  <si>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</si>
  <si>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</si>
  <si>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</si>
  <si>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</si>
  <si>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</si>
  <si>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</si>
  <si>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</si>
  <si>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</si>
  <si>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</si>
  <si>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</si>
  <si>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</si>
  <si>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</si>
  <si>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</si>
  <si>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</si>
  <si>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</si>
  <si>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</si>
  <si>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</si>
  <si>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</si>
  <si>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</si>
  <si>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</si>
  <si>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</si>
  <si>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</si>
  <si>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</si>
  <si>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</si>
  <si>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</si>
  <si>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</si>
  <si>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</si>
  <si>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</si>
  <si>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</si>
  <si>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</si>
  <si>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</si>
  <si>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</si>
  <si>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</si>
  <si>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</si>
  <si>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</si>
  <si>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</si>
  <si>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</si>
  <si>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</si>
  <si>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</si>
  <si>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</si>
  <si>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妙高市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</si>
  <si>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</si>
  <si>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</si>
  <si>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</si>
  <si>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</si>
  <si>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</si>
  <si>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</si>
  <si>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</si>
  <si>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</si>
  <si>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</si>
  <si>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</si>
  <si>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</si>
  <si>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</si>
  <si>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</si>
  <si>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</si>
  <si>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</si>
  <si>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</si>
  <si>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妙高市の農業集落排水事業は、公共下水道、特環下水道と同一の会計で実施している。
 また、将来にわたり事業を継続するため令和4年度から上下水道事業の包括的民間委託を導入し、事業の効率化と技術継承を図っていく。
①経常収支比率
　農業集落排水に充てていた一般会計からの繰入金の事業区分の変更により、大幅な減少となったが、公共下水道事業と同一会計で実施しており、事業全体では影響はない。
②累積欠損比率
　令和6年度は前年度繰越利益剰余金によりゼロであるが、収支の悪化により今後は生じる恐れがある。
③流動比率
　100％を下回っているが、公共下水道事業と同一会計で事業を実施しており、支払いに問題はない。
④企業債残高対事業規模比率
　令和元年度に新井処理区域が公共下水道と接続したことにより、事業規模が縮小し比率が大幅に減少したが、企業債残高の減少により徐々に改善している。
⑤経費回収率
　公共下水道との接続による事業規模の縮小や、一般会計繰入金の減少により悪化したが、公共下水道事業と同一会計で実施しており、全体での経費回収率は100％を超えている。
⑥汚水処理原価
　全体的な汚水処理費用は同程度だが、一般会計繰入金の減少により公費負担分の控除が少なくなり、数値が大幅に悪化している。公共下水道事業と同一会計で実施しており事業全体での汚水処理原価は類似団体と同程度である。
⑦施設利用率
　類似団体と比較して同程度であるが、人口減少等による汚水流入量の減少により、大幅な改善は難しい状況である。
⑧水洗化率
　類似団体との企画では低い数値であるが、接続率向上に向けた取り組みを強化する。</t>
    <rPh sb="227" eb="229">
      <t>シュウシ</t>
    </rPh>
    <rPh sb="230" eb="232">
      <t>アッカ</t>
    </rPh>
    <rPh sb="241" eb="242">
      <t>オソ</t>
    </rPh>
    <phoneticPr fontId="4"/>
  </si>
  <si>
    <t>①有形固定資産減価償却率
 類似団体と比較して高いのは、法定耐用年数に近い償却資産が多いためであり、施設の統廃合を実施するなかで適正な水準を目指す。
②管渠老朽化率
　法定耐用年数に達した管渠がないため、現時点では0％となっている。
③管渠改善率
　管渠老朽化率が0％のため、管渠改善率についても0％となっている。</t>
    <phoneticPr fontId="4"/>
  </si>
  <si>
    <t>　農業集落排水事業単体では厳しい状況であるが、公共・特環と同一会計で実施しており、事業継続に支障はない。（下水道事業会計全体では、経営の健全性は保たれている。
【下水道事業会計全般】
　今後の事業環境は、人口減少等に伴う需要・料金収入の減少、施設・設備の老朽化に伴う更新需要の拡大、耐震化、物価高騰や人件費の増加に伴う維持管理費の増大、職員数の削減や職員の高齢化といった課題への対応が必要であり、すでに下水道事業会計全体（公共、特環、集排合算）では⑤経費回収率や⑥汚水処理原価に影響が出ている。
　こうした状況を踏まえ、令和４年度から包括的民間委託を導入し、専門人材の確保や民間事業者の創意工夫、経験、ノウハウを活用した事業運営に取り組んでいる。
　今後も計画的な使用料改定や企業など大口需要家への接続促進による収入増を図るとともに老朽施設の計画的な更新と施設の統廃合などを進め効率的な事業経営に取り組んでいく。
【農業集落排水事業】
　現在、妙高処理区の農業集落排水を特環下水道へ接続する工事を進めており今後は事業廃止の予定である。</t>
    <rPh sb="1" eb="9">
      <t>ノウギョウシュウラクハイスイジギョウ</t>
    </rPh>
    <rPh sb="9" eb="11">
      <t>タンタイ</t>
    </rPh>
    <rPh sb="13" eb="14">
      <t>キビ</t>
    </rPh>
    <rPh sb="16" eb="18">
      <t>ジョウキョウ</t>
    </rPh>
    <rPh sb="23" eb="25">
      <t>コウキョウ</t>
    </rPh>
    <rPh sb="26" eb="28">
      <t>トッカン</t>
    </rPh>
    <rPh sb="29" eb="31">
      <t>ドウイツ</t>
    </rPh>
    <rPh sb="31" eb="33">
      <t>カイケイ</t>
    </rPh>
    <rPh sb="34" eb="36">
      <t>ジッシ</t>
    </rPh>
    <rPh sb="41" eb="45">
      <t>ジギョウケイゾク</t>
    </rPh>
    <rPh sb="46" eb="48">
      <t>シショウ</t>
    </rPh>
    <rPh sb="53" eb="56">
      <t>ゲスイドウ</t>
    </rPh>
    <rPh sb="56" eb="60">
      <t>ジギョウカイケイ</t>
    </rPh>
    <rPh sb="60" eb="62">
      <t>ゼンタイ</t>
    </rPh>
    <rPh sb="81" eb="84">
      <t>ゲスイドウ</t>
    </rPh>
    <rPh sb="84" eb="86">
      <t>ジギョウ</t>
    </rPh>
    <rPh sb="86" eb="88">
      <t>カイケイ</t>
    </rPh>
    <rPh sb="88" eb="90">
      <t>ゼンパン</t>
    </rPh>
    <rPh sb="408" eb="414">
      <t>ノウギョウシュウラクハイスイ</t>
    </rPh>
    <rPh sb="414" eb="416">
      <t>ジギョウ</t>
    </rPh>
    <rPh sb="419" eb="421">
      <t>ゲンザイ</t>
    </rPh>
    <rPh sb="422" eb="427">
      <t>ミョウコウショリク</t>
    </rPh>
    <rPh sb="428" eb="434">
      <t>ノウギョウシュウラクハイスイ</t>
    </rPh>
    <rPh sb="435" eb="437">
      <t>トッカン</t>
    </rPh>
    <rPh sb="437" eb="440">
      <t>ゲスイドウ</t>
    </rPh>
    <rPh sb="441" eb="443">
      <t>セツゾク</t>
    </rPh>
    <rPh sb="445" eb="447">
      <t>コウジ</t>
    </rPh>
    <rPh sb="448" eb="449">
      <t>スス</t>
    </rPh>
    <rPh sb="453" eb="455">
      <t>コンゴ</t>
    </rPh>
    <rPh sb="456" eb="458">
      <t>ジギョウ</t>
    </rPh>
    <rPh sb="458" eb="460">
      <t>ハイシ</t>
    </rPh>
    <rPh sb="461" eb="463">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</si>
</sst>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D4-440D-B296-E31483CEF86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17D4-440D-B296-E31483CEF86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51.86</c:v>
                </c:pt>
                <c:pt idx="1">
                  <c:v>48.88</c:v>
                </c:pt>
                <c:pt idx="2">
                  <c:v>47.58</c:v>
                </c:pt>
                <c:pt idx="3">
                  <c:v>45.54</c:v>
                </c:pt>
                <c:pt idx="4">
                  <c:v>46.65</c:v>
                </c:pt>
              </c:numCache>
            </c:numRef>
          </c:val>
          <c:extLst>
            <c:ext xmlns:c16="http://schemas.microsoft.com/office/drawing/2014/chart" uri="{C3380CC4-5D6E-409C-BE32-E72D297353CC}">
              <c16:uniqueId val="{00000000-6189-49F7-8AC9-BCABFDBA18F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6189-49F7-8AC9-BCABFDBA18F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73.72</c:v>
                </c:pt>
                <c:pt idx="1">
                  <c:v>78.099999999999994</c:v>
                </c:pt>
                <c:pt idx="2">
                  <c:v>80.23</c:v>
                </c:pt>
                <c:pt idx="3">
                  <c:v>80.430000000000007</c:v>
                </c:pt>
                <c:pt idx="4">
                  <c:v>80.69</c:v>
                </c:pt>
              </c:numCache>
            </c:numRef>
          </c:val>
          <c:extLst>
            <c:ext xmlns:c16="http://schemas.microsoft.com/office/drawing/2014/chart" uri="{C3380CC4-5D6E-409C-BE32-E72D297353CC}">
              <c16:uniqueId val="{00000000-A5FE-42F9-AB92-C6126471C7C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A5FE-42F9-AB92-C6126471C7C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118.25</c:v>
                </c:pt>
                <c:pt idx="1">
                  <c:v>123.3</c:v>
                </c:pt>
                <c:pt idx="2">
                  <c:v>134.19999999999999</c:v>
                </c:pt>
                <c:pt idx="3">
                  <c:v>126.48</c:v>
                </c:pt>
                <c:pt idx="4">
                  <c:v>77.010000000000005</c:v>
                </c:pt>
              </c:numCache>
            </c:numRef>
          </c:val>
          <c:extLst>
            <c:ext xmlns:c16="http://schemas.microsoft.com/office/drawing/2014/chart" uri="{C3380CC4-5D6E-409C-BE32-E72D297353CC}">
              <c16:uniqueId val="{00000000-F953-4692-B6D4-E76C08A56E4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F953-4692-B6D4-E76C08A56E4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63.78</c:v>
                </c:pt>
                <c:pt idx="1">
                  <c:v>68.77</c:v>
                </c:pt>
                <c:pt idx="2">
                  <c:v>74.05</c:v>
                </c:pt>
                <c:pt idx="3">
                  <c:v>44.35</c:v>
                </c:pt>
                <c:pt idx="4">
                  <c:v>46.15</c:v>
                </c:pt>
              </c:numCache>
            </c:numRef>
          </c:val>
          <c:extLst>
            <c:ext xmlns:c16="http://schemas.microsoft.com/office/drawing/2014/chart" uri="{C3380CC4-5D6E-409C-BE32-E72D297353CC}">
              <c16:uniqueId val="{00000000-F3EA-4562-8CCA-2B910892A4B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F3EA-4562-8CCA-2B910892A4B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9A-4543-B1BD-BD8B0DB61F5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5D9A-4543-B1BD-BD8B0DB61F5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5A-4B78-9013-9DCCAE6A7A1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AC5A-4B78-9013-9DCCAE6A7A1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15.22</c:v>
                </c:pt>
                <c:pt idx="1">
                  <c:v>3.6</c:v>
                </c:pt>
                <c:pt idx="2">
                  <c:v>68.58</c:v>
                </c:pt>
                <c:pt idx="3">
                  <c:v>64.349999999999994</c:v>
                </c:pt>
                <c:pt idx="4">
                  <c:v>17.46</c:v>
                </c:pt>
              </c:numCache>
            </c:numRef>
          </c:val>
          <c:extLst>
            <c:ext xmlns:c16="http://schemas.microsoft.com/office/drawing/2014/chart" uri="{C3380CC4-5D6E-409C-BE32-E72D297353CC}">
              <c16:uniqueId val="{00000000-E4C8-46F0-9F81-BDC2606E3EB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E4C8-46F0-9F81-BDC2606E3EB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9215.41</c:v>
                </c:pt>
                <c:pt idx="1">
                  <c:v>3582.87</c:v>
                </c:pt>
                <c:pt idx="2">
                  <c:v>3823.28</c:v>
                </c:pt>
                <c:pt idx="3">
                  <c:v>3323.6</c:v>
                </c:pt>
                <c:pt idx="4">
                  <c:v>2598.84</c:v>
                </c:pt>
              </c:numCache>
            </c:numRef>
          </c:val>
          <c:extLst>
            <c:ext xmlns:c16="http://schemas.microsoft.com/office/drawing/2014/chart" uri="{C3380CC4-5D6E-409C-BE32-E72D297353CC}">
              <c16:uniqueId val="{00000000-FF2D-4470-87FD-6BC7B5654BB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FF2D-4470-87FD-6BC7B5654BB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62.9</c:v>
                </c:pt>
                <c:pt idx="1">
                  <c:v>100.31</c:v>
                </c:pt>
                <c:pt idx="2">
                  <c:v>80.84</c:v>
                </c:pt>
                <c:pt idx="3">
                  <c:v>76.69</c:v>
                </c:pt>
                <c:pt idx="4">
                  <c:v>24.42</c:v>
                </c:pt>
              </c:numCache>
            </c:numRef>
          </c:val>
          <c:extLst>
            <c:ext xmlns:c16="http://schemas.microsoft.com/office/drawing/2014/chart" uri="{C3380CC4-5D6E-409C-BE32-E72D297353CC}">
              <c16:uniqueId val="{00000000-DCC6-4ABD-95BD-2CA813FB59A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DCC6-4ABD-95BD-2CA813FB59A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338.29</c:v>
                </c:pt>
                <c:pt idx="1">
                  <c:v>212.03</c:v>
                </c:pt>
                <c:pt idx="2">
                  <c:v>260.58999999999997</c:v>
                </c:pt>
                <c:pt idx="3">
                  <c:v>277.64</c:v>
                </c:pt>
                <c:pt idx="4">
                  <c:v>938.1</c:v>
                </c:pt>
              </c:numCache>
            </c:numRef>
          </c:val>
          <c:extLst>
            <c:ext xmlns:c16="http://schemas.microsoft.com/office/drawing/2014/chart" uri="{C3380CC4-5D6E-409C-BE32-E72D297353CC}">
              <c16:uniqueId val="{00000000-3248-42E1-BBE2-0956099A4BE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3248-42E1-BBE2-0956099A4BE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G58" zoomScale="175" zoomScaleNormal="175"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妙高市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29514</v>
      </c>
      <c r="AM8" s="45"/>
      <c r="AN8" s="45"/>
      <c r="AO8" s="45"/>
      <c r="AP8" s="45"/>
      <c r="AQ8" s="45"/>
      <c r="AR8" s="45"/>
      <c r="AS8" s="45"/>
      <c r="AT8" s="44">
        <f>データ!T6</f>
        <v>445.63</v>
      </c>
      <c r="AU8" s="44"/>
      <c r="AV8" s="44"/>
      <c r="AW8" s="44"/>
      <c r="AX8" s="44"/>
      <c r="AY8" s="44"/>
      <c r="AZ8" s="44"/>
      <c r="BA8" s="44"/>
      <c r="BB8" s="44">
        <f>データ!U6</f>
        <v>66.23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71.400000000000006</v>
      </c>
      <c r="J10" s="44"/>
      <c r="K10" s="44"/>
      <c r="L10" s="44"/>
      <c r="M10" s="44"/>
      <c r="N10" s="44"/>
      <c r="O10" s="44"/>
      <c r="P10" s="44">
        <f>データ!P6</f>
        <v>2.67</v>
      </c>
      <c r="Q10" s="44"/>
      <c r="R10" s="44"/>
      <c r="S10" s="44"/>
      <c r="T10" s="44"/>
      <c r="U10" s="44"/>
      <c r="V10" s="44"/>
      <c r="W10" s="44">
        <f>データ!Q6</f>
        <v>97.07</v>
      </c>
      <c r="X10" s="44"/>
      <c r="Y10" s="44"/>
      <c r="Z10" s="44"/>
      <c r="AA10" s="44"/>
      <c r="AB10" s="44"/>
      <c r="AC10" s="44"/>
      <c r="AD10" s="45">
        <f>データ!R6</f>
        <v>3872</v>
      </c>
      <c r="AE10" s="45"/>
      <c r="AF10" s="45"/>
      <c r="AG10" s="45"/>
      <c r="AH10" s="45"/>
      <c r="AI10" s="45"/>
      <c r="AJ10" s="45"/>
      <c r="AK10" s="2"/>
      <c r="AL10" s="45">
        <f>データ!V6</f>
        <v>782</v>
      </c>
      <c r="AM10" s="45"/>
      <c r="AN10" s="45"/>
      <c r="AO10" s="45"/>
      <c r="AP10" s="45"/>
      <c r="AQ10" s="45"/>
      <c r="AR10" s="45"/>
      <c r="AS10" s="45"/>
      <c r="AT10" s="44">
        <f>データ!W6</f>
        <v>1</v>
      </c>
      <c r="AU10" s="44"/>
      <c r="AV10" s="44"/>
      <c r="AW10" s="44"/>
      <c r="AX10" s="44"/>
      <c r="AY10" s="44"/>
      <c r="AZ10" s="44"/>
      <c r="BA10" s="44"/>
      <c r="BB10" s="44">
        <f>データ!X6</f>
        <v>782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DOiCz6f4+vdXal52NiGxZ2Vom3gBWpNUKafK2gAqhI/ZGdDm9kzSYaOJIXjF6K3T7qZFGSWHzA+nyX1KrFgLYA==" saltValue="J4ahciEYsMshVTQKLBIsA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152170</v>
      </c>
      <c r="D6" s="19">
        <f t="shared" si="3"/>
        <v>46</v>
      </c>
      <c r="E6" s="19">
        <f t="shared" si="3"/>
        <v>17</v>
      </c>
      <c r="F6" s="19">
        <f t="shared" si="3"/>
        <v>5</v>
      </c>
      <c r="G6" s="19">
        <f t="shared" si="3"/>
        <v>0</v>
      </c>
      <c r="H6" s="19" t="str">
        <f t="shared" si="3"/>
        <v>新潟県　妙高市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71.400000000000006</v>
      </c>
      <c r="P6" s="20">
        <f t="shared" si="3"/>
        <v>2.67</v>
      </c>
      <c r="Q6" s="20">
        <f t="shared" si="3"/>
        <v>97.07</v>
      </c>
      <c r="R6" s="20">
        <f t="shared" si="3"/>
        <v>3872</v>
      </c>
      <c r="S6" s="20">
        <f t="shared" si="3"/>
        <v>29514</v>
      </c>
      <c r="T6" s="20">
        <f t="shared" si="3"/>
        <v>445.63</v>
      </c>
      <c r="U6" s="20">
        <f t="shared" si="3"/>
        <v>66.23</v>
      </c>
      <c r="V6" s="20">
        <f t="shared" si="3"/>
        <v>782</v>
      </c>
      <c r="W6" s="20">
        <f t="shared" si="3"/>
        <v>1</v>
      </c>
      <c r="X6" s="20">
        <f t="shared" si="3"/>
        <v>782</v>
      </c>
      <c r="Y6" s="21">
        <f>IF(Y7="",NA(),Y7)</f>
        <v>118.25</v>
      </c>
      <c r="Z6" s="21">
        <f t="shared" ref="Z6:AH6" si="4">IF(Z7="",NA(),Z7)</f>
        <v>123.3</v>
      </c>
      <c r="AA6" s="21">
        <f t="shared" si="4"/>
        <v>134.19999999999999</v>
      </c>
      <c r="AB6" s="21">
        <f t="shared" si="4"/>
        <v>126.48</v>
      </c>
      <c r="AC6" s="21">
        <f t="shared" si="4"/>
        <v>77.010000000000005</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15.22</v>
      </c>
      <c r="AV6" s="21">
        <f t="shared" ref="AV6:BD6" si="6">IF(AV7="",NA(),AV7)</f>
        <v>3.6</v>
      </c>
      <c r="AW6" s="21">
        <f t="shared" si="6"/>
        <v>68.58</v>
      </c>
      <c r="AX6" s="21">
        <f t="shared" si="6"/>
        <v>64.349999999999994</v>
      </c>
      <c r="AY6" s="21">
        <f t="shared" si="6"/>
        <v>17.46</v>
      </c>
      <c r="AZ6" s="21">
        <f t="shared" si="6"/>
        <v>29.13</v>
      </c>
      <c r="BA6" s="21">
        <f t="shared" si="6"/>
        <v>35.69</v>
      </c>
      <c r="BB6" s="21">
        <f t="shared" si="6"/>
        <v>38.4</v>
      </c>
      <c r="BC6" s="21">
        <f t="shared" si="6"/>
        <v>44.04</v>
      </c>
      <c r="BD6" s="21">
        <f t="shared" si="6"/>
        <v>58.25</v>
      </c>
      <c r="BE6" s="20" t="str">
        <f>IF(BE7="","",IF(BE7="-","【-】","【"&amp;SUBSTITUTE(TEXT(BE7,"#,##0.00"),"-","△")&amp;"】"))</f>
        <v>【47.19】</v>
      </c>
      <c r="BF6" s="21">
        <f>IF(BF7="",NA(),BF7)</f>
        <v>9215.41</v>
      </c>
      <c r="BG6" s="21">
        <f t="shared" ref="BG6:BO6" si="7">IF(BG7="",NA(),BG7)</f>
        <v>3582.87</v>
      </c>
      <c r="BH6" s="21">
        <f t="shared" si="7"/>
        <v>3823.28</v>
      </c>
      <c r="BI6" s="21">
        <f t="shared" si="7"/>
        <v>3323.6</v>
      </c>
      <c r="BJ6" s="21">
        <f t="shared" si="7"/>
        <v>2598.84</v>
      </c>
      <c r="BK6" s="21">
        <f t="shared" si="7"/>
        <v>867.83</v>
      </c>
      <c r="BL6" s="21">
        <f t="shared" si="7"/>
        <v>791.76</v>
      </c>
      <c r="BM6" s="21">
        <f t="shared" si="7"/>
        <v>900.82</v>
      </c>
      <c r="BN6" s="21">
        <f t="shared" si="7"/>
        <v>839.21</v>
      </c>
      <c r="BO6" s="21">
        <f t="shared" si="7"/>
        <v>791.46</v>
      </c>
      <c r="BP6" s="20" t="str">
        <f>IF(BP7="","",IF(BP7="-","【-】","【"&amp;SUBSTITUTE(TEXT(BP7,"#,##0.00"),"-","△")&amp;"】"))</f>
        <v>【798.10】</v>
      </c>
      <c r="BQ6" s="21">
        <f>IF(BQ7="",NA(),BQ7)</f>
        <v>62.9</v>
      </c>
      <c r="BR6" s="21">
        <f t="shared" ref="BR6:BZ6" si="8">IF(BR7="",NA(),BR7)</f>
        <v>100.31</v>
      </c>
      <c r="BS6" s="21">
        <f t="shared" si="8"/>
        <v>80.84</v>
      </c>
      <c r="BT6" s="21">
        <f t="shared" si="8"/>
        <v>76.69</v>
      </c>
      <c r="BU6" s="21">
        <f t="shared" si="8"/>
        <v>24.42</v>
      </c>
      <c r="BV6" s="21">
        <f t="shared" si="8"/>
        <v>57.08</v>
      </c>
      <c r="BW6" s="21">
        <f t="shared" si="8"/>
        <v>56.26</v>
      </c>
      <c r="BX6" s="21">
        <f t="shared" si="8"/>
        <v>52.94</v>
      </c>
      <c r="BY6" s="21">
        <f t="shared" si="8"/>
        <v>52.05</v>
      </c>
      <c r="BZ6" s="21">
        <f t="shared" si="8"/>
        <v>47.96</v>
      </c>
      <c r="CA6" s="20" t="str">
        <f>IF(CA7="","",IF(CA7="-","【-】","【"&amp;SUBSTITUTE(TEXT(CA7,"#,##0.00"),"-","△")&amp;"】"))</f>
        <v>【54.51】</v>
      </c>
      <c r="CB6" s="21">
        <f>IF(CB7="",NA(),CB7)</f>
        <v>338.29</v>
      </c>
      <c r="CC6" s="21">
        <f t="shared" ref="CC6:CK6" si="9">IF(CC7="",NA(),CC7)</f>
        <v>212.03</v>
      </c>
      <c r="CD6" s="21">
        <f t="shared" si="9"/>
        <v>260.58999999999997</v>
      </c>
      <c r="CE6" s="21">
        <f t="shared" si="9"/>
        <v>277.64</v>
      </c>
      <c r="CF6" s="21">
        <f t="shared" si="9"/>
        <v>938.1</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51.86</v>
      </c>
      <c r="CN6" s="21">
        <f t="shared" ref="CN6:CV6" si="10">IF(CN7="",NA(),CN7)</f>
        <v>48.88</v>
      </c>
      <c r="CO6" s="21">
        <f t="shared" si="10"/>
        <v>47.58</v>
      </c>
      <c r="CP6" s="21">
        <f t="shared" si="10"/>
        <v>45.54</v>
      </c>
      <c r="CQ6" s="21">
        <f t="shared" si="10"/>
        <v>46.65</v>
      </c>
      <c r="CR6" s="21">
        <f t="shared" si="10"/>
        <v>54.83</v>
      </c>
      <c r="CS6" s="21">
        <f t="shared" si="10"/>
        <v>66.53</v>
      </c>
      <c r="CT6" s="21">
        <f t="shared" si="10"/>
        <v>52.35</v>
      </c>
      <c r="CU6" s="21">
        <f t="shared" si="10"/>
        <v>46.25</v>
      </c>
      <c r="CV6" s="21">
        <f t="shared" si="10"/>
        <v>45.32</v>
      </c>
      <c r="CW6" s="20" t="str">
        <f>IF(CW7="","",IF(CW7="-","【-】","【"&amp;SUBSTITUTE(TEXT(CW7,"#,##0.00"),"-","△")&amp;"】"))</f>
        <v>【49.92】</v>
      </c>
      <c r="CX6" s="21">
        <f>IF(CX7="",NA(),CX7)</f>
        <v>73.72</v>
      </c>
      <c r="CY6" s="21">
        <f t="shared" ref="CY6:DG6" si="11">IF(CY7="",NA(),CY7)</f>
        <v>78.099999999999994</v>
      </c>
      <c r="CZ6" s="21">
        <f t="shared" si="11"/>
        <v>80.23</v>
      </c>
      <c r="DA6" s="21">
        <f t="shared" si="11"/>
        <v>80.430000000000007</v>
      </c>
      <c r="DB6" s="21">
        <f t="shared" si="11"/>
        <v>80.69</v>
      </c>
      <c r="DC6" s="21">
        <f t="shared" si="11"/>
        <v>84.7</v>
      </c>
      <c r="DD6" s="21">
        <f t="shared" si="11"/>
        <v>84.67</v>
      </c>
      <c r="DE6" s="21">
        <f t="shared" si="11"/>
        <v>84.39</v>
      </c>
      <c r="DF6" s="21">
        <f t="shared" si="11"/>
        <v>83.96</v>
      </c>
      <c r="DG6" s="21">
        <f t="shared" si="11"/>
        <v>83.54</v>
      </c>
      <c r="DH6" s="20" t="str">
        <f>IF(DH7="","",IF(DH7="-","【-】","【"&amp;SUBSTITUTE(TEXT(DH7,"#,##0.00"),"-","△")&amp;"】"))</f>
        <v>【87.80】</v>
      </c>
      <c r="DI6" s="21">
        <f>IF(DI7="",NA(),DI7)</f>
        <v>63.78</v>
      </c>
      <c r="DJ6" s="21">
        <f t="shared" ref="DJ6:DR6" si="12">IF(DJ7="",NA(),DJ7)</f>
        <v>68.77</v>
      </c>
      <c r="DK6" s="21">
        <f t="shared" si="12"/>
        <v>74.05</v>
      </c>
      <c r="DL6" s="21">
        <f t="shared" si="12"/>
        <v>44.35</v>
      </c>
      <c r="DM6" s="21">
        <f t="shared" si="12"/>
        <v>46.15</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152170</v>
      </c>
      <c r="D7" s="23">
        <v>46</v>
      </c>
      <c r="E7" s="23">
        <v>17</v>
      </c>
      <c r="F7" s="23">
        <v>5</v>
      </c>
      <c r="G7" s="23">
        <v>0</v>
      </c>
      <c r="H7" s="23" t="s">
        <v>96</v>
      </c>
      <c r="I7" s="23" t="s">
        <v>97</v>
      </c>
      <c r="J7" s="23" t="s">
        <v>98</v>
      </c>
      <c r="K7" s="23" t="s">
        <v>99</v>
      </c>
      <c r="L7" s="23" t="s">
        <v>100</v>
      </c>
      <c r="M7" s="23" t="s">
        <v>101</v>
      </c>
      <c r="N7" s="24" t="s">
        <v>102</v>
      </c>
      <c r="O7" s="24">
        <v>71.400000000000006</v>
      </c>
      <c r="P7" s="24">
        <v>2.67</v>
      </c>
      <c r="Q7" s="24">
        <v>97.07</v>
      </c>
      <c r="R7" s="24">
        <v>3872</v>
      </c>
      <c r="S7" s="24">
        <v>29514</v>
      </c>
      <c r="T7" s="24">
        <v>445.63</v>
      </c>
      <c r="U7" s="24">
        <v>66.23</v>
      </c>
      <c r="V7" s="24">
        <v>782</v>
      </c>
      <c r="W7" s="24">
        <v>1</v>
      </c>
      <c r="X7" s="24">
        <v>782</v>
      </c>
      <c r="Y7" s="24">
        <v>118.25</v>
      </c>
      <c r="Z7" s="24">
        <v>123.3</v>
      </c>
      <c r="AA7" s="24">
        <v>134.19999999999999</v>
      </c>
      <c r="AB7" s="24">
        <v>126.48</v>
      </c>
      <c r="AC7" s="24">
        <v>77.010000000000005</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15.22</v>
      </c>
      <c r="AV7" s="24">
        <v>3.6</v>
      </c>
      <c r="AW7" s="24">
        <v>68.58</v>
      </c>
      <c r="AX7" s="24">
        <v>64.349999999999994</v>
      </c>
      <c r="AY7" s="24">
        <v>17.46</v>
      </c>
      <c r="AZ7" s="24">
        <v>29.13</v>
      </c>
      <c r="BA7" s="24">
        <v>35.69</v>
      </c>
      <c r="BB7" s="24">
        <v>38.4</v>
      </c>
      <c r="BC7" s="24">
        <v>44.04</v>
      </c>
      <c r="BD7" s="24">
        <v>58.25</v>
      </c>
      <c r="BE7" s="24">
        <v>47.19</v>
      </c>
      <c r="BF7" s="24">
        <v>9215.41</v>
      </c>
      <c r="BG7" s="24">
        <v>3582.87</v>
      </c>
      <c r="BH7" s="24">
        <v>3823.28</v>
      </c>
      <c r="BI7" s="24">
        <v>3323.6</v>
      </c>
      <c r="BJ7" s="24">
        <v>2598.84</v>
      </c>
      <c r="BK7" s="24">
        <v>867.83</v>
      </c>
      <c r="BL7" s="24">
        <v>791.76</v>
      </c>
      <c r="BM7" s="24">
        <v>900.82</v>
      </c>
      <c r="BN7" s="24">
        <v>839.21</v>
      </c>
      <c r="BO7" s="24">
        <v>791.46</v>
      </c>
      <c r="BP7" s="24">
        <v>798.1</v>
      </c>
      <c r="BQ7" s="24">
        <v>62.9</v>
      </c>
      <c r="BR7" s="24">
        <v>100.31</v>
      </c>
      <c r="BS7" s="24">
        <v>80.84</v>
      </c>
      <c r="BT7" s="24">
        <v>76.69</v>
      </c>
      <c r="BU7" s="24">
        <v>24.42</v>
      </c>
      <c r="BV7" s="24">
        <v>57.08</v>
      </c>
      <c r="BW7" s="24">
        <v>56.26</v>
      </c>
      <c r="BX7" s="24">
        <v>52.94</v>
      </c>
      <c r="BY7" s="24">
        <v>52.05</v>
      </c>
      <c r="BZ7" s="24">
        <v>47.96</v>
      </c>
      <c r="CA7" s="24">
        <v>54.51</v>
      </c>
      <c r="CB7" s="24">
        <v>338.29</v>
      </c>
      <c r="CC7" s="24">
        <v>212.03</v>
      </c>
      <c r="CD7" s="24">
        <v>260.58999999999997</v>
      </c>
      <c r="CE7" s="24">
        <v>277.64</v>
      </c>
      <c r="CF7" s="24">
        <v>938.1</v>
      </c>
      <c r="CG7" s="24">
        <v>274.99</v>
      </c>
      <c r="CH7" s="24">
        <v>282.08999999999997</v>
      </c>
      <c r="CI7" s="24">
        <v>303.27999999999997</v>
      </c>
      <c r="CJ7" s="24">
        <v>301.86</v>
      </c>
      <c r="CK7" s="24">
        <v>325.85000000000002</v>
      </c>
      <c r="CL7" s="24">
        <v>286.33</v>
      </c>
      <c r="CM7" s="24">
        <v>51.86</v>
      </c>
      <c r="CN7" s="24">
        <v>48.88</v>
      </c>
      <c r="CO7" s="24">
        <v>47.58</v>
      </c>
      <c r="CP7" s="24">
        <v>45.54</v>
      </c>
      <c r="CQ7" s="24">
        <v>46.65</v>
      </c>
      <c r="CR7" s="24">
        <v>54.83</v>
      </c>
      <c r="CS7" s="24">
        <v>66.53</v>
      </c>
      <c r="CT7" s="24">
        <v>52.35</v>
      </c>
      <c r="CU7" s="24">
        <v>46.25</v>
      </c>
      <c r="CV7" s="24">
        <v>45.32</v>
      </c>
      <c r="CW7" s="24">
        <v>49.92</v>
      </c>
      <c r="CX7" s="24">
        <v>73.72</v>
      </c>
      <c r="CY7" s="24">
        <v>78.099999999999994</v>
      </c>
      <c r="CZ7" s="24">
        <v>80.23</v>
      </c>
      <c r="DA7" s="24">
        <v>80.430000000000007</v>
      </c>
      <c r="DB7" s="24">
        <v>80.69</v>
      </c>
      <c r="DC7" s="24">
        <v>84.7</v>
      </c>
      <c r="DD7" s="24">
        <v>84.67</v>
      </c>
      <c r="DE7" s="24">
        <v>84.39</v>
      </c>
      <c r="DF7" s="24">
        <v>83.96</v>
      </c>
      <c r="DG7" s="24">
        <v>83.54</v>
      </c>
      <c r="DH7" s="24">
        <v>87.8</v>
      </c>
      <c r="DI7" s="24">
        <v>63.78</v>
      </c>
      <c r="DJ7" s="24">
        <v>68.77</v>
      </c>
      <c r="DK7" s="24">
        <v>74.05</v>
      </c>
      <c r="DL7" s="24">
        <v>44.35</v>
      </c>
      <c r="DM7" s="24">
        <v>46.15</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修</cp:lastModifiedBy>
  <cp:lastPrinted>2026-01-27T23:49:19Z</cp:lastPrinted>
  <dcterms:modified xsi:type="dcterms:W3CDTF">2026-02-16T05:40:16Z</dcterms:modified>
</cp:coreProperties>
</file>