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Users\JWS23059\Documents\林バックアップ\Documents\各種調査回答\2025(R07)\20260119公営企業に係る経営比較分析表(令和６年度)の分析等について\14五泉市\水道【経営比較分析表】2024_152188_46_010\"/>
    </mc:Choice>
  </mc:AlternateContent>
  <xr:revisionPtr revIDLastSave="0" documentId="13_ncr:1_{DCF6372A-DAF7-4F99-9E5D-5BBFDA6C4F10}" xr6:coauthVersionLast="47" xr6:coauthVersionMax="47" xr10:uidLastSave="{00000000-0000-0000-0000-000000000000}"/>
  <workbookProtection workbookAlgorithmName="SHA-512" workbookHashValue="80kjEkkJzcSZzQ6D1QcDaR+0gpFgLqO2uQhyp1EoJMY8B2jrqMfpMnisRiteBzdQ9T2UAUt/DU9fp14oDxOxfg==" workbookSaltValue="BJSwHA0R6o+qL/dkOkoN8A==" workbookSpinCount="100000" lockStructure="1"/>
  <bookViews>
    <workbookView xWindow="-120" yWindow="-120" windowWidth="29040" windowHeight="15990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M85" i="4" s="1"/>
  <c r="DQ6" i="5"/>
  <c r="DP6" i="5"/>
  <c r="DO6" i="5"/>
  <c r="DN6" i="5"/>
  <c r="DM6" i="5"/>
  <c r="DL6" i="5"/>
  <c r="DK6" i="5"/>
  <c r="DJ6" i="5"/>
  <c r="DI6" i="5"/>
  <c r="DH6" i="5"/>
  <c r="DG6" i="5"/>
  <c r="L85" i="4" s="1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J85" i="4" s="1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F85" i="4" s="1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W10" i="4" s="1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G85" i="4"/>
  <c r="BB10" i="4"/>
  <c r="AT10" i="4"/>
  <c r="AL10" i="4"/>
  <c r="P10" i="4"/>
  <c r="I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<sst xmlns="http://schemas.openxmlformats.org/spreadsheetml/2006/main" count="228" uniqueCount="113">
  <si>
    <t>経営比較分析表（令和6年度決算）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</si>
  <si>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</si>
  <si>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</si>
  <si>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</si>
  <si>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</si>
  <si>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</si>
  <si>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</si>
  <si>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</si>
  <si>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</si>
  <si>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</si>
  <si>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</si>
  <si>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</si>
  <si>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</si>
  <si>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</si>
  <si>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</si>
  <si>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</si>
  <si>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</si>
  <si>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</si>
  <si>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</si>
  <si>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</si>
  <si>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</si>
  <si>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</si>
  <si>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</si>
  <si>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</si>
  <si>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</si>
  <si>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</si>
  <si>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</si>
  <si>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</si>
  <si>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</si>
  <si>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</si>
  <si>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</si>
  <si>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</si>
  <si>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</si>
  <si>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</si>
  <si>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</si>
  <si>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</si>
  <si>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</si>
  <si>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</si>
  <si>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</si>
  <si>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</si>
  <si>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</si>
  <si>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</si>
  <si>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</si>
  <si>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</si>
  <si>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</si>
  <si>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</si>
  <si>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</si>
  <si>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</si>
  <si>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</si>
  <si>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</si>
  <si>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</si>
  <si>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</si>
  <si>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</si>
  <si>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</si>
  <si>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</si>
  <si>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</si>
  <si>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</si>
  <si>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</si>
  <si>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</si>
  <si>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</si>
  <si>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</si>
  <si>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</si>
  <si>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</si>
  <si>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</si>
  <si>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</si>
  <si>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</si>
  <si>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</si>
  <si>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</si>
  <si>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</si>
  <si>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</si>
  <si>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</si>
  <si>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</si>
  <si>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</si>
  <si>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</si>
  <si>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</si>
  <si>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</si>
  <si>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</si>
  <si>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</si>
  <si>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</si>
  <si>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</si>
  <si>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</si>
  <si>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</si>
  <si>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</si>
  <si>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</si>
  <si>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</si>
  <si>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</si>
  <si>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</si>
  <si>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</si>
  <si>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</si>
  <si>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</si>
  <si>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</si>
  <si>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</si>
  <si>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</si>
  <si>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新潟県　五泉市</t>
  </si>
  <si>
    <t>法適用</t>
  </si>
  <si>
    <t>水道事業</t>
  </si>
  <si>
    <t>末端給水事業</t>
  </si>
  <si>
    <t>A5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</si>
  <si>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</si>
  <si>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</si>
  <si>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</si>
  <si>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</si>
  <si>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</si>
  <si>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</si>
  <si>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</si>
  <si>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</si>
  <si>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</si>
  <si>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</si>
  <si>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</si>
  <si>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</si>
  <si>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経常収支比率は99.73％で、概ね収支均衡に近いものの、令和6年度は人口減少に伴う料金収入の減小などにより100％を下回っている。一方、累積欠損金比率は0％であり、過年度からの欠損を抱えていない。流動比率は434.3％と高く、短期的な支払能力・資金繰り面の安全性は高い。
　他方、企業債残高対給水収益比率は719.32％と大きく、給水収益規模に対して企業債残高が高水準で推移しているため、中長期の償還負担や投資計画の妥当性（更新投資と財源のバランス）に留意が必要である。料金回収率は96.02％で100％を下回っており、給水に要する費用を料金収入で十分に賄えていない。
　一方、給水原価は162.08円と低水準で、運営コスト面の効率性は比較的高い。施設利用率は48.77％と低く、施設能力に対して利用が相対的に小さいため、固定費負担の観点から施設規模・運用の最適化が課題である。有収率は90.02％と良好で、漏水抑制等の面では優位性が見られる。</t>
    <rPh sb="29" eb="31">
      <t>レイワ</t>
    </rPh>
    <rPh sb="35" eb="39">
      <t>ジンコウゲンショウ</t>
    </rPh>
    <rPh sb="40" eb="41">
      <t>トモナ</t>
    </rPh>
    <phoneticPr fontId="4"/>
  </si>
  <si>
    <t>　有形固定資産減価償却率は44.35％で、類似団体・全国平均を下回っており、固定資産全体としては相対的に老朽化の度合いが低い水準にある。一方、過去5年間で38.64％→44.35％と上昇しており、経年的な老朽化は進行していることから、今後も計画的な更新投資の確保が必要である。
　また、管路経年化率は18.84％で平均より低い水準にあるが、16.89％→18.84％と上昇傾向にあり、管路の経年化が進んでいる。管路更新率は0.34％で平均を下回り、更新の進捗が相対的に緩やかである。将来的な事故・漏水リスクや更新需要の集中を回避するため、更新優先度の整理と財源確保を踏まえ、更新ペースの確保と平準化を図る必要がある。</t>
    <phoneticPr fontId="4"/>
  </si>
  <si>
    <t>　経営面では、短期的な安定性は保たれている一方、人口減少等を背景として料金収入が減少している中、近年の費用増の影響もあり、収支は厳しい状況にある。
　施設面では、平均と比べ低い水準であるが、老朽化は進行している。将来の更新需要増や更新時期の集中を避けるため、計画的な更新と平準化が重要である。
　人口減少に伴う水需要の減少を前提に、施設のダウンサイジングや長寿命化を進めるとともに、人材確保が困難な状況を踏まえ、限られた体制でも施設の維持管理・更新が継続できる仕組みの整備が求められる。また、給与費増や物価高騰等による経費の増大に対しては、施設の省エネ化や稼働の最適化等で費用を抑制するとともに、収納管理の強化にも取り組み、持続可能な経営基盤の強化を図っていく必要がある。</t>
    <rPh sb="1" eb="4">
      <t>ケイエイメン</t>
    </rPh>
    <rPh sb="30" eb="32">
      <t>ハイケイ</t>
    </rPh>
    <rPh sb="64" eb="65">
      <t>キビ</t>
    </rPh>
    <rPh sb="67" eb="69">
      <t>ジョウキョウ</t>
    </rPh>
    <rPh sb="75" eb="78">
      <t>シセツメン</t>
    </rPh>
    <rPh sb="123" eb="124">
      <t>サ</t>
    </rPh>
    <rPh sb="155" eb="156">
      <t>ミズ</t>
    </rPh>
    <rPh sb="160" eb="161">
      <t>ショウ</t>
    </rPh>
    <rPh sb="166" eb="168">
      <t>シセツ</t>
    </rPh>
    <rPh sb="178" eb="182">
      <t>チョウジュミョウカ</t>
    </rPh>
    <rPh sb="214" eb="216">
      <t>シセツ</t>
    </rPh>
    <rPh sb="237" eb="238">
      <t>モト</t>
    </rPh>
    <rPh sb="255" eb="256">
      <t>ナド</t>
    </rPh>
    <rPh sb="259" eb="261">
      <t>ケイヒ</t>
    </rPh>
    <rPh sb="262" eb="264">
      <t>ゾウダイ</t>
    </rPh>
    <rPh sb="270" eb="272">
      <t>シセツ</t>
    </rPh>
    <rPh sb="276" eb="277">
      <t>カ</t>
    </rPh>
    <rPh sb="298" eb="302">
      <t>シュウノウカンリ</t>
    </rPh>
    <rPh sb="303" eb="305">
      <t>キョウカ</t>
    </rPh>
    <rPh sb="307" eb="308">
      <t>ト</t>
    </rPh>
    <rPh sb="309" eb="310">
      <t>ク</t>
    </rPh>
    <rPh sb="325" eb="326">
      <t>ハカ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</si>
</sst>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5" fillId="0" borderId="9" xfId="0" applyFont="1" applyFill="1" applyBorder="1" applyAlignment="1" applyProtection="1">
      <alignment horizontal="left" vertical="top" wrapText="1"/>
      <protection locked="0"/>
    </xf>
    <xf numFmtId="0" fontId="15" fillId="0" borderId="0" xfId="0" applyFont="1" applyFill="1" applyAlignment="1" applyProtection="1">
      <alignment horizontal="left" vertical="top" wrapText="1"/>
      <protection locked="0"/>
    </xf>
    <xf numFmtId="0" fontId="15" fillId="0" borderId="10" xfId="0" applyFont="1" applyFill="1" applyBorder="1" applyAlignment="1" applyProtection="1">
      <alignment horizontal="left" vertical="top" wrapText="1"/>
      <protection locked="0"/>
    </xf>
    <xf numFmtId="0" fontId="15" fillId="0" borderId="11" xfId="0" applyFont="1" applyFill="1" applyBorder="1" applyAlignment="1" applyProtection="1">
      <alignment horizontal="left" vertical="top" wrapText="1"/>
      <protection locked="0"/>
    </xf>
    <xf numFmtId="0" fontId="15" fillId="0" borderId="1" xfId="0" applyFont="1" applyFill="1" applyBorder="1" applyAlignment="1" applyProtection="1">
      <alignment horizontal="left" vertical="top" wrapText="1"/>
      <protection locked="0"/>
    </xf>
    <xf numFmtId="0" fontId="15" fillId="0" borderId="12" xfId="0" applyFont="1" applyFill="1" applyBorder="1" applyAlignment="1" applyProtection="1">
      <alignment horizontal="left" vertical="top" wrapText="1"/>
      <protection locked="0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2" borderId="4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11.97</c:v>
                </c:pt>
                <c:pt idx="1">
                  <c:v>0.55000000000000004</c:v>
                </c:pt>
                <c:pt idx="2">
                  <c:v>0.23</c:v>
                </c:pt>
                <c:pt idx="3">
                  <c:v>0.11</c:v>
                </c:pt>
                <c:pt idx="4">
                  <c:v>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82-4BBE-A0C6-9478E772A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0.56999999999999995</c:v>
                </c:pt>
                <c:pt idx="1">
                  <c:v>0.52</c:v>
                </c:pt>
                <c:pt idx="2">
                  <c:v>0.48</c:v>
                </c:pt>
                <c:pt idx="3">
                  <c:v>0.48</c:v>
                </c:pt>
                <c:pt idx="4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82-4BBE-A0C6-9478E772A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39.770000000000003</c:v>
                </c:pt>
                <c:pt idx="1">
                  <c:v>39.17</c:v>
                </c:pt>
                <c:pt idx="2">
                  <c:v>38.14</c:v>
                </c:pt>
                <c:pt idx="3">
                  <c:v>37.46</c:v>
                </c:pt>
                <c:pt idx="4">
                  <c:v>48.77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72-4AA1-8044-5B0BAFD92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60.12</c:v>
                </c:pt>
                <c:pt idx="1">
                  <c:v>60.34</c:v>
                </c:pt>
                <c:pt idx="2">
                  <c:v>59.54</c:v>
                </c:pt>
                <c:pt idx="3">
                  <c:v>59.26</c:v>
                </c:pt>
                <c:pt idx="4">
                  <c:v>60.44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72-4AA1-8044-5B0BAFD92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89.2</c:v>
                </c:pt>
                <c:pt idx="1">
                  <c:v>89.92</c:v>
                </c:pt>
                <c:pt idx="2">
                  <c:v>90</c:v>
                </c:pt>
                <c:pt idx="3">
                  <c:v>89.82</c:v>
                </c:pt>
                <c:pt idx="4">
                  <c:v>90.02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06-474D-A212-7FABAA680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84.24</c:v>
                </c:pt>
                <c:pt idx="1">
                  <c:v>84.19</c:v>
                </c:pt>
                <c:pt idx="2">
                  <c:v>83.93</c:v>
                </c:pt>
                <c:pt idx="3">
                  <c:v>83.84</c:v>
                </c:pt>
                <c:pt idx="4">
                  <c:v>83.39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06-474D-A212-7FABAA680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97.03</c:v>
                </c:pt>
                <c:pt idx="1">
                  <c:v>101.68</c:v>
                </c:pt>
                <c:pt idx="2">
                  <c:v>101.36</c:v>
                </c:pt>
                <c:pt idx="3">
                  <c:v>101.56</c:v>
                </c:pt>
                <c:pt idx="4">
                  <c:v>99.73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9F-49E1-B5D2-DB4DFCCD0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108.83</c:v>
                </c:pt>
                <c:pt idx="1">
                  <c:v>109.23</c:v>
                </c:pt>
                <c:pt idx="2">
                  <c:v>108.04</c:v>
                </c:pt>
                <c:pt idx="3">
                  <c:v>107.49</c:v>
                </c:pt>
                <c:pt idx="4">
                  <c:v>107.15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9F-49E1-B5D2-DB4DFCCD0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38.64</c:v>
                </c:pt>
                <c:pt idx="1">
                  <c:v>40</c:v>
                </c:pt>
                <c:pt idx="2">
                  <c:v>41.44</c:v>
                </c:pt>
                <c:pt idx="3">
                  <c:v>43.25</c:v>
                </c:pt>
                <c:pt idx="4">
                  <c:v>44.35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14-4338-9FCF-FDD08BE1C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48.83</c:v>
                </c:pt>
                <c:pt idx="1">
                  <c:v>49.96</c:v>
                </c:pt>
                <c:pt idx="2">
                  <c:v>50.82</c:v>
                </c:pt>
                <c:pt idx="3">
                  <c:v>51.82</c:v>
                </c:pt>
                <c:pt idx="4">
                  <c:v>52.53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14-4338-9FCF-FDD08BE1C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16.89</c:v>
                </c:pt>
                <c:pt idx="1">
                  <c:v>16.46</c:v>
                </c:pt>
                <c:pt idx="2">
                  <c:v>16.7</c:v>
                </c:pt>
                <c:pt idx="3">
                  <c:v>17.43</c:v>
                </c:pt>
                <c:pt idx="4">
                  <c:v>18.84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DA-4F09-BBF1-5949951D4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18.18</c:v>
                </c:pt>
                <c:pt idx="1">
                  <c:v>19.32</c:v>
                </c:pt>
                <c:pt idx="2">
                  <c:v>21.16</c:v>
                </c:pt>
                <c:pt idx="3">
                  <c:v>22.72</c:v>
                </c:pt>
                <c:pt idx="4">
                  <c:v>24.16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DA-4F09-BBF1-5949951D4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18-49DD-B9E3-8CFD854E3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4.34</c:v>
                </c:pt>
                <c:pt idx="1">
                  <c:v>4.6900000000000004</c:v>
                </c:pt>
                <c:pt idx="2">
                  <c:v>4.72</c:v>
                </c:pt>
                <c:pt idx="3">
                  <c:v>5.76</c:v>
                </c:pt>
                <c:pt idx="4">
                  <c:v>4.74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8-49DD-B9E3-8CFD854E3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246.9</c:v>
                </c:pt>
                <c:pt idx="1">
                  <c:v>339.81</c:v>
                </c:pt>
                <c:pt idx="2">
                  <c:v>372.42</c:v>
                </c:pt>
                <c:pt idx="3">
                  <c:v>350.05</c:v>
                </c:pt>
                <c:pt idx="4">
                  <c:v>434.3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0F-49E4-9548-CF4025496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327.77</c:v>
                </c:pt>
                <c:pt idx="1">
                  <c:v>338.02</c:v>
                </c:pt>
                <c:pt idx="2">
                  <c:v>345.94</c:v>
                </c:pt>
                <c:pt idx="3">
                  <c:v>329.7</c:v>
                </c:pt>
                <c:pt idx="4">
                  <c:v>319.99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0F-49E4-9548-CF4025496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683.27</c:v>
                </c:pt>
                <c:pt idx="1">
                  <c:v>663.64</c:v>
                </c:pt>
                <c:pt idx="2">
                  <c:v>676.59</c:v>
                </c:pt>
                <c:pt idx="3">
                  <c:v>699.87</c:v>
                </c:pt>
                <c:pt idx="4">
                  <c:v>719.32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F4-4FB6-A061-45A4E7F8C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397.1</c:v>
                </c:pt>
                <c:pt idx="1">
                  <c:v>379.91</c:v>
                </c:pt>
                <c:pt idx="2">
                  <c:v>386.61</c:v>
                </c:pt>
                <c:pt idx="3">
                  <c:v>381.56</c:v>
                </c:pt>
                <c:pt idx="4">
                  <c:v>365.55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F4-4FB6-A061-45A4E7F8C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96.06</c:v>
                </c:pt>
                <c:pt idx="1">
                  <c:v>101.21</c:v>
                </c:pt>
                <c:pt idx="2">
                  <c:v>100.8</c:v>
                </c:pt>
                <c:pt idx="3">
                  <c:v>96.58</c:v>
                </c:pt>
                <c:pt idx="4">
                  <c:v>96.02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79-4A94-BBD1-64F24DFA3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95.79</c:v>
                </c:pt>
                <c:pt idx="1">
                  <c:v>98.3</c:v>
                </c:pt>
                <c:pt idx="2">
                  <c:v>93.82</c:v>
                </c:pt>
                <c:pt idx="3">
                  <c:v>95.04</c:v>
                </c:pt>
                <c:pt idx="4">
                  <c:v>95.42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79-4A94-BBD1-64F24DFA3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154.08000000000001</c:v>
                </c:pt>
                <c:pt idx="1">
                  <c:v>153.33000000000001</c:v>
                </c:pt>
                <c:pt idx="2">
                  <c:v>153.99</c:v>
                </c:pt>
                <c:pt idx="3">
                  <c:v>161.08000000000001</c:v>
                </c:pt>
                <c:pt idx="4">
                  <c:v>162.08000000000001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DA-44DD-A8CE-3F097FFCC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171.13</c:v>
                </c:pt>
                <c:pt idx="1">
                  <c:v>173.7</c:v>
                </c:pt>
                <c:pt idx="2">
                  <c:v>178.94</c:v>
                </c:pt>
                <c:pt idx="3">
                  <c:v>180.19</c:v>
                </c:pt>
                <c:pt idx="4">
                  <c:v>184.25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DA-44DD-A8CE-3F097FFCC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【107.26】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【239.69】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【264.86】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【181.66】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【52.41】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J42" zoomScale="90" zoomScaleNormal="90" workbookViewId="0">
      <selection activeCell="AK89" sqref="AJ88:AK89"/>
    </sheetView>
  </sheetViews>
  <sheetFormatPr defaultColWidth="2.625" defaultRowHeight="13.5" x14ac:dyDescent="0.15"/>
  <cols>
    <col min="1" max="1" width="2.625" customWidth="1"/>
    <col min="2" max="62" width="3.8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8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</row>
    <row r="3" spans="1:78" ht="9.75" customHeight="1" x14ac:dyDescent="0.15">
      <c r="A3" s="2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</row>
    <row r="4" spans="1:78" ht="9.75" customHeight="1" x14ac:dyDescent="0.15">
      <c r="A4" s="2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9" t="str">
        <f>データ!H6</f>
        <v>新潟県　五泉市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80"/>
      <c r="AE6" s="80"/>
      <c r="AF6" s="80"/>
      <c r="AG6" s="80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4" t="s">
        <v>1</v>
      </c>
      <c r="C7" s="45"/>
      <c r="D7" s="45"/>
      <c r="E7" s="45"/>
      <c r="F7" s="45"/>
      <c r="G7" s="45"/>
      <c r="H7" s="45"/>
      <c r="I7" s="44" t="s">
        <v>2</v>
      </c>
      <c r="J7" s="45"/>
      <c r="K7" s="45"/>
      <c r="L7" s="45"/>
      <c r="M7" s="45"/>
      <c r="N7" s="45"/>
      <c r="O7" s="69"/>
      <c r="P7" s="46" t="s">
        <v>3</v>
      </c>
      <c r="Q7" s="46"/>
      <c r="R7" s="46"/>
      <c r="S7" s="46"/>
      <c r="T7" s="46"/>
      <c r="U7" s="46"/>
      <c r="V7" s="46"/>
      <c r="W7" s="46" t="s">
        <v>4</v>
      </c>
      <c r="X7" s="46"/>
      <c r="Y7" s="46"/>
      <c r="Z7" s="46"/>
      <c r="AA7" s="46"/>
      <c r="AB7" s="46"/>
      <c r="AC7" s="46"/>
      <c r="AD7" s="46" t="s">
        <v>5</v>
      </c>
      <c r="AE7" s="46"/>
      <c r="AF7" s="46"/>
      <c r="AG7" s="46"/>
      <c r="AH7" s="46"/>
      <c r="AI7" s="46"/>
      <c r="AJ7" s="46"/>
      <c r="AK7" s="2"/>
      <c r="AL7" s="46" t="s">
        <v>6</v>
      </c>
      <c r="AM7" s="46"/>
      <c r="AN7" s="46"/>
      <c r="AO7" s="46"/>
      <c r="AP7" s="46"/>
      <c r="AQ7" s="46"/>
      <c r="AR7" s="46"/>
      <c r="AS7" s="46"/>
      <c r="AT7" s="44" t="s">
        <v>7</v>
      </c>
      <c r="AU7" s="45"/>
      <c r="AV7" s="45"/>
      <c r="AW7" s="45"/>
      <c r="AX7" s="45"/>
      <c r="AY7" s="45"/>
      <c r="AZ7" s="45"/>
      <c r="BA7" s="45"/>
      <c r="BB7" s="46" t="s">
        <v>8</v>
      </c>
      <c r="BC7" s="46"/>
      <c r="BD7" s="46"/>
      <c r="BE7" s="46"/>
      <c r="BF7" s="46"/>
      <c r="BG7" s="46"/>
      <c r="BH7" s="46"/>
      <c r="BI7" s="46"/>
      <c r="BJ7" s="3"/>
      <c r="BK7" s="3"/>
      <c r="BL7" s="81" t="s">
        <v>9</v>
      </c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3"/>
    </row>
    <row r="8" spans="1:78" ht="18.75" customHeight="1" x14ac:dyDescent="0.15">
      <c r="A8" s="2"/>
      <c r="B8" s="74" t="str">
        <f>データ!$I$6</f>
        <v>法適用</v>
      </c>
      <c r="C8" s="75"/>
      <c r="D8" s="75"/>
      <c r="E8" s="75"/>
      <c r="F8" s="75"/>
      <c r="G8" s="75"/>
      <c r="H8" s="75"/>
      <c r="I8" s="74" t="str">
        <f>データ!$J$6</f>
        <v>水道事業</v>
      </c>
      <c r="J8" s="75"/>
      <c r="K8" s="75"/>
      <c r="L8" s="75"/>
      <c r="M8" s="75"/>
      <c r="N8" s="75"/>
      <c r="O8" s="76"/>
      <c r="P8" s="77" t="str">
        <f>データ!$K$6</f>
        <v>末端給水事業</v>
      </c>
      <c r="Q8" s="77"/>
      <c r="R8" s="77"/>
      <c r="S8" s="77"/>
      <c r="T8" s="77"/>
      <c r="U8" s="77"/>
      <c r="V8" s="77"/>
      <c r="W8" s="77" t="str">
        <f>データ!$L$6</f>
        <v>A5</v>
      </c>
      <c r="X8" s="77"/>
      <c r="Y8" s="77"/>
      <c r="Z8" s="77"/>
      <c r="AA8" s="77"/>
      <c r="AB8" s="77"/>
      <c r="AC8" s="77"/>
      <c r="AD8" s="77" t="str">
        <f>データ!$M$6</f>
        <v>非設置</v>
      </c>
      <c r="AE8" s="77"/>
      <c r="AF8" s="77"/>
      <c r="AG8" s="77"/>
      <c r="AH8" s="77"/>
      <c r="AI8" s="77"/>
      <c r="AJ8" s="77"/>
      <c r="AK8" s="2"/>
      <c r="AL8" s="68">
        <f>データ!$R$6</f>
        <v>45690</v>
      </c>
      <c r="AM8" s="68"/>
      <c r="AN8" s="68"/>
      <c r="AO8" s="68"/>
      <c r="AP8" s="68"/>
      <c r="AQ8" s="68"/>
      <c r="AR8" s="68"/>
      <c r="AS8" s="68"/>
      <c r="AT8" s="36">
        <f>データ!$S$6</f>
        <v>351.91</v>
      </c>
      <c r="AU8" s="37"/>
      <c r="AV8" s="37"/>
      <c r="AW8" s="37"/>
      <c r="AX8" s="37"/>
      <c r="AY8" s="37"/>
      <c r="AZ8" s="37"/>
      <c r="BA8" s="37"/>
      <c r="BB8" s="57">
        <f>データ!$T$6</f>
        <v>129.83000000000001</v>
      </c>
      <c r="BC8" s="57"/>
      <c r="BD8" s="57"/>
      <c r="BE8" s="57"/>
      <c r="BF8" s="57"/>
      <c r="BG8" s="57"/>
      <c r="BH8" s="57"/>
      <c r="BI8" s="57"/>
      <c r="BJ8" s="3"/>
      <c r="BK8" s="3"/>
      <c r="BL8" s="70" t="s">
        <v>10</v>
      </c>
      <c r="BM8" s="71"/>
      <c r="BN8" s="72" t="s">
        <v>11</v>
      </c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3"/>
    </row>
    <row r="9" spans="1:78" ht="18.75" customHeight="1" x14ac:dyDescent="0.15">
      <c r="A9" s="2"/>
      <c r="B9" s="44" t="s">
        <v>12</v>
      </c>
      <c r="C9" s="45"/>
      <c r="D9" s="45"/>
      <c r="E9" s="45"/>
      <c r="F9" s="45"/>
      <c r="G9" s="45"/>
      <c r="H9" s="45"/>
      <c r="I9" s="44" t="s">
        <v>13</v>
      </c>
      <c r="J9" s="45"/>
      <c r="K9" s="45"/>
      <c r="L9" s="45"/>
      <c r="M9" s="45"/>
      <c r="N9" s="45"/>
      <c r="O9" s="69"/>
      <c r="P9" s="46" t="s">
        <v>14</v>
      </c>
      <c r="Q9" s="46"/>
      <c r="R9" s="46"/>
      <c r="S9" s="46"/>
      <c r="T9" s="46"/>
      <c r="U9" s="46"/>
      <c r="V9" s="46"/>
      <c r="W9" s="46" t="s">
        <v>15</v>
      </c>
      <c r="X9" s="46"/>
      <c r="Y9" s="46"/>
      <c r="Z9" s="46"/>
      <c r="AA9" s="46"/>
      <c r="AB9" s="46"/>
      <c r="AC9" s="46"/>
      <c r="AD9" s="2"/>
      <c r="AE9" s="2"/>
      <c r="AF9" s="2"/>
      <c r="AG9" s="2"/>
      <c r="AH9" s="2"/>
      <c r="AI9" s="2"/>
      <c r="AJ9" s="2"/>
      <c r="AK9" s="2"/>
      <c r="AL9" s="46" t="s">
        <v>16</v>
      </c>
      <c r="AM9" s="46"/>
      <c r="AN9" s="46"/>
      <c r="AO9" s="46"/>
      <c r="AP9" s="46"/>
      <c r="AQ9" s="46"/>
      <c r="AR9" s="46"/>
      <c r="AS9" s="46"/>
      <c r="AT9" s="44" t="s">
        <v>17</v>
      </c>
      <c r="AU9" s="45"/>
      <c r="AV9" s="45"/>
      <c r="AW9" s="45"/>
      <c r="AX9" s="45"/>
      <c r="AY9" s="45"/>
      <c r="AZ9" s="45"/>
      <c r="BA9" s="45"/>
      <c r="BB9" s="46" t="s">
        <v>18</v>
      </c>
      <c r="BC9" s="46"/>
      <c r="BD9" s="46"/>
      <c r="BE9" s="46"/>
      <c r="BF9" s="46"/>
      <c r="BG9" s="46"/>
      <c r="BH9" s="46"/>
      <c r="BI9" s="46"/>
      <c r="BJ9" s="3"/>
      <c r="BK9" s="3"/>
      <c r="BL9" s="47" t="s">
        <v>19</v>
      </c>
      <c r="BM9" s="48"/>
      <c r="BN9" s="49" t="s">
        <v>20</v>
      </c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50"/>
    </row>
    <row r="10" spans="1:78" ht="18.75" customHeight="1" x14ac:dyDescent="0.15">
      <c r="A10" s="2"/>
      <c r="B10" s="36" t="str">
        <f>データ!$N$6</f>
        <v>-</v>
      </c>
      <c r="C10" s="37"/>
      <c r="D10" s="37"/>
      <c r="E10" s="37"/>
      <c r="F10" s="37"/>
      <c r="G10" s="37"/>
      <c r="H10" s="37"/>
      <c r="I10" s="36">
        <f>データ!$O$6</f>
        <v>60.81</v>
      </c>
      <c r="J10" s="37"/>
      <c r="K10" s="37"/>
      <c r="L10" s="37"/>
      <c r="M10" s="37"/>
      <c r="N10" s="37"/>
      <c r="O10" s="67"/>
      <c r="P10" s="57">
        <f>データ!$P$6</f>
        <v>99.68</v>
      </c>
      <c r="Q10" s="57"/>
      <c r="R10" s="57"/>
      <c r="S10" s="57"/>
      <c r="T10" s="57"/>
      <c r="U10" s="57"/>
      <c r="V10" s="57"/>
      <c r="W10" s="68">
        <f>データ!$Q$6</f>
        <v>2893</v>
      </c>
      <c r="X10" s="68"/>
      <c r="Y10" s="68"/>
      <c r="Z10" s="68"/>
      <c r="AA10" s="68"/>
      <c r="AB10" s="68"/>
      <c r="AC10" s="68"/>
      <c r="AD10" s="2"/>
      <c r="AE10" s="2"/>
      <c r="AF10" s="2"/>
      <c r="AG10" s="2"/>
      <c r="AH10" s="2"/>
      <c r="AI10" s="2"/>
      <c r="AJ10" s="2"/>
      <c r="AK10" s="2"/>
      <c r="AL10" s="68">
        <f>データ!$U$6</f>
        <v>45130</v>
      </c>
      <c r="AM10" s="68"/>
      <c r="AN10" s="68"/>
      <c r="AO10" s="68"/>
      <c r="AP10" s="68"/>
      <c r="AQ10" s="68"/>
      <c r="AR10" s="68"/>
      <c r="AS10" s="68"/>
      <c r="AT10" s="36">
        <f>データ!$V$6</f>
        <v>195.1</v>
      </c>
      <c r="AU10" s="37"/>
      <c r="AV10" s="37"/>
      <c r="AW10" s="37"/>
      <c r="AX10" s="37"/>
      <c r="AY10" s="37"/>
      <c r="AZ10" s="37"/>
      <c r="BA10" s="37"/>
      <c r="BB10" s="57">
        <f>データ!$W$6</f>
        <v>231.32</v>
      </c>
      <c r="BC10" s="57"/>
      <c r="BD10" s="57"/>
      <c r="BE10" s="57"/>
      <c r="BF10" s="57"/>
      <c r="BG10" s="57"/>
      <c r="BH10" s="57"/>
      <c r="BI10" s="57"/>
      <c r="BJ10" s="2"/>
      <c r="BK10" s="2"/>
      <c r="BL10" s="58" t="s">
        <v>21</v>
      </c>
      <c r="BM10" s="59"/>
      <c r="BN10" s="60" t="s">
        <v>22</v>
      </c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1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2" t="s">
        <v>23</v>
      </c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63"/>
    </row>
    <row r="14" spans="1:78" ht="13.5" customHeight="1" x14ac:dyDescent="0.15">
      <c r="A14" s="2"/>
      <c r="B14" s="64" t="s">
        <v>24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6"/>
      <c r="BK14" s="2"/>
      <c r="BL14" s="30" t="s">
        <v>25</v>
      </c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2"/>
    </row>
    <row r="15" spans="1:78" ht="13.5" customHeight="1" x14ac:dyDescent="0.15">
      <c r="A15" s="2"/>
      <c r="B15" s="41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3"/>
      <c r="BK15" s="2"/>
      <c r="BL15" s="33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5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38" t="s">
        <v>110</v>
      </c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40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38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40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38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40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38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40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38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40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38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40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38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40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38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40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38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40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38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40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38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40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38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40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38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40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38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40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38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40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38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40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38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40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38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40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38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40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38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40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38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40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38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40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38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40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38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40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38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40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38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40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38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40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38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40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8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40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0" t="s">
        <v>26</v>
      </c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2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33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5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38" t="s">
        <v>111</v>
      </c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40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38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40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38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40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38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40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38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40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38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40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38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40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38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40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38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40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38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40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38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40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38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40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38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40"/>
    </row>
    <row r="60" spans="1:78" ht="13.5" customHeight="1" x14ac:dyDescent="0.15">
      <c r="A60" s="2"/>
      <c r="B60" s="41" t="s">
        <v>27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3"/>
      <c r="BK60" s="2"/>
      <c r="BL60" s="38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40"/>
    </row>
    <row r="61" spans="1:78" ht="13.5" customHeight="1" x14ac:dyDescent="0.15">
      <c r="A61" s="2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3"/>
      <c r="BK61" s="2"/>
      <c r="BL61" s="38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40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38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40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8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40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0" t="s">
        <v>28</v>
      </c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2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33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5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51" t="s">
        <v>112</v>
      </c>
      <c r="BM66" s="52"/>
      <c r="BN66" s="52"/>
      <c r="BO66" s="52"/>
      <c r="BP66" s="52"/>
      <c r="BQ66" s="52"/>
      <c r="BR66" s="52"/>
      <c r="BS66" s="52"/>
      <c r="BT66" s="52"/>
      <c r="BU66" s="52"/>
      <c r="BV66" s="52"/>
      <c r="BW66" s="52"/>
      <c r="BX66" s="52"/>
      <c r="BY66" s="52"/>
      <c r="BZ66" s="53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51"/>
      <c r="BM67" s="52"/>
      <c r="BN67" s="52"/>
      <c r="BO67" s="52"/>
      <c r="BP67" s="52"/>
      <c r="BQ67" s="52"/>
      <c r="BR67" s="52"/>
      <c r="BS67" s="52"/>
      <c r="BT67" s="52"/>
      <c r="BU67" s="52"/>
      <c r="BV67" s="52"/>
      <c r="BW67" s="52"/>
      <c r="BX67" s="52"/>
      <c r="BY67" s="52"/>
      <c r="BZ67" s="53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51"/>
      <c r="BM68" s="52"/>
      <c r="BN68" s="52"/>
      <c r="BO68" s="52"/>
      <c r="BP68" s="52"/>
      <c r="BQ68" s="52"/>
      <c r="BR68" s="52"/>
      <c r="BS68" s="52"/>
      <c r="BT68" s="52"/>
      <c r="BU68" s="52"/>
      <c r="BV68" s="52"/>
      <c r="BW68" s="52"/>
      <c r="BX68" s="52"/>
      <c r="BY68" s="52"/>
      <c r="BZ68" s="53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51"/>
      <c r="BM69" s="52"/>
      <c r="BN69" s="52"/>
      <c r="BO69" s="52"/>
      <c r="BP69" s="52"/>
      <c r="BQ69" s="52"/>
      <c r="BR69" s="52"/>
      <c r="BS69" s="52"/>
      <c r="BT69" s="52"/>
      <c r="BU69" s="52"/>
      <c r="BV69" s="52"/>
      <c r="BW69" s="52"/>
      <c r="BX69" s="52"/>
      <c r="BY69" s="52"/>
      <c r="BZ69" s="53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51"/>
      <c r="BM70" s="52"/>
      <c r="BN70" s="52"/>
      <c r="BO70" s="52"/>
      <c r="BP70" s="52"/>
      <c r="BQ70" s="52"/>
      <c r="BR70" s="52"/>
      <c r="BS70" s="52"/>
      <c r="BT70" s="52"/>
      <c r="BU70" s="52"/>
      <c r="BV70" s="52"/>
      <c r="BW70" s="52"/>
      <c r="BX70" s="52"/>
      <c r="BY70" s="52"/>
      <c r="BZ70" s="53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51"/>
      <c r="BM71" s="52"/>
      <c r="BN71" s="52"/>
      <c r="BO71" s="52"/>
      <c r="BP71" s="52"/>
      <c r="BQ71" s="52"/>
      <c r="BR71" s="52"/>
      <c r="BS71" s="52"/>
      <c r="BT71" s="52"/>
      <c r="BU71" s="52"/>
      <c r="BV71" s="52"/>
      <c r="BW71" s="52"/>
      <c r="BX71" s="52"/>
      <c r="BY71" s="52"/>
      <c r="BZ71" s="53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51"/>
      <c r="BM72" s="52"/>
      <c r="BN72" s="52"/>
      <c r="BO72" s="52"/>
      <c r="BP72" s="52"/>
      <c r="BQ72" s="52"/>
      <c r="BR72" s="52"/>
      <c r="BS72" s="52"/>
      <c r="BT72" s="52"/>
      <c r="BU72" s="52"/>
      <c r="BV72" s="52"/>
      <c r="BW72" s="52"/>
      <c r="BX72" s="52"/>
      <c r="BY72" s="52"/>
      <c r="BZ72" s="53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51"/>
      <c r="BM73" s="52"/>
      <c r="BN73" s="52"/>
      <c r="BO73" s="52"/>
      <c r="BP73" s="52"/>
      <c r="BQ73" s="52"/>
      <c r="BR73" s="52"/>
      <c r="BS73" s="52"/>
      <c r="BT73" s="52"/>
      <c r="BU73" s="52"/>
      <c r="BV73" s="52"/>
      <c r="BW73" s="52"/>
      <c r="BX73" s="52"/>
      <c r="BY73" s="52"/>
      <c r="BZ73" s="53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51"/>
      <c r="BM74" s="52"/>
      <c r="BN74" s="52"/>
      <c r="BO74" s="52"/>
      <c r="BP74" s="52"/>
      <c r="BQ74" s="52"/>
      <c r="BR74" s="52"/>
      <c r="BS74" s="52"/>
      <c r="BT74" s="52"/>
      <c r="BU74" s="52"/>
      <c r="BV74" s="52"/>
      <c r="BW74" s="52"/>
      <c r="BX74" s="52"/>
      <c r="BY74" s="52"/>
      <c r="BZ74" s="53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51"/>
      <c r="BM75" s="52"/>
      <c r="BN75" s="52"/>
      <c r="BO75" s="52"/>
      <c r="BP75" s="52"/>
      <c r="BQ75" s="52"/>
      <c r="BR75" s="52"/>
      <c r="BS75" s="52"/>
      <c r="BT75" s="52"/>
      <c r="BU75" s="52"/>
      <c r="BV75" s="52"/>
      <c r="BW75" s="52"/>
      <c r="BX75" s="52"/>
      <c r="BY75" s="52"/>
      <c r="BZ75" s="53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51"/>
      <c r="BM76" s="52"/>
      <c r="BN76" s="52"/>
      <c r="BO76" s="52"/>
      <c r="BP76" s="52"/>
      <c r="BQ76" s="52"/>
      <c r="BR76" s="52"/>
      <c r="BS76" s="52"/>
      <c r="BT76" s="52"/>
      <c r="BU76" s="52"/>
      <c r="BV76" s="52"/>
      <c r="BW76" s="52"/>
      <c r="BX76" s="52"/>
      <c r="BY76" s="52"/>
      <c r="BZ76" s="53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51"/>
      <c r="BM77" s="52"/>
      <c r="BN77" s="52"/>
      <c r="BO77" s="52"/>
      <c r="BP77" s="52"/>
      <c r="BQ77" s="52"/>
      <c r="BR77" s="52"/>
      <c r="BS77" s="52"/>
      <c r="BT77" s="52"/>
      <c r="BU77" s="52"/>
      <c r="BV77" s="52"/>
      <c r="BW77" s="52"/>
      <c r="BX77" s="52"/>
      <c r="BY77" s="52"/>
      <c r="BZ77" s="53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51"/>
      <c r="BM78" s="52"/>
      <c r="BN78" s="52"/>
      <c r="BO78" s="52"/>
      <c r="BP78" s="52"/>
      <c r="BQ78" s="52"/>
      <c r="BR78" s="52"/>
      <c r="BS78" s="52"/>
      <c r="BT78" s="52"/>
      <c r="BU78" s="52"/>
      <c r="BV78" s="52"/>
      <c r="BW78" s="52"/>
      <c r="BX78" s="52"/>
      <c r="BY78" s="52"/>
      <c r="BZ78" s="53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51"/>
      <c r="BM79" s="52"/>
      <c r="BN79" s="52"/>
      <c r="BO79" s="52"/>
      <c r="BP79" s="52"/>
      <c r="BQ79" s="52"/>
      <c r="BR79" s="52"/>
      <c r="BS79" s="52"/>
      <c r="BT79" s="52"/>
      <c r="BU79" s="52"/>
      <c r="BV79" s="52"/>
      <c r="BW79" s="52"/>
      <c r="BX79" s="52"/>
      <c r="BY79" s="52"/>
      <c r="BZ79" s="53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51"/>
      <c r="BM80" s="52"/>
      <c r="BN80" s="52"/>
      <c r="BO80" s="52"/>
      <c r="BP80" s="52"/>
      <c r="BQ80" s="52"/>
      <c r="BR80" s="52"/>
      <c r="BS80" s="52"/>
      <c r="BT80" s="52"/>
      <c r="BU80" s="52"/>
      <c r="BV80" s="52"/>
      <c r="BW80" s="52"/>
      <c r="BX80" s="52"/>
      <c r="BY80" s="52"/>
      <c r="BZ80" s="53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51"/>
      <c r="BM81" s="52"/>
      <c r="BN81" s="52"/>
      <c r="BO81" s="52"/>
      <c r="BP81" s="52"/>
      <c r="BQ81" s="52"/>
      <c r="BR81" s="52"/>
      <c r="BS81" s="52"/>
      <c r="BT81" s="52"/>
      <c r="BU81" s="52"/>
      <c r="BV81" s="52"/>
      <c r="BW81" s="52"/>
      <c r="BX81" s="52"/>
      <c r="BY81" s="52"/>
      <c r="BZ81" s="53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4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6"/>
    </row>
    <row r="83" spans="1:78" x14ac:dyDescent="0.15">
      <c r="C83" s="12"/>
    </row>
    <row r="84" spans="1:78" hidden="1" x14ac:dyDescent="0.15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15">
      <c r="B85" s="13"/>
      <c r="C85" s="13"/>
      <c r="D85" s="13"/>
      <c r="E85" s="13" t="str">
        <f>データ!AH6</f>
        <v>【107.26】</v>
      </c>
      <c r="F85" s="13" t="str">
        <f>データ!AS6</f>
        <v>【1.61】</v>
      </c>
      <c r="G85" s="13" t="str">
        <f>データ!BD6</f>
        <v>【239.69】</v>
      </c>
      <c r="H85" s="13" t="str">
        <f>データ!BO6</f>
        <v>【264.86】</v>
      </c>
      <c r="I85" s="13" t="str">
        <f>データ!BZ6</f>
        <v>【97.59】</v>
      </c>
      <c r="J85" s="13" t="str">
        <f>データ!CK6</f>
        <v>【181.66】</v>
      </c>
      <c r="K85" s="13" t="str">
        <f>データ!CV6</f>
        <v>【60.21】</v>
      </c>
      <c r="L85" s="13" t="str">
        <f>データ!DG6</f>
        <v>【89.21】</v>
      </c>
      <c r="M85" s="13" t="str">
        <f>データ!DR6</f>
        <v>【52.41】</v>
      </c>
      <c r="N85" s="13" t="str">
        <f>データ!EC6</f>
        <v>【26.78】</v>
      </c>
      <c r="O85" s="13" t="str">
        <f>データ!EN6</f>
        <v>【0.59】</v>
      </c>
    </row>
  </sheetData>
  <sheetProtection algorithmName="SHA-512" hashValue="f4UoHhwjTeKsIRdI4lfNxWKVoCOrhbB2rzQN8oFYZiSD5ZHeK9ocf2CSiN/vDVFaxqlc0bzpEOX5wFwoo6g/Sg==" saltValue="0/ON69KFtI3Pm7yBMosyDw==" spinCount="100000" sheet="1" objects="1" scenarios="1" formatCells="0" formatColumns="0" formatRows="0"/>
  <mergeCells count="48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L9:AS9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L64:BZ65"/>
    <mergeCell ref="AT10:BA10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1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topLeftCell="DO1" workbookViewId="0">
      <selection activeCell="DS7" sqref="DS7"/>
    </sheetView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15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15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5" t="s">
        <v>50</v>
      </c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7"/>
      <c r="X3" s="91" t="s">
        <v>51</v>
      </c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 t="s">
        <v>52</v>
      </c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</row>
    <row r="4" spans="1:144" x14ac:dyDescent="0.15">
      <c r="A4" s="15" t="s">
        <v>53</v>
      </c>
      <c r="B4" s="17"/>
      <c r="C4" s="17"/>
      <c r="D4" s="17"/>
      <c r="E4" s="17"/>
      <c r="F4" s="17"/>
      <c r="G4" s="17"/>
      <c r="H4" s="88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90"/>
      <c r="X4" s="84" t="s">
        <v>54</v>
      </c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 t="s">
        <v>55</v>
      </c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 t="s">
        <v>56</v>
      </c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 t="s">
        <v>57</v>
      </c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 t="s">
        <v>58</v>
      </c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 t="s">
        <v>59</v>
      </c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 t="s">
        <v>60</v>
      </c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 t="s">
        <v>61</v>
      </c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 t="s">
        <v>62</v>
      </c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 t="s">
        <v>63</v>
      </c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 t="s">
        <v>64</v>
      </c>
      <c r="EE4" s="84"/>
      <c r="EF4" s="84"/>
      <c r="EG4" s="84"/>
      <c r="EH4" s="84"/>
      <c r="EI4" s="84"/>
      <c r="EJ4" s="84"/>
      <c r="EK4" s="84"/>
      <c r="EL4" s="84"/>
      <c r="EM4" s="84"/>
      <c r="EN4" s="84"/>
    </row>
    <row r="5" spans="1:144" x14ac:dyDescent="0.15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15">
      <c r="A6" s="15" t="s">
        <v>92</v>
      </c>
      <c r="B6" s="20">
        <f>B7</f>
        <v>2024</v>
      </c>
      <c r="C6" s="20">
        <f t="shared" ref="C6:W6" si="3">C7</f>
        <v>152188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新潟県　五泉市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A5</v>
      </c>
      <c r="M6" s="20" t="str">
        <f t="shared" si="3"/>
        <v>非設置</v>
      </c>
      <c r="N6" s="21" t="str">
        <f t="shared" si="3"/>
        <v>-</v>
      </c>
      <c r="O6" s="21">
        <f t="shared" si="3"/>
        <v>60.81</v>
      </c>
      <c r="P6" s="21">
        <f t="shared" si="3"/>
        <v>99.68</v>
      </c>
      <c r="Q6" s="21">
        <f t="shared" si="3"/>
        <v>2893</v>
      </c>
      <c r="R6" s="21">
        <f t="shared" si="3"/>
        <v>45690</v>
      </c>
      <c r="S6" s="21">
        <f t="shared" si="3"/>
        <v>351.91</v>
      </c>
      <c r="T6" s="21">
        <f t="shared" si="3"/>
        <v>129.83000000000001</v>
      </c>
      <c r="U6" s="21">
        <f t="shared" si="3"/>
        <v>45130</v>
      </c>
      <c r="V6" s="21">
        <f t="shared" si="3"/>
        <v>195.1</v>
      </c>
      <c r="W6" s="21">
        <f t="shared" si="3"/>
        <v>231.32</v>
      </c>
      <c r="X6" s="22">
        <f>IF(X7="",NA(),X7)</f>
        <v>97.03</v>
      </c>
      <c r="Y6" s="22">
        <f t="shared" ref="Y6:AG6" si="4">IF(Y7="",NA(),Y7)</f>
        <v>101.68</v>
      </c>
      <c r="Z6" s="22">
        <f t="shared" si="4"/>
        <v>101.36</v>
      </c>
      <c r="AA6" s="22">
        <f t="shared" si="4"/>
        <v>101.56</v>
      </c>
      <c r="AB6" s="22">
        <f t="shared" si="4"/>
        <v>99.73</v>
      </c>
      <c r="AC6" s="22">
        <f t="shared" si="4"/>
        <v>108.83</v>
      </c>
      <c r="AD6" s="22">
        <f t="shared" si="4"/>
        <v>109.23</v>
      </c>
      <c r="AE6" s="22">
        <f t="shared" si="4"/>
        <v>108.04</v>
      </c>
      <c r="AF6" s="22">
        <f t="shared" si="4"/>
        <v>107.49</v>
      </c>
      <c r="AG6" s="22">
        <f t="shared" si="4"/>
        <v>107.15</v>
      </c>
      <c r="AH6" s="21" t="str">
        <f>IF(AH7="","",IF(AH7="-","【-】","【"&amp;SUBSTITUTE(TEXT(AH7,"#,##0.00"),"-","△")&amp;"】"))</f>
        <v>【107.26】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2">
        <f t="shared" si="5"/>
        <v>4.34</v>
      </c>
      <c r="AO6" s="22">
        <f t="shared" si="5"/>
        <v>4.6900000000000004</v>
      </c>
      <c r="AP6" s="22">
        <f t="shared" si="5"/>
        <v>4.72</v>
      </c>
      <c r="AQ6" s="22">
        <f t="shared" si="5"/>
        <v>5.76</v>
      </c>
      <c r="AR6" s="22">
        <f t="shared" si="5"/>
        <v>4.74</v>
      </c>
      <c r="AS6" s="21" t="str">
        <f>IF(AS7="","",IF(AS7="-","【-】","【"&amp;SUBSTITUTE(TEXT(AS7,"#,##0.00"),"-","△")&amp;"】"))</f>
        <v>【1.61】</v>
      </c>
      <c r="AT6" s="22">
        <f>IF(AT7="",NA(),AT7)</f>
        <v>246.9</v>
      </c>
      <c r="AU6" s="22">
        <f t="shared" ref="AU6:BC6" si="6">IF(AU7="",NA(),AU7)</f>
        <v>339.81</v>
      </c>
      <c r="AV6" s="22">
        <f t="shared" si="6"/>
        <v>372.42</v>
      </c>
      <c r="AW6" s="22">
        <f t="shared" si="6"/>
        <v>350.05</v>
      </c>
      <c r="AX6" s="22">
        <f t="shared" si="6"/>
        <v>434.3</v>
      </c>
      <c r="AY6" s="22">
        <f t="shared" si="6"/>
        <v>327.77</v>
      </c>
      <c r="AZ6" s="22">
        <f t="shared" si="6"/>
        <v>338.02</v>
      </c>
      <c r="BA6" s="22">
        <f t="shared" si="6"/>
        <v>345.94</v>
      </c>
      <c r="BB6" s="22">
        <f t="shared" si="6"/>
        <v>329.7</v>
      </c>
      <c r="BC6" s="22">
        <f t="shared" si="6"/>
        <v>319.99</v>
      </c>
      <c r="BD6" s="21" t="str">
        <f>IF(BD7="","",IF(BD7="-","【-】","【"&amp;SUBSTITUTE(TEXT(BD7,"#,##0.00"),"-","△")&amp;"】"))</f>
        <v>【239.69】</v>
      </c>
      <c r="BE6" s="22">
        <f>IF(BE7="",NA(),BE7)</f>
        <v>683.27</v>
      </c>
      <c r="BF6" s="22">
        <f t="shared" ref="BF6:BN6" si="7">IF(BF7="",NA(),BF7)</f>
        <v>663.64</v>
      </c>
      <c r="BG6" s="22">
        <f t="shared" si="7"/>
        <v>676.59</v>
      </c>
      <c r="BH6" s="22">
        <f t="shared" si="7"/>
        <v>699.87</v>
      </c>
      <c r="BI6" s="22">
        <f t="shared" si="7"/>
        <v>719.32</v>
      </c>
      <c r="BJ6" s="22">
        <f t="shared" si="7"/>
        <v>397.1</v>
      </c>
      <c r="BK6" s="22">
        <f t="shared" si="7"/>
        <v>379.91</v>
      </c>
      <c r="BL6" s="22">
        <f t="shared" si="7"/>
        <v>386.61</v>
      </c>
      <c r="BM6" s="22">
        <f t="shared" si="7"/>
        <v>381.56</v>
      </c>
      <c r="BN6" s="22">
        <f t="shared" si="7"/>
        <v>365.55</v>
      </c>
      <c r="BO6" s="21" t="str">
        <f>IF(BO7="","",IF(BO7="-","【-】","【"&amp;SUBSTITUTE(TEXT(BO7,"#,##0.00"),"-","△")&amp;"】"))</f>
        <v>【264.86】</v>
      </c>
      <c r="BP6" s="22">
        <f>IF(BP7="",NA(),BP7)</f>
        <v>96.06</v>
      </c>
      <c r="BQ6" s="22">
        <f t="shared" ref="BQ6:BY6" si="8">IF(BQ7="",NA(),BQ7)</f>
        <v>101.21</v>
      </c>
      <c r="BR6" s="22">
        <f t="shared" si="8"/>
        <v>100.8</v>
      </c>
      <c r="BS6" s="22">
        <f t="shared" si="8"/>
        <v>96.58</v>
      </c>
      <c r="BT6" s="22">
        <f t="shared" si="8"/>
        <v>96.02</v>
      </c>
      <c r="BU6" s="22">
        <f t="shared" si="8"/>
        <v>95.79</v>
      </c>
      <c r="BV6" s="22">
        <f t="shared" si="8"/>
        <v>98.3</v>
      </c>
      <c r="BW6" s="22">
        <f t="shared" si="8"/>
        <v>93.82</v>
      </c>
      <c r="BX6" s="22">
        <f t="shared" si="8"/>
        <v>95.04</v>
      </c>
      <c r="BY6" s="22">
        <f t="shared" si="8"/>
        <v>95.42</v>
      </c>
      <c r="BZ6" s="21" t="str">
        <f>IF(BZ7="","",IF(BZ7="-","【-】","【"&amp;SUBSTITUTE(TEXT(BZ7,"#,##0.00"),"-","△")&amp;"】"))</f>
        <v>【97.59】</v>
      </c>
      <c r="CA6" s="22">
        <f>IF(CA7="",NA(),CA7)</f>
        <v>154.08000000000001</v>
      </c>
      <c r="CB6" s="22">
        <f t="shared" ref="CB6:CJ6" si="9">IF(CB7="",NA(),CB7)</f>
        <v>153.33000000000001</v>
      </c>
      <c r="CC6" s="22">
        <f t="shared" si="9"/>
        <v>153.99</v>
      </c>
      <c r="CD6" s="22">
        <f t="shared" si="9"/>
        <v>161.08000000000001</v>
      </c>
      <c r="CE6" s="22">
        <f t="shared" si="9"/>
        <v>162.08000000000001</v>
      </c>
      <c r="CF6" s="22">
        <f t="shared" si="9"/>
        <v>171.13</v>
      </c>
      <c r="CG6" s="22">
        <f t="shared" si="9"/>
        <v>173.7</v>
      </c>
      <c r="CH6" s="22">
        <f t="shared" si="9"/>
        <v>178.94</v>
      </c>
      <c r="CI6" s="22">
        <f t="shared" si="9"/>
        <v>180.19</v>
      </c>
      <c r="CJ6" s="22">
        <f t="shared" si="9"/>
        <v>184.25</v>
      </c>
      <c r="CK6" s="21" t="str">
        <f>IF(CK7="","",IF(CK7="-","【-】","【"&amp;SUBSTITUTE(TEXT(CK7,"#,##0.00"),"-","△")&amp;"】"))</f>
        <v>【181.66】</v>
      </c>
      <c r="CL6" s="22">
        <f>IF(CL7="",NA(),CL7)</f>
        <v>39.770000000000003</v>
      </c>
      <c r="CM6" s="22">
        <f t="shared" ref="CM6:CU6" si="10">IF(CM7="",NA(),CM7)</f>
        <v>39.17</v>
      </c>
      <c r="CN6" s="22">
        <f t="shared" si="10"/>
        <v>38.14</v>
      </c>
      <c r="CO6" s="22">
        <f t="shared" si="10"/>
        <v>37.46</v>
      </c>
      <c r="CP6" s="22">
        <f t="shared" si="10"/>
        <v>48.77</v>
      </c>
      <c r="CQ6" s="22">
        <f t="shared" si="10"/>
        <v>60.12</v>
      </c>
      <c r="CR6" s="22">
        <f t="shared" si="10"/>
        <v>60.34</v>
      </c>
      <c r="CS6" s="22">
        <f t="shared" si="10"/>
        <v>59.54</v>
      </c>
      <c r="CT6" s="22">
        <f t="shared" si="10"/>
        <v>59.26</v>
      </c>
      <c r="CU6" s="22">
        <f t="shared" si="10"/>
        <v>60.44</v>
      </c>
      <c r="CV6" s="21" t="str">
        <f>IF(CV7="","",IF(CV7="-","【-】","【"&amp;SUBSTITUTE(TEXT(CV7,"#,##0.00"),"-","△")&amp;"】"))</f>
        <v>【60.21】</v>
      </c>
      <c r="CW6" s="22">
        <f>IF(CW7="",NA(),CW7)</f>
        <v>89.2</v>
      </c>
      <c r="CX6" s="22">
        <f t="shared" ref="CX6:DF6" si="11">IF(CX7="",NA(),CX7)</f>
        <v>89.92</v>
      </c>
      <c r="CY6" s="22">
        <f t="shared" si="11"/>
        <v>90</v>
      </c>
      <c r="CZ6" s="22">
        <f t="shared" si="11"/>
        <v>89.82</v>
      </c>
      <c r="DA6" s="22">
        <f t="shared" si="11"/>
        <v>90.02</v>
      </c>
      <c r="DB6" s="22">
        <f t="shared" si="11"/>
        <v>84.24</v>
      </c>
      <c r="DC6" s="22">
        <f t="shared" si="11"/>
        <v>84.19</v>
      </c>
      <c r="DD6" s="22">
        <f t="shared" si="11"/>
        <v>83.93</v>
      </c>
      <c r="DE6" s="22">
        <f t="shared" si="11"/>
        <v>83.84</v>
      </c>
      <c r="DF6" s="22">
        <f t="shared" si="11"/>
        <v>83.39</v>
      </c>
      <c r="DG6" s="21" t="str">
        <f>IF(DG7="","",IF(DG7="-","【-】","【"&amp;SUBSTITUTE(TEXT(DG7,"#,##0.00"),"-","△")&amp;"】"))</f>
        <v>【89.21】</v>
      </c>
      <c r="DH6" s="22">
        <f>IF(DH7="",NA(),DH7)</f>
        <v>38.64</v>
      </c>
      <c r="DI6" s="22">
        <f t="shared" ref="DI6:DQ6" si="12">IF(DI7="",NA(),DI7)</f>
        <v>40</v>
      </c>
      <c r="DJ6" s="22">
        <f t="shared" si="12"/>
        <v>41.44</v>
      </c>
      <c r="DK6" s="22">
        <f t="shared" si="12"/>
        <v>43.25</v>
      </c>
      <c r="DL6" s="22">
        <f t="shared" si="12"/>
        <v>44.35</v>
      </c>
      <c r="DM6" s="22">
        <f t="shared" si="12"/>
        <v>48.83</v>
      </c>
      <c r="DN6" s="22">
        <f t="shared" si="12"/>
        <v>49.96</v>
      </c>
      <c r="DO6" s="22">
        <f t="shared" si="12"/>
        <v>50.82</v>
      </c>
      <c r="DP6" s="22">
        <f t="shared" si="12"/>
        <v>51.82</v>
      </c>
      <c r="DQ6" s="22">
        <f t="shared" si="12"/>
        <v>52.53</v>
      </c>
      <c r="DR6" s="21" t="str">
        <f>IF(DR7="","",IF(DR7="-","【-】","【"&amp;SUBSTITUTE(TEXT(DR7,"#,##0.00"),"-","△")&amp;"】"))</f>
        <v>【52.41】</v>
      </c>
      <c r="DS6" s="22">
        <f>IF(DS7="",NA(),DS7)</f>
        <v>16.89</v>
      </c>
      <c r="DT6" s="22">
        <f t="shared" ref="DT6:EB6" si="13">IF(DT7="",NA(),DT7)</f>
        <v>16.46</v>
      </c>
      <c r="DU6" s="22">
        <f t="shared" si="13"/>
        <v>16.7</v>
      </c>
      <c r="DV6" s="22">
        <f t="shared" si="13"/>
        <v>17.43</v>
      </c>
      <c r="DW6" s="22">
        <f t="shared" si="13"/>
        <v>18.84</v>
      </c>
      <c r="DX6" s="22">
        <f t="shared" si="13"/>
        <v>18.18</v>
      </c>
      <c r="DY6" s="22">
        <f t="shared" si="13"/>
        <v>19.32</v>
      </c>
      <c r="DZ6" s="22">
        <f t="shared" si="13"/>
        <v>21.16</v>
      </c>
      <c r="EA6" s="22">
        <f t="shared" si="13"/>
        <v>22.72</v>
      </c>
      <c r="EB6" s="22">
        <f t="shared" si="13"/>
        <v>24.16</v>
      </c>
      <c r="EC6" s="21" t="str">
        <f>IF(EC7="","",IF(EC7="-","【-】","【"&amp;SUBSTITUTE(TEXT(EC7,"#,##0.00"),"-","△")&amp;"】"))</f>
        <v>【26.78】</v>
      </c>
      <c r="ED6" s="22">
        <f>IF(ED7="",NA(),ED7)</f>
        <v>11.97</v>
      </c>
      <c r="EE6" s="22">
        <f t="shared" ref="EE6:EM6" si="14">IF(EE7="",NA(),EE7)</f>
        <v>0.55000000000000004</v>
      </c>
      <c r="EF6" s="22">
        <f t="shared" si="14"/>
        <v>0.23</v>
      </c>
      <c r="EG6" s="22">
        <f t="shared" si="14"/>
        <v>0.11</v>
      </c>
      <c r="EH6" s="22">
        <f t="shared" si="14"/>
        <v>0.34</v>
      </c>
      <c r="EI6" s="22">
        <f t="shared" si="14"/>
        <v>0.56999999999999995</v>
      </c>
      <c r="EJ6" s="22">
        <f t="shared" si="14"/>
        <v>0.52</v>
      </c>
      <c r="EK6" s="22">
        <f t="shared" si="14"/>
        <v>0.48</v>
      </c>
      <c r="EL6" s="22">
        <f t="shared" si="14"/>
        <v>0.48</v>
      </c>
      <c r="EM6" s="22">
        <f t="shared" si="14"/>
        <v>0.46</v>
      </c>
      <c r="EN6" s="21" t="str">
        <f>IF(EN7="","",IF(EN7="-","【-】","【"&amp;SUBSTITUTE(TEXT(EN7,"#,##0.00"),"-","△")&amp;"】"))</f>
        <v>【0.59】</v>
      </c>
    </row>
    <row r="7" spans="1:144" s="23" customFormat="1" x14ac:dyDescent="0.15">
      <c r="A7" s="15"/>
      <c r="B7" s="24">
        <v>2024</v>
      </c>
      <c r="C7" s="24">
        <v>152188</v>
      </c>
      <c r="D7" s="24">
        <v>46</v>
      </c>
      <c r="E7" s="24">
        <v>1</v>
      </c>
      <c r="F7" s="24">
        <v>0</v>
      </c>
      <c r="G7" s="24">
        <v>1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60.81</v>
      </c>
      <c r="P7" s="25">
        <v>99.68</v>
      </c>
      <c r="Q7" s="25">
        <v>2893</v>
      </c>
      <c r="R7" s="25">
        <v>45690</v>
      </c>
      <c r="S7" s="25">
        <v>351.91</v>
      </c>
      <c r="T7" s="25">
        <v>129.83000000000001</v>
      </c>
      <c r="U7" s="25">
        <v>45130</v>
      </c>
      <c r="V7" s="25">
        <v>195.1</v>
      </c>
      <c r="W7" s="25">
        <v>231.32</v>
      </c>
      <c r="X7" s="25">
        <v>97.03</v>
      </c>
      <c r="Y7" s="25">
        <v>101.68</v>
      </c>
      <c r="Z7" s="25">
        <v>101.36</v>
      </c>
      <c r="AA7" s="25">
        <v>101.56</v>
      </c>
      <c r="AB7" s="25">
        <v>99.73</v>
      </c>
      <c r="AC7" s="25">
        <v>108.83</v>
      </c>
      <c r="AD7" s="25">
        <v>109.23</v>
      </c>
      <c r="AE7" s="25">
        <v>108.04</v>
      </c>
      <c r="AF7" s="25">
        <v>107.49</v>
      </c>
      <c r="AG7" s="25">
        <v>107.15</v>
      </c>
      <c r="AH7" s="25">
        <v>107.26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4.34</v>
      </c>
      <c r="AO7" s="25">
        <v>4.6900000000000004</v>
      </c>
      <c r="AP7" s="25">
        <v>4.72</v>
      </c>
      <c r="AQ7" s="25">
        <v>5.76</v>
      </c>
      <c r="AR7" s="25">
        <v>4.74</v>
      </c>
      <c r="AS7" s="25">
        <v>1.61</v>
      </c>
      <c r="AT7" s="25">
        <v>246.9</v>
      </c>
      <c r="AU7" s="25">
        <v>339.81</v>
      </c>
      <c r="AV7" s="25">
        <v>372.42</v>
      </c>
      <c r="AW7" s="25">
        <v>350.05</v>
      </c>
      <c r="AX7" s="25">
        <v>434.3</v>
      </c>
      <c r="AY7" s="25">
        <v>327.77</v>
      </c>
      <c r="AZ7" s="25">
        <v>338.02</v>
      </c>
      <c r="BA7" s="25">
        <v>345.94</v>
      </c>
      <c r="BB7" s="25">
        <v>329.7</v>
      </c>
      <c r="BC7" s="25">
        <v>319.99</v>
      </c>
      <c r="BD7" s="25">
        <v>239.69</v>
      </c>
      <c r="BE7" s="25">
        <v>683.27</v>
      </c>
      <c r="BF7" s="25">
        <v>663.64</v>
      </c>
      <c r="BG7" s="25">
        <v>676.59</v>
      </c>
      <c r="BH7" s="25">
        <v>699.87</v>
      </c>
      <c r="BI7" s="25">
        <v>719.32</v>
      </c>
      <c r="BJ7" s="25">
        <v>397.1</v>
      </c>
      <c r="BK7" s="25">
        <v>379.91</v>
      </c>
      <c r="BL7" s="25">
        <v>386.61</v>
      </c>
      <c r="BM7" s="25">
        <v>381.56</v>
      </c>
      <c r="BN7" s="25">
        <v>365.55</v>
      </c>
      <c r="BO7" s="25">
        <v>264.86</v>
      </c>
      <c r="BP7" s="25">
        <v>96.06</v>
      </c>
      <c r="BQ7" s="25">
        <v>101.21</v>
      </c>
      <c r="BR7" s="25">
        <v>100.8</v>
      </c>
      <c r="BS7" s="25">
        <v>96.58</v>
      </c>
      <c r="BT7" s="25">
        <v>96.02</v>
      </c>
      <c r="BU7" s="25">
        <v>95.79</v>
      </c>
      <c r="BV7" s="25">
        <v>98.3</v>
      </c>
      <c r="BW7" s="25">
        <v>93.82</v>
      </c>
      <c r="BX7" s="25">
        <v>95.04</v>
      </c>
      <c r="BY7" s="25">
        <v>95.42</v>
      </c>
      <c r="BZ7" s="25">
        <v>97.59</v>
      </c>
      <c r="CA7" s="25">
        <v>154.08000000000001</v>
      </c>
      <c r="CB7" s="25">
        <v>153.33000000000001</v>
      </c>
      <c r="CC7" s="25">
        <v>153.99</v>
      </c>
      <c r="CD7" s="25">
        <v>161.08000000000001</v>
      </c>
      <c r="CE7" s="25">
        <v>162.08000000000001</v>
      </c>
      <c r="CF7" s="25">
        <v>171.13</v>
      </c>
      <c r="CG7" s="25">
        <v>173.7</v>
      </c>
      <c r="CH7" s="25">
        <v>178.94</v>
      </c>
      <c r="CI7" s="25">
        <v>180.19</v>
      </c>
      <c r="CJ7" s="25">
        <v>184.25</v>
      </c>
      <c r="CK7" s="25">
        <v>181.66</v>
      </c>
      <c r="CL7" s="25">
        <v>39.770000000000003</v>
      </c>
      <c r="CM7" s="25">
        <v>39.17</v>
      </c>
      <c r="CN7" s="25">
        <v>38.14</v>
      </c>
      <c r="CO7" s="25">
        <v>37.46</v>
      </c>
      <c r="CP7" s="25">
        <v>48.77</v>
      </c>
      <c r="CQ7" s="25">
        <v>60.12</v>
      </c>
      <c r="CR7" s="25">
        <v>60.34</v>
      </c>
      <c r="CS7" s="25">
        <v>59.54</v>
      </c>
      <c r="CT7" s="25">
        <v>59.26</v>
      </c>
      <c r="CU7" s="25">
        <v>60.44</v>
      </c>
      <c r="CV7" s="25">
        <v>60.21</v>
      </c>
      <c r="CW7" s="25">
        <v>89.2</v>
      </c>
      <c r="CX7" s="25">
        <v>89.92</v>
      </c>
      <c r="CY7" s="25">
        <v>90</v>
      </c>
      <c r="CZ7" s="25">
        <v>89.82</v>
      </c>
      <c r="DA7" s="25">
        <v>90.02</v>
      </c>
      <c r="DB7" s="25">
        <v>84.24</v>
      </c>
      <c r="DC7" s="25">
        <v>84.19</v>
      </c>
      <c r="DD7" s="25">
        <v>83.93</v>
      </c>
      <c r="DE7" s="25">
        <v>83.84</v>
      </c>
      <c r="DF7" s="25">
        <v>83.39</v>
      </c>
      <c r="DG7" s="25">
        <v>89.21</v>
      </c>
      <c r="DH7" s="25">
        <v>38.64</v>
      </c>
      <c r="DI7" s="25">
        <v>40</v>
      </c>
      <c r="DJ7" s="25">
        <v>41.44</v>
      </c>
      <c r="DK7" s="25">
        <v>43.25</v>
      </c>
      <c r="DL7" s="25">
        <v>44.35</v>
      </c>
      <c r="DM7" s="25">
        <v>48.83</v>
      </c>
      <c r="DN7" s="25">
        <v>49.96</v>
      </c>
      <c r="DO7" s="25">
        <v>50.82</v>
      </c>
      <c r="DP7" s="25">
        <v>51.82</v>
      </c>
      <c r="DQ7" s="25">
        <v>52.53</v>
      </c>
      <c r="DR7" s="25">
        <v>52.41</v>
      </c>
      <c r="DS7" s="25">
        <v>16.89</v>
      </c>
      <c r="DT7" s="25">
        <v>16.46</v>
      </c>
      <c r="DU7" s="25">
        <v>16.7</v>
      </c>
      <c r="DV7" s="25">
        <v>17.43</v>
      </c>
      <c r="DW7" s="25">
        <v>18.84</v>
      </c>
      <c r="DX7" s="25">
        <v>18.18</v>
      </c>
      <c r="DY7" s="25">
        <v>19.32</v>
      </c>
      <c r="DZ7" s="25">
        <v>21.16</v>
      </c>
      <c r="EA7" s="25">
        <v>22.72</v>
      </c>
      <c r="EB7" s="25">
        <v>24.16</v>
      </c>
      <c r="EC7" s="25">
        <v>26.78</v>
      </c>
      <c r="ED7" s="25">
        <v>11.97</v>
      </c>
      <c r="EE7" s="25">
        <v>0.55000000000000004</v>
      </c>
      <c r="EF7" s="25">
        <v>0.23</v>
      </c>
      <c r="EG7" s="25">
        <v>0.11</v>
      </c>
      <c r="EH7" s="25">
        <v>0.34</v>
      </c>
      <c r="EI7" s="25">
        <v>0.56999999999999995</v>
      </c>
      <c r="EJ7" s="25">
        <v>0.52</v>
      </c>
      <c r="EK7" s="25">
        <v>0.48</v>
      </c>
      <c r="EL7" s="25">
        <v>0.48</v>
      </c>
      <c r="EM7" s="25">
        <v>0.46</v>
      </c>
      <c r="EN7" s="25">
        <v>0.59</v>
      </c>
    </row>
    <row r="8" spans="1:144" x14ac:dyDescent="0.15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15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15">
      <c r="A10" s="28" t="s">
        <v>44</v>
      </c>
      <c r="B10" s="29">
        <f>DATEVALUE($B7-B11&amp;"/1/"&amp;B12)</f>
        <v>37257</v>
      </c>
      <c r="C10" s="29">
        <f t="shared" ref="C10:F10" si="15">DATEVALUE($B7-C11&amp;"/1/"&amp;C12)</f>
        <v>37622</v>
      </c>
      <c r="D10" s="29">
        <f t="shared" si="15"/>
        <v>37987</v>
      </c>
      <c r="E10" s="29">
        <f t="shared" si="15"/>
        <v>38353</v>
      </c>
      <c r="F10" s="29">
        <f t="shared" si="15"/>
        <v>38718</v>
      </c>
    </row>
    <row r="11" spans="1:144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105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15">
      <c r="B13" t="s">
        <v>107</v>
      </c>
      <c r="C13" t="s">
        <v>108</v>
      </c>
      <c r="D13" t="s">
        <v>107</v>
      </c>
      <c r="E13" t="s">
        <v>107</v>
      </c>
      <c r="F13" t="s">
        <v>107</v>
      </c>
      <c r="G13" t="s">
        <v>109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JWS23059</cp:lastModifiedBy>
  <cp:lastPrinted>2026-02-19T02:42:54Z</cp:lastPrinted>
  <dcterms:modified xsi:type="dcterms:W3CDTF">2026-02-19T02:50:06Z</dcterms:modified>
</cp:coreProperties>
</file>