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Soumusyo\202101300000\share\03_財政班　理財担当\20010 公営企業決算統計\R6決算統計        (R7実施)\61_経営比較分析表※１月中旬～\080113_公営企業に係る経営比較分析表（令和６年度決算）の分析等について（依頼）\04_確認作業\03_団体への確認\栗山\法適用△確認あり\14五泉市△25日（水）まで\"/>
    </mc:Choice>
  </mc:AlternateContent>
  <xr:revisionPtr revIDLastSave="0" documentId="13_ncr:1_{69D83146-2130-4A26-BB26-A7B363CD5531}" xr6:coauthVersionLast="47" xr6:coauthVersionMax="47" xr10:uidLastSave="{00000000-0000-0000-0000-000000000000}"/>
  <workbookProtection workbookAlgorithmName="SHA-512" workbookHashValue="vDr+KKPIAD7LA0v09hwY2GwdfWJ3maNIYjbaJDF1j3urLXhY/qgln/SZoh/tqbK5NSSy82zzTFCX1KlHNBOVjA==" workbookSaltValue="YqPcbBhpf+x0LvRbNVxzvg==" workbookSpinCount="100000" lockStructure="1"/>
  <bookViews>
    <workbookView xWindow="28680" yWindow="309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G85" i="4"/>
  <c r="F85" i="4"/>
  <c r="E85" i="4"/>
  <c r="AT10" i="4"/>
  <c r="I10"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<sst xmlns="http://schemas.openxmlformats.org/spreadsheetml/2006/main" count="236" uniqueCount="117">
  <si>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</si>
  <si>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</si>
  <si>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</si>
  <si>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</si>
  <si>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</si>
  <si>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</si>
  <si>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</si>
  <si>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</si>
  <si>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</si>
  <si>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</si>
  <si>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</si>
  <si>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</si>
  <si>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</si>
  <si>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</si>
  <si>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</si>
  <si>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</si>
  <si>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</si>
  <si>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</si>
  <si>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</si>
  <si>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</si>
  <si>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</si>
  <si>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</si>
  <si>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</si>
  <si>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</si>
  <si>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</si>
  <si>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</si>
  <si>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</si>
  <si>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</si>
  <si>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</si>
  <si>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</si>
  <si>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</si>
  <si>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</si>
  <si>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</si>
  <si>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</si>
  <si>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</si>
  <si>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</si>
  <si>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</si>
  <si>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</si>
  <si>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</si>
  <si>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</si>
  <si>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</si>
  <si>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</si>
  <si>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</si>
  <si>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</si>
  <si>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</si>
  <si>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</si>
  <si>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</si>
  <si>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</si>
  <si>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</si>
  <si>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</si>
  <si>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</si>
  <si>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</si>
  <si>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</si>
  <si>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</si>
  <si>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</si>
  <si>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</si>
  <si>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</si>
  <si>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</si>
  <si>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</si>
  <si>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</si>
  <si>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</si>
  <si>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</si>
  <si>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</si>
  <si>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</si>
  <si>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</si>
  <si>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</si>
  <si>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</si>
  <si>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</si>
  <si>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</si>
  <si>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</si>
  <si>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</si>
  <si>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</si>
  <si>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</si>
  <si>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</si>
  <si>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</si>
  <si>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</si>
  <si>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</si>
  <si>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</si>
  <si>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</si>
  <si>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</si>
  <si>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</si>
  <si>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</si>
  <si>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</si>
  <si>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</si>
  <si>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</si>
  <si>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</si>
  <si>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</si>
  <si>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</si>
  <si>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</si>
  <si>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</si>
  <si>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</si>
  <si>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</si>
  <si>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</si>
  <si>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</si>
  <si>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</si>
  <si>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</si>
  <si>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五泉市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</si>
  <si>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</si>
  <si>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</si>
  <si>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</si>
  <si>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</si>
  <si>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</si>
  <si>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</si>
  <si>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</si>
  <si>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</si>
  <si>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</si>
  <si>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</si>
  <si>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</si>
  <si>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</si>
  <si>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</si>
  <si>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</si>
  <si>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</si>
  <si>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</si>
  <si>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</si>
  <si>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r>
      <rPr>
        <sz val="11"/>
        <color theme="1"/>
        <rFont val="ＭＳ ゴシック"/>
        <family val="3"/>
        <charset val="128"/>
      </rPr>
      <t>①経常収支比率
　類似団体平均と比較して低い水準です。一般会計繰入金への依存度が高い状況です。
②累積欠損金比率
　類似団体平均と比較して低い水準です。
③流動比率
　類似団体平均と比較して低い水準です。流動負債の企業債償還金の金額が大きいことが要因です。
④企業債残高対事業規模比率
　類似団体平均と比較して高い状況です。企業債発行額を当年度の元金償還金額を超えない範囲とし、比率の減少に努めます。
⑤経費回収率
　前年度比0.78ポイント減となっています。今後も人口減少を主要因に収入減少が予測されるため、水洗化率の向上を図るとともに、適正な下水道使用料体系への改定を視野に経営改善に努めます。</t>
    </r>
    <r>
      <rPr>
        <sz val="11"/>
        <color rgb="FFFF0000"/>
        <rFont val="ＭＳ ゴシック"/>
        <family val="3"/>
        <charset val="128"/>
      </rPr>
      <t xml:space="preserve">
</t>
    </r>
    <r>
      <rPr>
        <sz val="11"/>
        <color theme="1"/>
        <rFont val="ＭＳ ゴシック"/>
        <family val="3"/>
        <charset val="128"/>
      </rPr>
      <t>⑥汚水処理原価
　類似団体平均と比較して低い水準です。ストックマネジメント計画等に基づき、投資の抑制および平準化を図り、汚水処理費の低減を進め、汚水処理原価の削減に努めます。
⑦施設利用率
　新潟県所管の新津浄化センターで処理しているため、0%です。
⑧水洗化率
　前年度比1.42ポイント増となっていますが、類似団体平均と比較して低い水準です。下水道使用料収入の確保のため、引き続き接続促進に努めます。</t>
    </r>
    <rPh sb="189" eb="191">
      <t>ヒリツ</t>
    </rPh>
    <rPh sb="195" eb="196">
      <t>ツト</t>
    </rPh>
    <rPh sb="230" eb="232">
      <t>コンゴ</t>
    </rPh>
    <rPh sb="233" eb="235">
      <t>ジンコウ</t>
    </rPh>
    <rPh sb="235" eb="237">
      <t>ゲンショウ</t>
    </rPh>
    <rPh sb="238" eb="239">
      <t>シュ</t>
    </rPh>
    <rPh sb="239" eb="241">
      <t>ヨウイン</t>
    </rPh>
    <rPh sb="242" eb="246">
      <t>シュウニュウゲンショウ</t>
    </rPh>
    <rPh sb="247" eb="249">
      <t>ヨソク</t>
    </rPh>
    <rPh sb="255" eb="259">
      <t>スイセンカリツ</t>
    </rPh>
    <rPh sb="260" eb="262">
      <t>コウジョウ</t>
    </rPh>
    <rPh sb="263" eb="264">
      <t>ハカ</t>
    </rPh>
    <rPh sb="270" eb="272">
      <t>テキセイ</t>
    </rPh>
    <rPh sb="273" eb="276">
      <t>ゲスイドウ</t>
    </rPh>
    <rPh sb="276" eb="279">
      <t>シヨウリョウ</t>
    </rPh>
    <rPh sb="279" eb="281">
      <t>タイケイ</t>
    </rPh>
    <rPh sb="283" eb="285">
      <t>カイテイ</t>
    </rPh>
    <rPh sb="286" eb="288">
      <t>シヤ</t>
    </rPh>
    <rPh sb="289" eb="291">
      <t>ケイエイ</t>
    </rPh>
    <rPh sb="291" eb="293">
      <t>カイゼン</t>
    </rPh>
    <rPh sb="294" eb="295">
      <t>ツト</t>
    </rPh>
    <rPh sb="357" eb="358">
      <t>ハカ</t>
    </rPh>
    <phoneticPr fontId="4"/>
  </si>
  <si>
    <r>
      <rPr>
        <sz val="11"/>
        <color theme="1"/>
        <rFont val="ＭＳ ゴシック"/>
        <family val="3"/>
        <charset val="128"/>
      </rPr>
      <t>①有形固定資産減価償却率
　令和2年度の法適用時の固定資産償却未済高を事業開始時に取得資産としたため、類似団体平均と比較して低い水準です。</t>
    </r>
    <r>
      <rPr>
        <sz val="11"/>
        <color rgb="FFFF0000"/>
        <rFont val="ＭＳ ゴシック"/>
        <family val="3"/>
        <charset val="128"/>
      </rPr>
      <t xml:space="preserve">
</t>
    </r>
    <r>
      <rPr>
        <sz val="11"/>
        <color theme="1"/>
        <rFont val="ＭＳ ゴシック"/>
        <family val="3"/>
        <charset val="128"/>
      </rPr>
      <t>②管渠老朽化率、③管渠改善率</t>
    </r>
    <r>
      <rPr>
        <sz val="11"/>
        <color rgb="FFFF0000"/>
        <rFont val="ＭＳ ゴシック"/>
        <family val="3"/>
        <charset val="128"/>
      </rPr>
      <t xml:space="preserve">
</t>
    </r>
    <r>
      <rPr>
        <sz val="11"/>
        <color theme="1"/>
        <rFont val="ＭＳ ゴシック"/>
        <family val="3"/>
        <charset val="128"/>
      </rPr>
      <t>　管渠については平成7年度から整備を行っており、法定耐用年数（50年）経過には至っておりません。財政状況を鑑みながら、ストックマネジメント計画等に基づく施設の更新・維持管理を進めて参ります。</t>
    </r>
    <rPh sb="109" eb="111">
      <t>ホウテイ</t>
    </rPh>
    <rPh sb="111" eb="112">
      <t>タ</t>
    </rPh>
    <rPh sb="112" eb="113">
      <t>ヨウ</t>
    </rPh>
    <rPh sb="113" eb="115">
      <t>ネンスウ</t>
    </rPh>
    <rPh sb="118" eb="119">
      <t>ネン</t>
    </rPh>
    <rPh sb="120" eb="122">
      <t>ケイカ</t>
    </rPh>
    <rPh sb="124" eb="125">
      <t>イタ</t>
    </rPh>
    <rPh sb="133" eb="135">
      <t>ザイセイ</t>
    </rPh>
    <rPh sb="135" eb="137">
      <t>ジョウキョウ</t>
    </rPh>
    <rPh sb="138" eb="139">
      <t>カンガ</t>
    </rPh>
    <rPh sb="156" eb="157">
      <t>トウ</t>
    </rPh>
    <rPh sb="158" eb="159">
      <t>モト</t>
    </rPh>
    <rPh sb="161" eb="163">
      <t>シセツ</t>
    </rPh>
    <rPh sb="167" eb="171">
      <t>イジカンリ</t>
    </rPh>
    <rPh sb="172" eb="173">
      <t>スス</t>
    </rPh>
    <rPh sb="175" eb="176">
      <t>マイ</t>
    </rPh>
    <phoneticPr fontId="4"/>
  </si>
  <si>
    <t>　令和2年度から地方公営企業法の適用による公営企業会計に移行しました。
　急速な人口減少に伴うサービス需要の減少により使用料収入の減少が見込まれる一方、施設の老朽化に伴う更新需要が増大や給与費・物価高騰による費用増加、専門人材の確保が困難であることなど厳しい経営環境に直面しています。
　こうした状況を踏まえ、令和7年3月に経営戦略の改定を実施しました。今後は5年毎に見直しを行います。併せて、下水道使用料体系についても改定の検討を進め、経営の健全化・安定化に努めます。
　また、現認可区域内の整備は完了していることから、今後は「五泉市下水道ストックマネジメント計画」等に基づき、下水道施設の適切な維持管理および計画的な更新を推進します。併せて、ウォーターPPPの導入に向けての検討を行い、事業運営の効率化を図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</si>
</sst>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05-43E7-8C22-05328C074E9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3C05-43E7-8C22-05328C074E9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C5-40CA-92D3-6F5FA46B584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B6C5-40CA-92D3-6F5FA46B584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69.7</c:v>
                </c:pt>
                <c:pt idx="1">
                  <c:v>70.25</c:v>
                </c:pt>
                <c:pt idx="2">
                  <c:v>71.680000000000007</c:v>
                </c:pt>
                <c:pt idx="3">
                  <c:v>72.03</c:v>
                </c:pt>
                <c:pt idx="4">
                  <c:v>73.45</c:v>
                </c:pt>
              </c:numCache>
            </c:numRef>
          </c:val>
          <c:extLst>
            <c:ext xmlns:c16="http://schemas.microsoft.com/office/drawing/2014/chart" uri="{C3380CC4-5D6E-409C-BE32-E72D297353CC}">
              <c16:uniqueId val="{00000000-BAD6-40DF-BC49-F2C6DB9C601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BAD6-40DF-BC49-F2C6DB9C601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102.58</c:v>
                </c:pt>
                <c:pt idx="1">
                  <c:v>100.6</c:v>
                </c:pt>
                <c:pt idx="2">
                  <c:v>85.42</c:v>
                </c:pt>
                <c:pt idx="3">
                  <c:v>100.31</c:v>
                </c:pt>
                <c:pt idx="4">
                  <c:v>101.83</c:v>
                </c:pt>
              </c:numCache>
            </c:numRef>
          </c:val>
          <c:extLst>
            <c:ext xmlns:c16="http://schemas.microsoft.com/office/drawing/2014/chart" uri="{C3380CC4-5D6E-409C-BE32-E72D297353CC}">
              <c16:uniqueId val="{00000000-E6EA-4491-BFAD-B84582E6A80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E6EA-4491-BFAD-B84582E6A80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3.27</c:v>
                </c:pt>
                <c:pt idx="1">
                  <c:v>6.54</c:v>
                </c:pt>
                <c:pt idx="2">
                  <c:v>9.61</c:v>
                </c:pt>
                <c:pt idx="3">
                  <c:v>12.44</c:v>
                </c:pt>
                <c:pt idx="4">
                  <c:v>15.34</c:v>
                </c:pt>
              </c:numCache>
            </c:numRef>
          </c:val>
          <c:extLst>
            <c:ext xmlns:c16="http://schemas.microsoft.com/office/drawing/2014/chart" uri="{C3380CC4-5D6E-409C-BE32-E72D297353CC}">
              <c16:uniqueId val="{00000000-EE0A-4C10-95A2-FB7E2165BA7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EE0A-4C10-95A2-FB7E2165BA7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36-410D-AA36-BC92F6A0558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B336-410D-AA36-BC92F6A0558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quot;-&quot;">
                  <c:v>50.9</c:v>
                </c:pt>
                <c:pt idx="3" formatCode="#,##0.00;&quot;△&quot;#,##0.00;&quot;-&quot;">
                  <c:v>48.48</c:v>
                </c:pt>
                <c:pt idx="4" formatCode="#,##0.00;&quot;△&quot;#,##0.00;&quot;-&quot;">
                  <c:v>44.36</c:v>
                </c:pt>
              </c:numCache>
            </c:numRef>
          </c:val>
          <c:extLst>
            <c:ext xmlns:c16="http://schemas.microsoft.com/office/drawing/2014/chart" uri="{C3380CC4-5D6E-409C-BE32-E72D297353CC}">
              <c16:uniqueId val="{00000000-2008-45A5-8257-5C0D77E05C5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2008-45A5-8257-5C0D77E05C5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26.76</c:v>
                </c:pt>
                <c:pt idx="1">
                  <c:v>36.33</c:v>
                </c:pt>
                <c:pt idx="2">
                  <c:v>5.84</c:v>
                </c:pt>
                <c:pt idx="3">
                  <c:v>2.39</c:v>
                </c:pt>
                <c:pt idx="4">
                  <c:v>7.61</c:v>
                </c:pt>
              </c:numCache>
            </c:numRef>
          </c:val>
          <c:extLst>
            <c:ext xmlns:c16="http://schemas.microsoft.com/office/drawing/2014/chart" uri="{C3380CC4-5D6E-409C-BE32-E72D297353CC}">
              <c16:uniqueId val="{00000000-ADAE-430F-928D-31CDBDF51FF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ADAE-430F-928D-31CDBDF51FF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4154.51</c:v>
                </c:pt>
                <c:pt idx="1">
                  <c:v>3959.31</c:v>
                </c:pt>
                <c:pt idx="2">
                  <c:v>3821.2</c:v>
                </c:pt>
                <c:pt idx="3">
                  <c:v>3532.06</c:v>
                </c:pt>
                <c:pt idx="4">
                  <c:v>3588.06</c:v>
                </c:pt>
              </c:numCache>
            </c:numRef>
          </c:val>
          <c:extLst>
            <c:ext xmlns:c16="http://schemas.microsoft.com/office/drawing/2014/chart" uri="{C3380CC4-5D6E-409C-BE32-E72D297353CC}">
              <c16:uniqueId val="{00000000-4BA9-4B37-8901-B793D03763C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4BA9-4B37-8901-B793D03763C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94.8</c:v>
                </c:pt>
                <c:pt idx="1">
                  <c:v>95.99</c:v>
                </c:pt>
                <c:pt idx="2">
                  <c:v>95.61</c:v>
                </c:pt>
                <c:pt idx="3">
                  <c:v>97.56</c:v>
                </c:pt>
                <c:pt idx="4">
                  <c:v>96.78</c:v>
                </c:pt>
              </c:numCache>
            </c:numRef>
          </c:val>
          <c:extLst>
            <c:ext xmlns:c16="http://schemas.microsoft.com/office/drawing/2014/chart" uri="{C3380CC4-5D6E-409C-BE32-E72D297353CC}">
              <c16:uniqueId val="{00000000-96D5-4149-8347-C02D1D28CCC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96D5-4149-8347-C02D1D28CCC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150.72</c:v>
                </c:pt>
                <c:pt idx="1">
                  <c:v>150</c:v>
                </c:pt>
                <c:pt idx="2">
                  <c:v>149.91999999999999</c:v>
                </c:pt>
                <c:pt idx="3">
                  <c:v>150</c:v>
                </c:pt>
                <c:pt idx="4">
                  <c:v>150</c:v>
                </c:pt>
              </c:numCache>
            </c:numRef>
          </c:val>
          <c:extLst>
            <c:ext xmlns:c16="http://schemas.microsoft.com/office/drawing/2014/chart" uri="{C3380CC4-5D6E-409C-BE32-E72D297353CC}">
              <c16:uniqueId val="{00000000-2551-47CF-87CA-2CB6183A729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2551-47CF-87CA-2CB6183A729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S58" zoomScaleNormal="100" workbookViewId="0">
      <selection activeCell="BI90" sqref="BI90"/>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新潟県　五泉市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45690</v>
      </c>
      <c r="AM8" s="41"/>
      <c r="AN8" s="41"/>
      <c r="AO8" s="41"/>
      <c r="AP8" s="41"/>
      <c r="AQ8" s="41"/>
      <c r="AR8" s="41"/>
      <c r="AS8" s="41"/>
      <c r="AT8" s="34">
        <f>データ!T6</f>
        <v>351.91</v>
      </c>
      <c r="AU8" s="34"/>
      <c r="AV8" s="34"/>
      <c r="AW8" s="34"/>
      <c r="AX8" s="34"/>
      <c r="AY8" s="34"/>
      <c r="AZ8" s="34"/>
      <c r="BA8" s="34"/>
      <c r="BB8" s="34">
        <f>データ!U6</f>
        <v>129.83000000000001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58.02</v>
      </c>
      <c r="J10" s="34"/>
      <c r="K10" s="34"/>
      <c r="L10" s="34"/>
      <c r="M10" s="34"/>
      <c r="N10" s="34"/>
      <c r="O10" s="34"/>
      <c r="P10" s="34">
        <f>データ!P6</f>
        <v>2.4900000000000002</v>
      </c>
      <c r="Q10" s="34"/>
      <c r="R10" s="34"/>
      <c r="S10" s="34"/>
      <c r="T10" s="34"/>
      <c r="U10" s="34"/>
      <c r="V10" s="34"/>
      <c r="W10" s="34">
        <f>データ!Q6</f>
        <v>86.73</v>
      </c>
      <c r="X10" s="34"/>
      <c r="Y10" s="34"/>
      <c r="Z10" s="34"/>
      <c r="AA10" s="34"/>
      <c r="AB10" s="34"/>
      <c r="AC10" s="34"/>
      <c r="AD10" s="41">
        <f>データ!R6</f>
        <v>2860</v>
      </c>
      <c r="AE10" s="41"/>
      <c r="AF10" s="41"/>
      <c r="AG10" s="41"/>
      <c r="AH10" s="41"/>
      <c r="AI10" s="41"/>
      <c r="AJ10" s="41"/>
      <c r="AK10" s="2"/>
      <c r="AL10" s="41">
        <f>データ!V6</f>
        <v>1126</v>
      </c>
      <c r="AM10" s="41"/>
      <c r="AN10" s="41"/>
      <c r="AO10" s="41"/>
      <c r="AP10" s="41"/>
      <c r="AQ10" s="41"/>
      <c r="AR10" s="41"/>
      <c r="AS10" s="41"/>
      <c r="AT10" s="34">
        <f>データ!W6</f>
        <v>0.56000000000000005</v>
      </c>
      <c r="AU10" s="34"/>
      <c r="AV10" s="34"/>
      <c r="AW10" s="34"/>
      <c r="AX10" s="34"/>
      <c r="AY10" s="34"/>
      <c r="AZ10" s="34"/>
      <c r="BA10" s="34"/>
      <c r="BB10" s="34">
        <f>データ!X6</f>
        <v>2010.71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38"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116</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41.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SBf4o/M6b12Ygxm3owT07XzjTPaXznRcTICDBhNoiZDPDFk4W9d+sdWf1o19ZUcurV3gH5BpkKQtdHH9W3Kfww==" saltValue="ipYGrtNPSeSi3j7kKfuGE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152188</v>
      </c>
      <c r="D6" s="19">
        <f t="shared" si="3"/>
        <v>46</v>
      </c>
      <c r="E6" s="19">
        <f t="shared" si="3"/>
        <v>17</v>
      </c>
      <c r="F6" s="19">
        <f t="shared" si="3"/>
        <v>4</v>
      </c>
      <c r="G6" s="19">
        <f t="shared" si="3"/>
        <v>0</v>
      </c>
      <c r="H6" s="19" t="str">
        <f t="shared" si="3"/>
        <v>新潟県　五泉市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58.02</v>
      </c>
      <c r="P6" s="20">
        <f t="shared" si="3"/>
        <v>2.4900000000000002</v>
      </c>
      <c r="Q6" s="20">
        <f t="shared" si="3"/>
        <v>86.73</v>
      </c>
      <c r="R6" s="20">
        <f t="shared" si="3"/>
        <v>2860</v>
      </c>
      <c r="S6" s="20">
        <f t="shared" si="3"/>
        <v>45690</v>
      </c>
      <c r="T6" s="20">
        <f t="shared" si="3"/>
        <v>351.91</v>
      </c>
      <c r="U6" s="20">
        <f t="shared" si="3"/>
        <v>129.83000000000001</v>
      </c>
      <c r="V6" s="20">
        <f t="shared" si="3"/>
        <v>1126</v>
      </c>
      <c r="W6" s="20">
        <f t="shared" si="3"/>
        <v>0.56000000000000005</v>
      </c>
      <c r="X6" s="20">
        <f t="shared" si="3"/>
        <v>2010.71</v>
      </c>
      <c r="Y6" s="21">
        <f>IF(Y7="",NA(),Y7)</f>
        <v>102.58</v>
      </c>
      <c r="Z6" s="21">
        <f t="shared" ref="Z6:AH6" si="4">IF(Z7="",NA(),Z7)</f>
        <v>100.6</v>
      </c>
      <c r="AA6" s="21">
        <f t="shared" si="4"/>
        <v>85.42</v>
      </c>
      <c r="AB6" s="21">
        <f t="shared" si="4"/>
        <v>100.31</v>
      </c>
      <c r="AC6" s="21">
        <f t="shared" si="4"/>
        <v>101.83</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1">
        <f t="shared" si="5"/>
        <v>50.9</v>
      </c>
      <c r="AM6" s="21">
        <f t="shared" si="5"/>
        <v>48.48</v>
      </c>
      <c r="AN6" s="21">
        <f t="shared" si="5"/>
        <v>44.36</v>
      </c>
      <c r="AO6" s="21">
        <f t="shared" si="5"/>
        <v>63.96</v>
      </c>
      <c r="AP6" s="21">
        <f t="shared" si="5"/>
        <v>69.42</v>
      </c>
      <c r="AQ6" s="21">
        <f t="shared" si="5"/>
        <v>72.86</v>
      </c>
      <c r="AR6" s="21">
        <f t="shared" si="5"/>
        <v>69.540000000000006</v>
      </c>
      <c r="AS6" s="21">
        <f t="shared" si="5"/>
        <v>70.63</v>
      </c>
      <c r="AT6" s="20" t="str">
        <f>IF(AT7="","",IF(AT7="-","【-】","【"&amp;SUBSTITUTE(TEXT(AT7,"#,##0.00"),"-","△")&amp;"】"))</f>
        <v>【63.54】</v>
      </c>
      <c r="AU6" s="21">
        <f>IF(AU7="",NA(),AU7)</f>
        <v>26.76</v>
      </c>
      <c r="AV6" s="21">
        <f t="shared" ref="AV6:BD6" si="6">IF(AV7="",NA(),AV7)</f>
        <v>36.33</v>
      </c>
      <c r="AW6" s="21">
        <f t="shared" si="6"/>
        <v>5.84</v>
      </c>
      <c r="AX6" s="21">
        <f t="shared" si="6"/>
        <v>2.39</v>
      </c>
      <c r="AY6" s="21">
        <f t="shared" si="6"/>
        <v>7.61</v>
      </c>
      <c r="AZ6" s="21">
        <f t="shared" si="6"/>
        <v>44.24</v>
      </c>
      <c r="BA6" s="21">
        <f t="shared" si="6"/>
        <v>43.07</v>
      </c>
      <c r="BB6" s="21">
        <f t="shared" si="6"/>
        <v>45.42</v>
      </c>
      <c r="BC6" s="21">
        <f t="shared" si="6"/>
        <v>50.63</v>
      </c>
      <c r="BD6" s="21">
        <f t="shared" si="6"/>
        <v>53.28</v>
      </c>
      <c r="BE6" s="20" t="str">
        <f>IF(BE7="","",IF(BE7="-","【-】","【"&amp;SUBSTITUTE(TEXT(BE7,"#,##0.00"),"-","△")&amp;"】"))</f>
        <v>【50.90】</v>
      </c>
      <c r="BF6" s="21">
        <f>IF(BF7="",NA(),BF7)</f>
        <v>4154.51</v>
      </c>
      <c r="BG6" s="21">
        <f t="shared" ref="BG6:BO6" si="7">IF(BG7="",NA(),BG7)</f>
        <v>3959.31</v>
      </c>
      <c r="BH6" s="21">
        <f t="shared" si="7"/>
        <v>3821.2</v>
      </c>
      <c r="BI6" s="21">
        <f t="shared" si="7"/>
        <v>3532.06</v>
      </c>
      <c r="BJ6" s="21">
        <f t="shared" si="7"/>
        <v>3588.06</v>
      </c>
      <c r="BK6" s="21">
        <f t="shared" si="7"/>
        <v>1258.43</v>
      </c>
      <c r="BL6" s="21">
        <f t="shared" si="7"/>
        <v>1163.75</v>
      </c>
      <c r="BM6" s="21">
        <f t="shared" si="7"/>
        <v>1195.47</v>
      </c>
      <c r="BN6" s="21">
        <f t="shared" si="7"/>
        <v>1168.69</v>
      </c>
      <c r="BO6" s="21">
        <f t="shared" si="7"/>
        <v>1142.44</v>
      </c>
      <c r="BP6" s="20" t="str">
        <f>IF(BP7="","",IF(BP7="-","【-】","【"&amp;SUBSTITUTE(TEXT(BP7,"#,##0.00"),"-","△")&amp;"】"))</f>
        <v>【1,099.15】</v>
      </c>
      <c r="BQ6" s="21">
        <f>IF(BQ7="",NA(),BQ7)</f>
        <v>94.8</v>
      </c>
      <c r="BR6" s="21">
        <f t="shared" ref="BR6:BZ6" si="8">IF(BR7="",NA(),BR7)</f>
        <v>95.99</v>
      </c>
      <c r="BS6" s="21">
        <f t="shared" si="8"/>
        <v>95.61</v>
      </c>
      <c r="BT6" s="21">
        <f t="shared" si="8"/>
        <v>97.56</v>
      </c>
      <c r="BU6" s="21">
        <f t="shared" si="8"/>
        <v>96.78</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150.72</v>
      </c>
      <c r="CC6" s="21">
        <f t="shared" ref="CC6:CK6" si="9">IF(CC7="",NA(),CC7)</f>
        <v>150</v>
      </c>
      <c r="CD6" s="21">
        <f t="shared" si="9"/>
        <v>149.91999999999999</v>
      </c>
      <c r="CE6" s="21">
        <f t="shared" si="9"/>
        <v>150</v>
      </c>
      <c r="CF6" s="21">
        <f t="shared" si="9"/>
        <v>150</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69.7</v>
      </c>
      <c r="CY6" s="21">
        <f t="shared" ref="CY6:DG6" si="11">IF(CY7="",NA(),CY7)</f>
        <v>70.25</v>
      </c>
      <c r="CZ6" s="21">
        <f t="shared" si="11"/>
        <v>71.680000000000007</v>
      </c>
      <c r="DA6" s="21">
        <f t="shared" si="11"/>
        <v>72.03</v>
      </c>
      <c r="DB6" s="21">
        <f t="shared" si="11"/>
        <v>73.45</v>
      </c>
      <c r="DC6" s="21">
        <f t="shared" si="11"/>
        <v>84.19</v>
      </c>
      <c r="DD6" s="21">
        <f t="shared" si="11"/>
        <v>84.34</v>
      </c>
      <c r="DE6" s="21">
        <f t="shared" si="11"/>
        <v>84.34</v>
      </c>
      <c r="DF6" s="21">
        <f t="shared" si="11"/>
        <v>84.73</v>
      </c>
      <c r="DG6" s="21">
        <f t="shared" si="11"/>
        <v>84.21</v>
      </c>
      <c r="DH6" s="20" t="str">
        <f>IF(DH7="","",IF(DH7="-","【-】","【"&amp;SUBSTITUTE(TEXT(DH7,"#,##0.00"),"-","△")&amp;"】"))</f>
        <v>【86.31】</v>
      </c>
      <c r="DI6" s="21">
        <f>IF(DI7="",NA(),DI7)</f>
        <v>3.27</v>
      </c>
      <c r="DJ6" s="21">
        <f t="shared" ref="DJ6:DR6" si="12">IF(DJ7="",NA(),DJ7)</f>
        <v>6.54</v>
      </c>
      <c r="DK6" s="21">
        <f t="shared" si="12"/>
        <v>9.61</v>
      </c>
      <c r="DL6" s="21">
        <f t="shared" si="12"/>
        <v>12.44</v>
      </c>
      <c r="DM6" s="21">
        <f t="shared" si="12"/>
        <v>15.34</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152188</v>
      </c>
      <c r="D7" s="23">
        <v>46</v>
      </c>
      <c r="E7" s="23">
        <v>17</v>
      </c>
      <c r="F7" s="23">
        <v>4</v>
      </c>
      <c r="G7" s="23">
        <v>0</v>
      </c>
      <c r="H7" s="23" t="s">
        <v>96</v>
      </c>
      <c r="I7" s="23" t="s">
        <v>97</v>
      </c>
      <c r="J7" s="23" t="s">
        <v>98</v>
      </c>
      <c r="K7" s="23" t="s">
        <v>99</v>
      </c>
      <c r="L7" s="23" t="s">
        <v>100</v>
      </c>
      <c r="M7" s="23" t="s">
        <v>101</v>
      </c>
      <c r="N7" s="24" t="s">
        <v>102</v>
      </c>
      <c r="O7" s="24">
        <v>58.02</v>
      </c>
      <c r="P7" s="24">
        <v>2.4900000000000002</v>
      </c>
      <c r="Q7" s="24">
        <v>86.73</v>
      </c>
      <c r="R7" s="24">
        <v>2860</v>
      </c>
      <c r="S7" s="24">
        <v>45690</v>
      </c>
      <c r="T7" s="24">
        <v>351.91</v>
      </c>
      <c r="U7" s="24">
        <v>129.83000000000001</v>
      </c>
      <c r="V7" s="24">
        <v>1126</v>
      </c>
      <c r="W7" s="24">
        <v>0.56000000000000005</v>
      </c>
      <c r="X7" s="24">
        <v>2010.71</v>
      </c>
      <c r="Y7" s="24">
        <v>102.58</v>
      </c>
      <c r="Z7" s="24">
        <v>100.6</v>
      </c>
      <c r="AA7" s="24">
        <v>85.42</v>
      </c>
      <c r="AB7" s="24">
        <v>100.31</v>
      </c>
      <c r="AC7" s="24">
        <v>101.83</v>
      </c>
      <c r="AD7" s="24">
        <v>105.78</v>
      </c>
      <c r="AE7" s="24">
        <v>106.09</v>
      </c>
      <c r="AF7" s="24">
        <v>106.44</v>
      </c>
      <c r="AG7" s="24">
        <v>107.11</v>
      </c>
      <c r="AH7" s="24">
        <v>106.38</v>
      </c>
      <c r="AI7" s="24">
        <v>105.07</v>
      </c>
      <c r="AJ7" s="24">
        <v>0</v>
      </c>
      <c r="AK7" s="24">
        <v>0</v>
      </c>
      <c r="AL7" s="24">
        <v>50.9</v>
      </c>
      <c r="AM7" s="24">
        <v>48.48</v>
      </c>
      <c r="AN7" s="24">
        <v>44.36</v>
      </c>
      <c r="AO7" s="24">
        <v>63.96</v>
      </c>
      <c r="AP7" s="24">
        <v>69.42</v>
      </c>
      <c r="AQ7" s="24">
        <v>72.86</v>
      </c>
      <c r="AR7" s="24">
        <v>69.540000000000006</v>
      </c>
      <c r="AS7" s="24">
        <v>70.63</v>
      </c>
      <c r="AT7" s="24">
        <v>63.54</v>
      </c>
      <c r="AU7" s="24">
        <v>26.76</v>
      </c>
      <c r="AV7" s="24">
        <v>36.33</v>
      </c>
      <c r="AW7" s="24">
        <v>5.84</v>
      </c>
      <c r="AX7" s="24">
        <v>2.39</v>
      </c>
      <c r="AY7" s="24">
        <v>7.61</v>
      </c>
      <c r="AZ7" s="24">
        <v>44.24</v>
      </c>
      <c r="BA7" s="24">
        <v>43.07</v>
      </c>
      <c r="BB7" s="24">
        <v>45.42</v>
      </c>
      <c r="BC7" s="24">
        <v>50.63</v>
      </c>
      <c r="BD7" s="24">
        <v>53.28</v>
      </c>
      <c r="BE7" s="24">
        <v>50.9</v>
      </c>
      <c r="BF7" s="24">
        <v>4154.51</v>
      </c>
      <c r="BG7" s="24">
        <v>3959.31</v>
      </c>
      <c r="BH7" s="24">
        <v>3821.2</v>
      </c>
      <c r="BI7" s="24">
        <v>3532.06</v>
      </c>
      <c r="BJ7" s="24">
        <v>3588.06</v>
      </c>
      <c r="BK7" s="24">
        <v>1258.43</v>
      </c>
      <c r="BL7" s="24">
        <v>1163.75</v>
      </c>
      <c r="BM7" s="24">
        <v>1195.47</v>
      </c>
      <c r="BN7" s="24">
        <v>1168.69</v>
      </c>
      <c r="BO7" s="24">
        <v>1142.44</v>
      </c>
      <c r="BP7" s="24">
        <v>1099.1500000000001</v>
      </c>
      <c r="BQ7" s="24">
        <v>94.8</v>
      </c>
      <c r="BR7" s="24">
        <v>95.99</v>
      </c>
      <c r="BS7" s="24">
        <v>95.61</v>
      </c>
      <c r="BT7" s="24">
        <v>97.56</v>
      </c>
      <c r="BU7" s="24">
        <v>96.78</v>
      </c>
      <c r="BV7" s="24">
        <v>73.36</v>
      </c>
      <c r="BW7" s="24">
        <v>72.599999999999994</v>
      </c>
      <c r="BX7" s="24">
        <v>69.430000000000007</v>
      </c>
      <c r="BY7" s="24">
        <v>70.709999999999994</v>
      </c>
      <c r="BZ7" s="24">
        <v>66.63</v>
      </c>
      <c r="CA7" s="24">
        <v>72.92</v>
      </c>
      <c r="CB7" s="24">
        <v>150.72</v>
      </c>
      <c r="CC7" s="24">
        <v>150</v>
      </c>
      <c r="CD7" s="24">
        <v>149.91999999999999</v>
      </c>
      <c r="CE7" s="24">
        <v>150</v>
      </c>
      <c r="CF7" s="24">
        <v>150</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69.7</v>
      </c>
      <c r="CY7" s="24">
        <v>70.25</v>
      </c>
      <c r="CZ7" s="24">
        <v>71.680000000000007</v>
      </c>
      <c r="DA7" s="24">
        <v>72.03</v>
      </c>
      <c r="DB7" s="24">
        <v>73.45</v>
      </c>
      <c r="DC7" s="24">
        <v>84.19</v>
      </c>
      <c r="DD7" s="24">
        <v>84.34</v>
      </c>
      <c r="DE7" s="24">
        <v>84.34</v>
      </c>
      <c r="DF7" s="24">
        <v>84.73</v>
      </c>
      <c r="DG7" s="24">
        <v>84.21</v>
      </c>
      <c r="DH7" s="24">
        <v>86.31</v>
      </c>
      <c r="DI7" s="24">
        <v>3.27</v>
      </c>
      <c r="DJ7" s="24">
        <v>6.54</v>
      </c>
      <c r="DK7" s="24">
        <v>9.61</v>
      </c>
      <c r="DL7" s="24">
        <v>12.44</v>
      </c>
      <c r="DM7" s="24">
        <v>15.34</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2026-02-20T08:02:22Z</cp:lastPrinted>
  <dcterms:modified xsi:type="dcterms:W3CDTF">2026-02-24T23:55:13Z</dcterms:modified>
</cp:coreProperties>
</file>