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9南魚沼市△26日（木）正午まで\"/>
    </mc:Choice>
  </mc:AlternateContent>
  <xr:revisionPtr revIDLastSave="0" documentId="13_ncr:1_{C36837F3-41AE-419F-B050-B487F05EB32A}" xr6:coauthVersionLast="47" xr6:coauthVersionMax="47" xr10:uidLastSave="{00000000-0000-0000-0000-000000000000}"/>
  <workbookProtection workbookAlgorithmName="SHA-512" workbookHashValue="vVje7GxR6J9m2qltFkRmnzCUbeAHa4Tdb2UvapXg4tUGJ5Et4oJ5DlNZKaV3opoGPjbYwOeX6ypGt6W3tKj43g==" workbookSaltValue="UqvcBobgD9AMy1xM59M9Jw=="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R6" i="5"/>
  <c r="AD10" i="4" s="1"/>
  <c r="Q6" i="5"/>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AL10" i="4"/>
  <c r="W10" i="4"/>
  <c r="I10" i="4"/>
  <c r="BB8"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<sst xmlns="http://schemas.openxmlformats.org/spreadsheetml/2006/main" count="231" uniqueCount="115">
  <si>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</si>
  <si>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</si>
  <si>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</si>
  <si>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</si>
  <si>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</si>
  <si>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</si>
  <si>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</si>
  <si>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</si>
  <si>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</si>
  <si>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</si>
  <si>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</si>
  <si>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</si>
  <si>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</si>
  <si>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</si>
  <si>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</si>
  <si>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</si>
  <si>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</si>
  <si>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</si>
  <si>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</si>
  <si>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</si>
  <si>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</si>
  <si>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</si>
  <si>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</si>
  <si>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</si>
  <si>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</si>
  <si>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</si>
  <si>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</si>
  <si>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</si>
  <si>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</si>
  <si>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</si>
  <si>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</si>
  <si>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</si>
  <si>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</si>
  <si>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</si>
  <si>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</si>
  <si>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</si>
  <si>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</si>
  <si>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</si>
  <si>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</si>
  <si>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</si>
  <si>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</si>
  <si>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</si>
  <si>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</si>
  <si>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</si>
  <si>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</si>
  <si>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</si>
  <si>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</si>
  <si>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</si>
  <si>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</si>
  <si>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</si>
  <si>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</si>
  <si>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</si>
  <si>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</si>
  <si>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</si>
  <si>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</si>
  <si>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</si>
  <si>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</si>
  <si>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</si>
  <si>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</si>
  <si>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</si>
  <si>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</si>
  <si>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</si>
  <si>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</si>
  <si>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</si>
  <si>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</si>
  <si>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</si>
  <si>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</si>
  <si>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</si>
  <si>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</si>
  <si>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</si>
  <si>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</si>
  <si>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</si>
  <si>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</si>
  <si>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</si>
  <si>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</si>
  <si>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</si>
  <si>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</si>
  <si>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</si>
  <si>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</si>
  <si>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</si>
  <si>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</si>
  <si>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</si>
  <si>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</si>
  <si>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</si>
  <si>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</si>
  <si>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</si>
  <si>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</si>
  <si>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</si>
  <si>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</si>
  <si>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</si>
  <si>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</si>
  <si>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</si>
  <si>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</si>
  <si>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</si>
  <si>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</si>
  <si>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</si>
  <si>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南魚沼市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</si>
  <si>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</si>
  <si>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</si>
  <si>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</si>
  <si>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</si>
  <si>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</si>
  <si>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</si>
  <si>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</si>
  <si>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</si>
  <si>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</si>
  <si>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</si>
  <si>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</si>
  <si>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</si>
  <si>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</si>
  <si>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</si>
  <si>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</si>
  <si>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市が所有する処理場である五箇クリーンセンターは平成11年に供用を開始し、電機・機械設備の更新時期を迎えているため、令和6年度に再構築基本方針策定業務を実施したが、引き続き関係機関と協議を行い基本方針の決定をすることとしている。
　管渠については50年を超えるものはないため更生はほとんど行っていないが、ストックマネジメント計画を平成28年度に策定し、老朽化したマンホール蓋の更新を実施している。</t>
    <phoneticPr fontId="4"/>
  </si>
  <si>
    <t>　高いコスト意識を持ち、マンホール蓋の更新等による不明水の削減等で維持管理費の節減に努め、より健全で有効的な下水道事業運営を図っていく。
　水洗化率は既に高水準に達しており今後の大幅な改善は見込めない状況であるため、安全運用を確保しながら、より健全で効率的な下水道事業運営を図っていく。
　人材確保については、3～5年で人事異動があり、公営企業に精通した職員確保が困難な状況であるため、事務マニュアルの整備や、各種研修等を通じて対応していく。
　なお、経営戦略は前回改定を行った令和2年度から5年目を迎えたため、令和6年度に改定を行った。今後の厳しい経営環境に対応し安定的に事業を継続していくため、「経営基盤の強化」「老朽化対策の推進」「危機管理体制の強化」を経営の基本方針として取り組んでいくこととしている。また、改定経営戦略では令和11年度を目途に料金改定を行うこととしており、人口減少に伴う料金収入減や、近年の物価高騰等の影響を見込んだ料金改定を検討することとしている。</t>
    <phoneticPr fontId="4"/>
  </si>
  <si>
    <t>　経常収支比率は100％を達成している。また、経費回収率も93.55％と100％に近く、汚水処理費や施設の維持管理費は使用料である程度賄うことができていると考えられるため健全な経営ができているといえる。経費回収率に関連して、汚水処理原価については令和5年度から5.43円下がった。累積欠損金比率は0％であるが、人口減少に伴う使用料収入の減少傾向や物価高騰等に伴う維持管理費の増加傾向に今後も注意が必要である。
　流動比率は3.47％と100％を大きく下回っている。現金が少なく、短期支払い能力は極めて低い。一般会計繰入金（基準外）により企業債の償還原資を補う状況はしばらく続く見込みである。企業債残高対事業規模比率は、農業集落排水で計上していた資本費平準化債の内訳について、農業集落排水分と特定環境保全公共下水道への移行分にこれまで分けることができなかったため、県からの助言により統合事業完了後に一括して移行することとしていた。統合事業は令和4年度に完了したため令和5年度は農業集落排水からの移行分について増加したが、農業集落排水地区の統合により使用料収入が増えること、また、今後、企業債残高が減少していくため、比率は下がっていく見込みである。施設利用率については不明水の流入量が影響すると考えられる。特に冬期間に発生する消雪水が老朽化したマンホール蓋から流入することを防ぐため、計画的に蓋の更新を実施している。しかし、蓋の更新工事は１か所あたりの費用が高額であるため、更新工事を実施しつつ、より安価で効果が期待できる蓋目地の止水工事等を実施することを計画している。また、管渠の破損等により地下水の流入がないかカメラ調査を計画的に実施していくこととしている。
　水洗化率は92.11％と微増傾向ではあるが、処理区域内人口の減による影響もあると考えられる。未接続世帯については、従来、接続依頼文書の送付や市報・市ウェブサイトへの掲載、排水設備等改造資金融資制度を実施していたが、令和5年度から9月10日の「下水道の日」に合わせた啓発活動、及びコミュニティFMを活用しての接続啓発も実施している。</t>
    <rPh sb="140" eb="145">
      <t>ルイセキケッソンキン</t>
    </rPh>
    <rPh sb="145" eb="147">
      <t>ヒリツ</t>
    </rPh>
    <rPh sb="155" eb="159">
      <t>ジンコウゲンショウ</t>
    </rPh>
    <rPh sb="160" eb="161">
      <t>トモナ</t>
    </rPh>
    <rPh sb="162" eb="165">
      <t>シヨウリョウ</t>
    </rPh>
    <rPh sb="165" eb="167">
      <t>シュウニュウ</t>
    </rPh>
    <rPh sb="168" eb="170">
      <t>ゲンショウ</t>
    </rPh>
    <rPh sb="170" eb="172">
      <t>ケイコウ</t>
    </rPh>
    <rPh sb="173" eb="175">
      <t>ブッカ</t>
    </rPh>
    <rPh sb="175" eb="177">
      <t>コウトウ</t>
    </rPh>
    <rPh sb="177" eb="178">
      <t>トウ</t>
    </rPh>
    <rPh sb="179" eb="180">
      <t>トモナ</t>
    </rPh>
    <rPh sb="181" eb="186">
      <t>イジカンリヒ</t>
    </rPh>
    <rPh sb="187" eb="189">
      <t>ゾウカ</t>
    </rPh>
    <rPh sb="189" eb="191">
      <t>ケイコウ</t>
    </rPh>
    <rPh sb="192" eb="194">
      <t>コンゴ</t>
    </rPh>
    <rPh sb="195" eb="197">
      <t>チュウイ</t>
    </rPh>
    <rPh sb="198" eb="2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</si>
</sst>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6B-432E-914E-9C941EC44B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26B-432E-914E-9C941EC44B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40.68</c:v>
                </c:pt>
                <c:pt idx="1">
                  <c:v>39.24</c:v>
                </c:pt>
                <c:pt idx="2">
                  <c:v>39.630000000000003</c:v>
                </c:pt>
                <c:pt idx="3">
                  <c:v>38.51</c:v>
                </c:pt>
                <c:pt idx="4">
                  <c:v>38.119999999999997</c:v>
                </c:pt>
              </c:numCache>
            </c:numRef>
          </c:val>
          <c:extLst>
            <c:ext xmlns:c16="http://schemas.microsoft.com/office/drawing/2014/chart" uri="{C3380CC4-5D6E-409C-BE32-E72D297353CC}">
              <c16:uniqueId val="{00000000-837F-4852-B19C-EF115A52B8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837F-4852-B19C-EF115A52B8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87.71</c:v>
                </c:pt>
                <c:pt idx="1">
                  <c:v>89.52</c:v>
                </c:pt>
                <c:pt idx="2">
                  <c:v>90.97</c:v>
                </c:pt>
                <c:pt idx="3">
                  <c:v>91.67</c:v>
                </c:pt>
                <c:pt idx="4">
                  <c:v>92.11</c:v>
                </c:pt>
              </c:numCache>
            </c:numRef>
          </c:val>
          <c:extLst>
            <c:ext xmlns:c16="http://schemas.microsoft.com/office/drawing/2014/chart" uri="{C3380CC4-5D6E-409C-BE32-E72D297353CC}">
              <c16:uniqueId val="{00000000-F76D-4533-8EB6-651A37B446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F76D-4533-8EB6-651A37B446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114.46</c:v>
                </c:pt>
                <c:pt idx="1">
                  <c:v>108.41</c:v>
                </c:pt>
                <c:pt idx="2">
                  <c:v>102.23</c:v>
                </c:pt>
                <c:pt idx="3">
                  <c:v>101.94</c:v>
                </c:pt>
                <c:pt idx="4">
                  <c:v>108.13</c:v>
                </c:pt>
              </c:numCache>
            </c:numRef>
          </c:val>
          <c:extLst>
            <c:ext xmlns:c16="http://schemas.microsoft.com/office/drawing/2014/chart" uri="{C3380CC4-5D6E-409C-BE32-E72D297353CC}">
              <c16:uniqueId val="{00000000-F481-4CCE-891C-EDD0A0DB3E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F481-4CCE-891C-EDD0A0DB3E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5.37</c:v>
                </c:pt>
                <c:pt idx="1">
                  <c:v>7.69</c:v>
                </c:pt>
                <c:pt idx="2">
                  <c:v>10.18</c:v>
                </c:pt>
                <c:pt idx="3">
                  <c:v>13.81</c:v>
                </c:pt>
                <c:pt idx="4">
                  <c:v>16.559999999999999</c:v>
                </c:pt>
              </c:numCache>
            </c:numRef>
          </c:val>
          <c:extLst>
            <c:ext xmlns:c16="http://schemas.microsoft.com/office/drawing/2014/chart" uri="{C3380CC4-5D6E-409C-BE32-E72D297353CC}">
              <c16:uniqueId val="{00000000-4B8B-4432-925B-C69ECD6609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4B8B-4432-925B-C69ECD6609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B2-4186-94B7-BFA7D25E4C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5AB2-4186-94B7-BFA7D25E4C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88-4531-94DB-F880AA6467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EC88-4531-94DB-F880AA6467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37.42</c:v>
                </c:pt>
                <c:pt idx="1">
                  <c:v>25.76</c:v>
                </c:pt>
                <c:pt idx="2">
                  <c:v>7.73</c:v>
                </c:pt>
                <c:pt idx="3">
                  <c:v>1.2</c:v>
                </c:pt>
                <c:pt idx="4">
                  <c:v>3.47</c:v>
                </c:pt>
              </c:numCache>
            </c:numRef>
          </c:val>
          <c:extLst>
            <c:ext xmlns:c16="http://schemas.microsoft.com/office/drawing/2014/chart" uri="{C3380CC4-5D6E-409C-BE32-E72D297353CC}">
              <c16:uniqueId val="{00000000-2F63-44EC-B76C-2C7CEF0D7E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2F63-44EC-B76C-2C7CEF0D7E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2742.58</c:v>
                </c:pt>
                <c:pt idx="1">
                  <c:v>2526.3200000000002</c:v>
                </c:pt>
                <c:pt idx="2">
                  <c:v>2305.4699999999998</c:v>
                </c:pt>
                <c:pt idx="3">
                  <c:v>2610.1</c:v>
                </c:pt>
                <c:pt idx="4">
                  <c:v>2579.48</c:v>
                </c:pt>
              </c:numCache>
            </c:numRef>
          </c:val>
          <c:extLst>
            <c:ext xmlns:c16="http://schemas.microsoft.com/office/drawing/2014/chart" uri="{C3380CC4-5D6E-409C-BE32-E72D297353CC}">
              <c16:uniqueId val="{00000000-6B7A-486B-8D47-F03A89ADA3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6B7A-486B-8D47-F03A89ADA3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88.2</c:v>
                </c:pt>
                <c:pt idx="1">
                  <c:v>89.84</c:v>
                </c:pt>
                <c:pt idx="2">
                  <c:v>91.93</c:v>
                </c:pt>
                <c:pt idx="3">
                  <c:v>90.82</c:v>
                </c:pt>
                <c:pt idx="4">
                  <c:v>93.55</c:v>
                </c:pt>
              </c:numCache>
            </c:numRef>
          </c:val>
          <c:extLst>
            <c:ext xmlns:c16="http://schemas.microsoft.com/office/drawing/2014/chart" uri="{C3380CC4-5D6E-409C-BE32-E72D297353CC}">
              <c16:uniqueId val="{00000000-9FAF-46C4-BE1F-EA8C8D9360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9FAF-46C4-BE1F-EA8C8D9360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201</c:v>
                </c:pt>
                <c:pt idx="1">
                  <c:v>196.94</c:v>
                </c:pt>
                <c:pt idx="2">
                  <c:v>192.51</c:v>
                </c:pt>
                <c:pt idx="3">
                  <c:v>197.39</c:v>
                </c:pt>
                <c:pt idx="4">
                  <c:v>191.96</c:v>
                </c:pt>
              </c:numCache>
            </c:numRef>
          </c:val>
          <c:extLst>
            <c:ext xmlns:c16="http://schemas.microsoft.com/office/drawing/2014/chart" uri="{C3380CC4-5D6E-409C-BE32-E72D297353CC}">
              <c16:uniqueId val="{00000000-695A-429E-B749-DA9DB9279A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695A-429E-B749-DA9DB9279A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新潟県　南魚沼市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D1</v>
      </c>
      <c r="X8" s="76"/>
      <c r="Y8" s="76"/>
      <c r="Z8" s="76"/>
      <c r="AA8" s="76"/>
      <c r="AB8" s="76"/>
      <c r="AC8" s="76"/>
      <c r="AD8" s="77" t="str">
        <f>データ!$M$6</f>
        <v>非設置</v>
      </c>
      <c r="AE8" s="77"/>
      <c r="AF8" s="77"/>
      <c r="AG8" s="77"/>
      <c r="AH8" s="77"/>
      <c r="AI8" s="77"/>
      <c r="AJ8" s="77"/>
      <c r="AK8" s="3"/>
      <c r="AL8" s="50">
        <f>データ!S6</f>
        <v>52376</v>
      </c>
      <c r="AM8" s="50"/>
      <c r="AN8" s="50"/>
      <c r="AO8" s="50"/>
      <c r="AP8" s="50"/>
      <c r="AQ8" s="50"/>
      <c r="AR8" s="50"/>
      <c r="AS8" s="50"/>
      <c r="AT8" s="51">
        <f>データ!T6</f>
        <v>584.54999999999995</v>
      </c>
      <c r="AU8" s="51"/>
      <c r="AV8" s="51"/>
      <c r="AW8" s="51"/>
      <c r="AX8" s="51"/>
      <c r="AY8" s="51"/>
      <c r="AZ8" s="51"/>
      <c r="BA8" s="51"/>
      <c r="BB8" s="51">
        <f>データ!U6</f>
        <v>89.6</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53.67</v>
      </c>
      <c r="J10" s="51"/>
      <c r="K10" s="51"/>
      <c r="L10" s="51"/>
      <c r="M10" s="51"/>
      <c r="N10" s="51"/>
      <c r="O10" s="51"/>
      <c r="P10" s="51">
        <f>データ!P6</f>
        <v>56.97</v>
      </c>
      <c r="Q10" s="51"/>
      <c r="R10" s="51"/>
      <c r="S10" s="51"/>
      <c r="T10" s="51"/>
      <c r="U10" s="51"/>
      <c r="V10" s="51"/>
      <c r="W10" s="51">
        <f>データ!Q6</f>
        <v>85.65</v>
      </c>
      <c r="X10" s="51"/>
      <c r="Y10" s="51"/>
      <c r="Z10" s="51"/>
      <c r="AA10" s="51"/>
      <c r="AB10" s="51"/>
      <c r="AC10" s="51"/>
      <c r="AD10" s="50">
        <f>データ!R6</f>
        <v>3845</v>
      </c>
      <c r="AE10" s="50"/>
      <c r="AF10" s="50"/>
      <c r="AG10" s="50"/>
      <c r="AH10" s="50"/>
      <c r="AI10" s="50"/>
      <c r="AJ10" s="50"/>
      <c r="AK10" s="2"/>
      <c r="AL10" s="50">
        <f>データ!V6</f>
        <v>29627</v>
      </c>
      <c r="AM10" s="50"/>
      <c r="AN10" s="50"/>
      <c r="AO10" s="50"/>
      <c r="AP10" s="50"/>
      <c r="AQ10" s="50"/>
      <c r="AR10" s="50"/>
      <c r="AS10" s="50"/>
      <c r="AT10" s="51">
        <f>データ!W6</f>
        <v>17.29</v>
      </c>
      <c r="AU10" s="51"/>
      <c r="AV10" s="51"/>
      <c r="AW10" s="51"/>
      <c r="AX10" s="51"/>
      <c r="AY10" s="51"/>
      <c r="AZ10" s="51"/>
      <c r="BA10" s="51"/>
      <c r="BB10" s="51">
        <f>データ!X6</f>
        <v>1713.53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3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ZUt2QawgZJe1bMtwXcy50BX6yD9VyUAngE82GshPIKdNwXlWAUBtjMu7wkM1i1FuFX1WLvBpF04wYJ4CyRMNA==" saltValue="3lTXoOwibN7F8Ju4+Dbf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152269</v>
      </c>
      <c r="D6" s="19">
        <f t="shared" si="3"/>
        <v>46</v>
      </c>
      <c r="E6" s="19">
        <f t="shared" si="3"/>
        <v>17</v>
      </c>
      <c r="F6" s="19">
        <f t="shared" si="3"/>
        <v>4</v>
      </c>
      <c r="G6" s="19">
        <f t="shared" si="3"/>
        <v>0</v>
      </c>
      <c r="H6" s="19" t="str">
        <f t="shared" si="3"/>
        <v>新潟県　南魚沼市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53.67</v>
      </c>
      <c r="P6" s="20">
        <f t="shared" si="3"/>
        <v>56.97</v>
      </c>
      <c r="Q6" s="20">
        <f t="shared" si="3"/>
        <v>85.65</v>
      </c>
      <c r="R6" s="20">
        <f t="shared" si="3"/>
        <v>3845</v>
      </c>
      <c r="S6" s="20">
        <f t="shared" si="3"/>
        <v>52376</v>
      </c>
      <c r="T6" s="20">
        <f t="shared" si="3"/>
        <v>584.54999999999995</v>
      </c>
      <c r="U6" s="20">
        <f t="shared" si="3"/>
        <v>89.6</v>
      </c>
      <c r="V6" s="20">
        <f t="shared" si="3"/>
        <v>29627</v>
      </c>
      <c r="W6" s="20">
        <f t="shared" si="3"/>
        <v>17.29</v>
      </c>
      <c r="X6" s="20">
        <f t="shared" si="3"/>
        <v>1713.53</v>
      </c>
      <c r="Y6" s="21">
        <f>IF(Y7="",NA(),Y7)</f>
        <v>114.46</v>
      </c>
      <c r="Z6" s="21">
        <f t="shared" ref="Z6:AH6" si="4">IF(Z7="",NA(),Z7)</f>
        <v>108.41</v>
      </c>
      <c r="AA6" s="21">
        <f t="shared" si="4"/>
        <v>102.23</v>
      </c>
      <c r="AB6" s="21">
        <f t="shared" si="4"/>
        <v>101.94</v>
      </c>
      <c r="AC6" s="21">
        <f t="shared" si="4"/>
        <v>108.13</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37.42</v>
      </c>
      <c r="AV6" s="21">
        <f t="shared" ref="AV6:BD6" si="6">IF(AV7="",NA(),AV7)</f>
        <v>25.76</v>
      </c>
      <c r="AW6" s="21">
        <f t="shared" si="6"/>
        <v>7.73</v>
      </c>
      <c r="AX6" s="21">
        <f t="shared" si="6"/>
        <v>1.2</v>
      </c>
      <c r="AY6" s="21">
        <f t="shared" si="6"/>
        <v>3.47</v>
      </c>
      <c r="AZ6" s="21">
        <f t="shared" si="6"/>
        <v>46.85</v>
      </c>
      <c r="BA6" s="21">
        <f t="shared" si="6"/>
        <v>44.35</v>
      </c>
      <c r="BB6" s="21">
        <f t="shared" si="6"/>
        <v>41.51</v>
      </c>
      <c r="BC6" s="21">
        <f t="shared" si="6"/>
        <v>45.01</v>
      </c>
      <c r="BD6" s="21">
        <f t="shared" si="6"/>
        <v>46.37</v>
      </c>
      <c r="BE6" s="20" t="str">
        <f>IF(BE7="","",IF(BE7="-","【-】","【"&amp;SUBSTITUTE(TEXT(BE7,"#,##0.00"),"-","△")&amp;"】"))</f>
        <v>【50.90】</v>
      </c>
      <c r="BF6" s="21">
        <f>IF(BF7="",NA(),BF7)</f>
        <v>2742.58</v>
      </c>
      <c r="BG6" s="21">
        <f t="shared" ref="BG6:BO6" si="7">IF(BG7="",NA(),BG7)</f>
        <v>2526.3200000000002</v>
      </c>
      <c r="BH6" s="21">
        <f t="shared" si="7"/>
        <v>2305.4699999999998</v>
      </c>
      <c r="BI6" s="21">
        <f t="shared" si="7"/>
        <v>2610.1</v>
      </c>
      <c r="BJ6" s="21">
        <f t="shared" si="7"/>
        <v>2579.48</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88.2</v>
      </c>
      <c r="BR6" s="21">
        <f t="shared" ref="BR6:BZ6" si="8">IF(BR7="",NA(),BR7)</f>
        <v>89.84</v>
      </c>
      <c r="BS6" s="21">
        <f t="shared" si="8"/>
        <v>91.93</v>
      </c>
      <c r="BT6" s="21">
        <f t="shared" si="8"/>
        <v>90.82</v>
      </c>
      <c r="BU6" s="21">
        <f t="shared" si="8"/>
        <v>93.55</v>
      </c>
      <c r="BV6" s="21">
        <f t="shared" si="8"/>
        <v>82.88</v>
      </c>
      <c r="BW6" s="21">
        <f t="shared" si="8"/>
        <v>82.53</v>
      </c>
      <c r="BX6" s="21">
        <f t="shared" si="8"/>
        <v>81.81</v>
      </c>
      <c r="BY6" s="21">
        <f t="shared" si="8"/>
        <v>82.27</v>
      </c>
      <c r="BZ6" s="21">
        <f t="shared" si="8"/>
        <v>80.36</v>
      </c>
      <c r="CA6" s="20" t="str">
        <f>IF(CA7="","",IF(CA7="-","【-】","【"&amp;SUBSTITUTE(TEXT(CA7,"#,##0.00"),"-","△")&amp;"】"))</f>
        <v>【72.92】</v>
      </c>
      <c r="CB6" s="21">
        <f>IF(CB7="",NA(),CB7)</f>
        <v>201</v>
      </c>
      <c r="CC6" s="21">
        <f t="shared" ref="CC6:CK6" si="9">IF(CC7="",NA(),CC7)</f>
        <v>196.94</v>
      </c>
      <c r="CD6" s="21">
        <f t="shared" si="9"/>
        <v>192.51</v>
      </c>
      <c r="CE6" s="21">
        <f t="shared" si="9"/>
        <v>197.39</v>
      </c>
      <c r="CF6" s="21">
        <f t="shared" si="9"/>
        <v>191.96</v>
      </c>
      <c r="CG6" s="21">
        <f t="shared" si="9"/>
        <v>187.76</v>
      </c>
      <c r="CH6" s="21">
        <f t="shared" si="9"/>
        <v>190.48</v>
      </c>
      <c r="CI6" s="21">
        <f t="shared" si="9"/>
        <v>193.59</v>
      </c>
      <c r="CJ6" s="21">
        <f t="shared" si="9"/>
        <v>194.42</v>
      </c>
      <c r="CK6" s="21">
        <f t="shared" si="9"/>
        <v>201.33</v>
      </c>
      <c r="CL6" s="20" t="str">
        <f>IF(CL7="","",IF(CL7="-","【-】","【"&amp;SUBSTITUTE(TEXT(CL7,"#,##0.00"),"-","△")&amp;"】"))</f>
        <v>【225.78】</v>
      </c>
      <c r="CM6" s="21">
        <f>IF(CM7="",NA(),CM7)</f>
        <v>40.68</v>
      </c>
      <c r="CN6" s="21">
        <f t="shared" ref="CN6:CV6" si="10">IF(CN7="",NA(),CN7)</f>
        <v>39.24</v>
      </c>
      <c r="CO6" s="21">
        <f t="shared" si="10"/>
        <v>39.630000000000003</v>
      </c>
      <c r="CP6" s="21">
        <f t="shared" si="10"/>
        <v>38.51</v>
      </c>
      <c r="CQ6" s="21">
        <f t="shared" si="10"/>
        <v>38.119999999999997</v>
      </c>
      <c r="CR6" s="21">
        <f t="shared" si="10"/>
        <v>45.87</v>
      </c>
      <c r="CS6" s="21">
        <f t="shared" si="10"/>
        <v>44.24</v>
      </c>
      <c r="CT6" s="21">
        <f t="shared" si="10"/>
        <v>45.3</v>
      </c>
      <c r="CU6" s="21">
        <f t="shared" si="10"/>
        <v>45.6</v>
      </c>
      <c r="CV6" s="21">
        <f t="shared" si="10"/>
        <v>44.79</v>
      </c>
      <c r="CW6" s="20" t="str">
        <f>IF(CW7="","",IF(CW7="-","【-】","【"&amp;SUBSTITUTE(TEXT(CW7,"#,##0.00"),"-","△")&amp;"】"))</f>
        <v>【43.17】</v>
      </c>
      <c r="CX6" s="21">
        <f>IF(CX7="",NA(),CX7)</f>
        <v>87.71</v>
      </c>
      <c r="CY6" s="21">
        <f t="shared" ref="CY6:DG6" si="11">IF(CY7="",NA(),CY7)</f>
        <v>89.52</v>
      </c>
      <c r="CZ6" s="21">
        <f t="shared" si="11"/>
        <v>90.97</v>
      </c>
      <c r="DA6" s="21">
        <f t="shared" si="11"/>
        <v>91.67</v>
      </c>
      <c r="DB6" s="21">
        <f t="shared" si="11"/>
        <v>92.11</v>
      </c>
      <c r="DC6" s="21">
        <f t="shared" si="11"/>
        <v>87.65</v>
      </c>
      <c r="DD6" s="21">
        <f t="shared" si="11"/>
        <v>88.15</v>
      </c>
      <c r="DE6" s="21">
        <f t="shared" si="11"/>
        <v>88.37</v>
      </c>
      <c r="DF6" s="21">
        <f t="shared" si="11"/>
        <v>88.66</v>
      </c>
      <c r="DG6" s="21">
        <f t="shared" si="11"/>
        <v>88.68</v>
      </c>
      <c r="DH6" s="20" t="str">
        <f>IF(DH7="","",IF(DH7="-","【-】","【"&amp;SUBSTITUTE(TEXT(DH7,"#,##0.00"),"-","△")&amp;"】"))</f>
        <v>【86.31】</v>
      </c>
      <c r="DI6" s="21">
        <f>IF(DI7="",NA(),DI7)</f>
        <v>5.37</v>
      </c>
      <c r="DJ6" s="21">
        <f t="shared" ref="DJ6:DR6" si="12">IF(DJ7="",NA(),DJ7)</f>
        <v>7.69</v>
      </c>
      <c r="DK6" s="21">
        <f t="shared" si="12"/>
        <v>10.18</v>
      </c>
      <c r="DL6" s="21">
        <f t="shared" si="12"/>
        <v>13.81</v>
      </c>
      <c r="DM6" s="21">
        <f t="shared" si="12"/>
        <v>16.559999999999999</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152269</v>
      </c>
      <c r="D7" s="23">
        <v>46</v>
      </c>
      <c r="E7" s="23">
        <v>17</v>
      </c>
      <c r="F7" s="23">
        <v>4</v>
      </c>
      <c r="G7" s="23">
        <v>0</v>
      </c>
      <c r="H7" s="23" t="s">
        <v>96</v>
      </c>
      <c r="I7" s="23" t="s">
        <v>97</v>
      </c>
      <c r="J7" s="23" t="s">
        <v>98</v>
      </c>
      <c r="K7" s="23" t="s">
        <v>99</v>
      </c>
      <c r="L7" s="23" t="s">
        <v>100</v>
      </c>
      <c r="M7" s="23" t="s">
        <v>101</v>
      </c>
      <c r="N7" s="24" t="s">
        <v>102</v>
      </c>
      <c r="O7" s="24">
        <v>53.67</v>
      </c>
      <c r="P7" s="24">
        <v>56.97</v>
      </c>
      <c r="Q7" s="24">
        <v>85.65</v>
      </c>
      <c r="R7" s="24">
        <v>3845</v>
      </c>
      <c r="S7" s="24">
        <v>52376</v>
      </c>
      <c r="T7" s="24">
        <v>584.54999999999995</v>
      </c>
      <c r="U7" s="24">
        <v>89.6</v>
      </c>
      <c r="V7" s="24">
        <v>29627</v>
      </c>
      <c r="W7" s="24">
        <v>17.29</v>
      </c>
      <c r="X7" s="24">
        <v>1713.53</v>
      </c>
      <c r="Y7" s="24">
        <v>114.46</v>
      </c>
      <c r="Z7" s="24">
        <v>108.41</v>
      </c>
      <c r="AA7" s="24">
        <v>102.23</v>
      </c>
      <c r="AB7" s="24">
        <v>101.94</v>
      </c>
      <c r="AC7" s="24">
        <v>108.13</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37.42</v>
      </c>
      <c r="AV7" s="24">
        <v>25.76</v>
      </c>
      <c r="AW7" s="24">
        <v>7.73</v>
      </c>
      <c r="AX7" s="24">
        <v>1.2</v>
      </c>
      <c r="AY7" s="24">
        <v>3.47</v>
      </c>
      <c r="AZ7" s="24">
        <v>46.85</v>
      </c>
      <c r="BA7" s="24">
        <v>44.35</v>
      </c>
      <c r="BB7" s="24">
        <v>41.51</v>
      </c>
      <c r="BC7" s="24">
        <v>45.01</v>
      </c>
      <c r="BD7" s="24">
        <v>46.37</v>
      </c>
      <c r="BE7" s="24">
        <v>50.9</v>
      </c>
      <c r="BF7" s="24">
        <v>2742.58</v>
      </c>
      <c r="BG7" s="24">
        <v>2526.3200000000002</v>
      </c>
      <c r="BH7" s="24">
        <v>2305.4699999999998</v>
      </c>
      <c r="BI7" s="24">
        <v>2610.1</v>
      </c>
      <c r="BJ7" s="24">
        <v>2579.48</v>
      </c>
      <c r="BK7" s="24">
        <v>1268.6300000000001</v>
      </c>
      <c r="BL7" s="24">
        <v>1283.69</v>
      </c>
      <c r="BM7" s="24">
        <v>1160.22</v>
      </c>
      <c r="BN7" s="24">
        <v>1141.98</v>
      </c>
      <c r="BO7" s="24">
        <v>1062.58</v>
      </c>
      <c r="BP7" s="24">
        <v>1099.1500000000001</v>
      </c>
      <c r="BQ7" s="24">
        <v>88.2</v>
      </c>
      <c r="BR7" s="24">
        <v>89.84</v>
      </c>
      <c r="BS7" s="24">
        <v>91.93</v>
      </c>
      <c r="BT7" s="24">
        <v>90.82</v>
      </c>
      <c r="BU7" s="24">
        <v>93.55</v>
      </c>
      <c r="BV7" s="24">
        <v>82.88</v>
      </c>
      <c r="BW7" s="24">
        <v>82.53</v>
      </c>
      <c r="BX7" s="24">
        <v>81.81</v>
      </c>
      <c r="BY7" s="24">
        <v>82.27</v>
      </c>
      <c r="BZ7" s="24">
        <v>80.36</v>
      </c>
      <c r="CA7" s="24">
        <v>72.92</v>
      </c>
      <c r="CB7" s="24">
        <v>201</v>
      </c>
      <c r="CC7" s="24">
        <v>196.94</v>
      </c>
      <c r="CD7" s="24">
        <v>192.51</v>
      </c>
      <c r="CE7" s="24">
        <v>197.39</v>
      </c>
      <c r="CF7" s="24">
        <v>191.96</v>
      </c>
      <c r="CG7" s="24">
        <v>187.76</v>
      </c>
      <c r="CH7" s="24">
        <v>190.48</v>
      </c>
      <c r="CI7" s="24">
        <v>193.59</v>
      </c>
      <c r="CJ7" s="24">
        <v>194.42</v>
      </c>
      <c r="CK7" s="24">
        <v>201.33</v>
      </c>
      <c r="CL7" s="24">
        <v>225.78</v>
      </c>
      <c r="CM7" s="24">
        <v>40.68</v>
      </c>
      <c r="CN7" s="24">
        <v>39.24</v>
      </c>
      <c r="CO7" s="24">
        <v>39.630000000000003</v>
      </c>
      <c r="CP7" s="24">
        <v>38.51</v>
      </c>
      <c r="CQ7" s="24">
        <v>38.119999999999997</v>
      </c>
      <c r="CR7" s="24">
        <v>45.87</v>
      </c>
      <c r="CS7" s="24">
        <v>44.24</v>
      </c>
      <c r="CT7" s="24">
        <v>45.3</v>
      </c>
      <c r="CU7" s="24">
        <v>45.6</v>
      </c>
      <c r="CV7" s="24">
        <v>44.79</v>
      </c>
      <c r="CW7" s="24">
        <v>43.17</v>
      </c>
      <c r="CX7" s="24">
        <v>87.71</v>
      </c>
      <c r="CY7" s="24">
        <v>89.52</v>
      </c>
      <c r="CZ7" s="24">
        <v>90.97</v>
      </c>
      <c r="DA7" s="24">
        <v>91.67</v>
      </c>
      <c r="DB7" s="24">
        <v>92.11</v>
      </c>
      <c r="DC7" s="24">
        <v>87.65</v>
      </c>
      <c r="DD7" s="24">
        <v>88.15</v>
      </c>
      <c r="DE7" s="24">
        <v>88.37</v>
      </c>
      <c r="DF7" s="24">
        <v>88.66</v>
      </c>
      <c r="DG7" s="24">
        <v>88.68</v>
      </c>
      <c r="DH7" s="24">
        <v>86.31</v>
      </c>
      <c r="DI7" s="24">
        <v>5.37</v>
      </c>
      <c r="DJ7" s="24">
        <v>7.69</v>
      </c>
      <c r="DK7" s="24">
        <v>10.18</v>
      </c>
      <c r="DL7" s="24">
        <v>13.81</v>
      </c>
      <c r="DM7" s="24">
        <v>16.559999999999999</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2026-02-20T05:14:40Z</cp:lastPrinted>
  <dcterms:modified xsi:type="dcterms:W3CDTF">2026-02-26T01:41:04Z</dcterms:modified>
</cp:coreProperties>
</file>