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imasanori\Desktop\"/>
    </mc:Choice>
  </mc:AlternateContent>
  <xr:revisionPtr revIDLastSave="0" documentId="13_ncr:1_{BB3F9C92-099E-41C1-85B7-EBED1A815A90}" xr6:coauthVersionLast="47" xr6:coauthVersionMax="47" xr10:uidLastSave="{00000000-0000-0000-0000-000000000000}"/>
  <workbookProtection workbookAlgorithmName="SHA-512" workbookHashValue="6ZyXRzSmXK4EPHZRiuaU/KGzmfWCliUD3TT4xdKtB0eZiKtcdER4sZTWp2u1Z39YS0nhxy2w5IZVGe1iZ0cPbg==" workbookSaltValue="p90QjEN/5uSDufjQ3BQjF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W10" i="4" s="1"/>
  <c r="P6" i="5"/>
  <c r="P10" i="4" s="1"/>
  <c r="O6" i="5"/>
  <c r="I10" i="4" s="1"/>
  <c r="N6" i="5"/>
  <c r="B10" i="4" s="1"/>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F85" i="4"/>
  <c r="E85" i="4"/>
  <c r="BB10" i="4"/>
  <c r="AT10"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<sst xmlns="http://schemas.openxmlformats.org/spreadsheetml/2006/main" count="228" uniqueCount="114">
  <si>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</si>
  <si>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</si>
  <si>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</si>
  <si>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</si>
  <si>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</si>
  <si>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</si>
  <si>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</si>
  <si>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</si>
  <si>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</si>
  <si>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</si>
  <si>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</si>
  <si>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</si>
  <si>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</si>
  <si>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</si>
  <si>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</si>
  <si>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</si>
  <si>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</si>
  <si>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</si>
  <si>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</si>
  <si>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</si>
  <si>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</si>
  <si>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</si>
  <si>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</si>
  <si>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</si>
  <si>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</si>
  <si>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</si>
  <si>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</si>
  <si>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</si>
  <si>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</si>
  <si>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</si>
  <si>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</si>
  <si>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</si>
  <si>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</si>
  <si>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</si>
  <si>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</si>
  <si>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</si>
  <si>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</si>
  <si>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</si>
  <si>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</si>
  <si>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</si>
  <si>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</si>
  <si>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</si>
  <si>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</si>
  <si>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</si>
  <si>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</si>
  <si>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</si>
  <si>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</si>
  <si>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</si>
  <si>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</si>
  <si>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</si>
  <si>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</si>
  <si>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</si>
  <si>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</si>
  <si>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</si>
  <si>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</si>
  <si>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</si>
  <si>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</si>
  <si>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</si>
  <si>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</si>
  <si>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</si>
  <si>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</si>
  <si>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</si>
  <si>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</si>
  <si>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</si>
  <si>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</si>
  <si>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</si>
  <si>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</si>
  <si>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</si>
  <si>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</si>
  <si>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</si>
  <si>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</si>
  <si>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</si>
  <si>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</si>
  <si>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</si>
  <si>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</si>
  <si>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</si>
  <si>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</si>
  <si>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</si>
  <si>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</si>
  <si>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</si>
  <si>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</si>
  <si>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</si>
  <si>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</si>
  <si>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</si>
  <si>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</si>
  <si>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</si>
  <si>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</si>
  <si>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</si>
  <si>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</si>
  <si>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</si>
  <si>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</si>
  <si>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</si>
  <si>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</si>
  <si>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聖籠町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</si>
  <si>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</si>
  <si>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</si>
  <si>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</si>
  <si>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</si>
  <si>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</si>
  <si>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</si>
  <si>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</si>
  <si>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</si>
  <si>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</si>
  <si>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</si>
  <si>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</si>
  <si>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</si>
  <si>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</si>
  <si>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</si>
  <si>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</si>
  <si>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</si>
  <si>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</si>
  <si>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有形固定資産減価償却率は、類似団体平均値を上回っている。令和4年度より老朽管の更新工事を進めている。
　今後は、長寿命化を検討しながら、財政収支を考慮して水道事業ビジョンにより更新していく予定である。
※②管路経年化率R4年度は57.09%（記載漏れ）
※③管路更新率R4年度は0.22％（記載漏れ）
</t>
    <rPh sb="77" eb="79">
      <t>スイドウ</t>
    </rPh>
    <rPh sb="79" eb="81">
      <t>ジギョウ</t>
    </rPh>
    <rPh sb="103" eb="105">
      <t>カンロ</t>
    </rPh>
    <rPh sb="105" eb="107">
      <t>ケイネン</t>
    </rPh>
    <rPh sb="107" eb="108">
      <t>カ</t>
    </rPh>
    <rPh sb="108" eb="109">
      <t>リツ</t>
    </rPh>
    <rPh sb="129" eb="131">
      <t>カンロ</t>
    </rPh>
    <rPh sb="131" eb="133">
      <t>コウシン</t>
    </rPh>
    <rPh sb="133" eb="134">
      <t>リツ</t>
    </rPh>
    <rPh sb="136" eb="138">
      <t>ネンド</t>
    </rPh>
    <rPh sb="145" eb="147">
      <t>キサイ</t>
    </rPh>
    <rPh sb="147" eb="148">
      <t>モ</t>
    </rPh>
    <phoneticPr fontId="4"/>
  </si>
  <si>
    <t xml:space="preserve">　経常経費の抑制に努めているが、修繕費が増加したため赤字経営となった。
　累積欠損金比率は依然として類似団体平均値を大きく上回っている。
　今後も施設の点検、維持管理により長寿命化に努め、新規の地方債発行を抑制して企業債償還額を減少させるなどの経営努力により、累積欠損金の解消に努める必要がある。
　来年度以降、構築物が法定耐用年数を超えていくとともに、減価償却費が減少していく見込みであり赤字が解消される予定である。
　効率性の面では、施設利用率及び有収率が類似団体平均値を上回っており、安定した収益に結びついている。今後も引き続き維持管理に努め、効率的な水利用を推進する必要がある。
</t>
    <rPh sb="150" eb="153">
      <t>ライネンド</t>
    </rPh>
    <rPh sb="153" eb="155">
      <t>イコウ</t>
    </rPh>
    <rPh sb="156" eb="159">
      <t>コウチクブツ</t>
    </rPh>
    <rPh sb="160" eb="162">
      <t>ホウテイ</t>
    </rPh>
    <rPh sb="162" eb="164">
      <t>タイヨウ</t>
    </rPh>
    <rPh sb="164" eb="166">
      <t>ネンスウ</t>
    </rPh>
    <rPh sb="167" eb="168">
      <t>コ</t>
    </rPh>
    <rPh sb="177" eb="179">
      <t>ゲンカ</t>
    </rPh>
    <rPh sb="179" eb="181">
      <t>ショウキャク</t>
    </rPh>
    <rPh sb="181" eb="182">
      <t>ヒ</t>
    </rPh>
    <rPh sb="183" eb="185">
      <t>ゲンショウ</t>
    </rPh>
    <rPh sb="189" eb="191">
      <t>ミコ</t>
    </rPh>
    <rPh sb="195" eb="197">
      <t>アカジ</t>
    </rPh>
    <rPh sb="198" eb="200">
      <t>カイショウ</t>
    </rPh>
    <rPh sb="203" eb="205">
      <t>ヨテイ</t>
    </rPh>
    <phoneticPr fontId="4"/>
  </si>
  <si>
    <t>　経営の健全性については、単年度収支において赤字となり、また、多額の累積欠損金がある。しかし、流動比率や企業債残高対給水収益比率は良好な数値であるため危機的な状況ではないと判断できる。
　聖籠町人口減少はほかの市町村と比較して緩やかな減少にとどまっているが、水道ビジョンにおける計画ではダウンサイジング等を含め考慮し計画している。
　公営企業に携わる人材の確保が難しくなってきているが、インターンシップの受け入れや研修を積極的に行い人材の確保に努めるとともにＤＸ化などにより業務効率化を図っていく。
　また、近年の職員給与費の増加や物価高騰による営業費用の増加や、老朽化に伴う更新事業により次期計画では料金改定の検討を予定している。</t>
    <rPh sb="22" eb="23">
      <t>アカ</t>
    </rPh>
    <rPh sb="47" eb="49">
      <t>リュウドウ</t>
    </rPh>
    <rPh sb="49" eb="51">
      <t>ヒリツ</t>
    </rPh>
    <rPh sb="52" eb="54">
      <t>キギョウ</t>
    </rPh>
    <rPh sb="54" eb="55">
      <t>サイ</t>
    </rPh>
    <rPh sb="55" eb="56">
      <t>ザン</t>
    </rPh>
    <rPh sb="56" eb="57">
      <t>ダカ</t>
    </rPh>
    <rPh sb="57" eb="58">
      <t>タイ</t>
    </rPh>
    <rPh sb="58" eb="60">
      <t>キュウスイ</t>
    </rPh>
    <rPh sb="60" eb="62">
      <t>シュウエキ</t>
    </rPh>
    <rPh sb="62" eb="64">
      <t>ヒリツ</t>
    </rPh>
    <rPh sb="65" eb="67">
      <t>リョウコウ</t>
    </rPh>
    <rPh sb="68" eb="70">
      <t>スウチ</t>
    </rPh>
    <rPh sb="75" eb="78">
      <t>キキテキ</t>
    </rPh>
    <rPh sb="79" eb="81">
      <t>ジョウキョウ</t>
    </rPh>
    <rPh sb="86" eb="88">
      <t>ハンダン</t>
    </rPh>
    <rPh sb="151" eb="152">
      <t>トウ</t>
    </rPh>
    <rPh sb="153" eb="154">
      <t>フク</t>
    </rPh>
    <rPh sb="254" eb="256">
      <t>キンネン</t>
    </rPh>
    <rPh sb="257" eb="259">
      <t>ショクイン</t>
    </rPh>
    <rPh sb="259" eb="261">
      <t>キュウヨ</t>
    </rPh>
    <rPh sb="261" eb="262">
      <t>ヒ</t>
    </rPh>
    <rPh sb="263" eb="265">
      <t>ゾウカ</t>
    </rPh>
    <rPh sb="266" eb="268">
      <t>ブッカ</t>
    </rPh>
    <rPh sb="268" eb="270">
      <t>コウトウ</t>
    </rPh>
    <rPh sb="273" eb="275">
      <t>エイギョウ</t>
    </rPh>
    <rPh sb="275" eb="277">
      <t>ヒヨウ</t>
    </rPh>
    <rPh sb="278" eb="280">
      <t>ゾウカ</t>
    </rPh>
    <rPh sb="282" eb="285">
      <t>ロウキュウカ</t>
    </rPh>
    <rPh sb="286" eb="287">
      <t>トモナ</t>
    </rPh>
    <rPh sb="288" eb="290">
      <t>コウシン</t>
    </rPh>
    <rPh sb="290" eb="292">
      <t>ジギョウ</t>
    </rPh>
    <rPh sb="295" eb="297">
      <t>ジキ</t>
    </rPh>
    <rPh sb="297" eb="299">
      <t>ケイカク</t>
    </rPh>
    <rPh sb="301" eb="303">
      <t>リョウキン</t>
    </rPh>
    <rPh sb="303" eb="305">
      <t>カイテイ</t>
    </rPh>
    <rPh sb="306" eb="308">
      <t>ケントウ</t>
    </rPh>
    <rPh sb="309" eb="31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</si>
</sst>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0.43</c:v>
                </c:pt>
                <c:pt idx="4" formatCode="#,##0.00;&quot;△&quot;#,##0.00;&quot;-&quot;">
                  <c:v>0.09</c:v>
                </c:pt>
              </c:numCache>
            </c:numRef>
          </c:val>
          <c:extLst>
            <c:ext xmlns:c16="http://schemas.microsoft.com/office/drawing/2014/chart" uri="{C3380CC4-5D6E-409C-BE32-E72D297353CC}">
              <c16:uniqueId val="{00000000-B0BB-4876-AC0B-249C6601E0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B0BB-4876-AC0B-249C6601E0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66.459999999999994</c:v>
                </c:pt>
                <c:pt idx="1">
                  <c:v>61.74</c:v>
                </c:pt>
                <c:pt idx="2">
                  <c:v>61.58</c:v>
                </c:pt>
                <c:pt idx="3">
                  <c:v>59.74</c:v>
                </c:pt>
                <c:pt idx="4">
                  <c:v>62.24</c:v>
                </c:pt>
              </c:numCache>
            </c:numRef>
          </c:val>
          <c:extLst>
            <c:ext xmlns:c16="http://schemas.microsoft.com/office/drawing/2014/chart" uri="{C3380CC4-5D6E-409C-BE32-E72D297353CC}">
              <c16:uniqueId val="{00000000-3239-4F25-B4CE-AA1D773A95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3239-4F25-B4CE-AA1D773A95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86.59</c:v>
                </c:pt>
                <c:pt idx="1">
                  <c:v>93.23</c:v>
                </c:pt>
                <c:pt idx="2">
                  <c:v>93.15</c:v>
                </c:pt>
                <c:pt idx="3">
                  <c:v>93.6</c:v>
                </c:pt>
                <c:pt idx="4">
                  <c:v>89.37</c:v>
                </c:pt>
              </c:numCache>
            </c:numRef>
          </c:val>
          <c:extLst>
            <c:ext xmlns:c16="http://schemas.microsoft.com/office/drawing/2014/chart" uri="{C3380CC4-5D6E-409C-BE32-E72D297353CC}">
              <c16:uniqueId val="{00000000-1D0C-4A04-A03D-3A0341D8391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1D0C-4A04-A03D-3A0341D8391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104.01</c:v>
                </c:pt>
                <c:pt idx="1">
                  <c:v>104.27</c:v>
                </c:pt>
                <c:pt idx="2">
                  <c:v>92.59</c:v>
                </c:pt>
                <c:pt idx="3">
                  <c:v>93.32</c:v>
                </c:pt>
                <c:pt idx="4">
                  <c:v>88.59</c:v>
                </c:pt>
              </c:numCache>
            </c:numRef>
          </c:val>
          <c:extLst>
            <c:ext xmlns:c16="http://schemas.microsoft.com/office/drawing/2014/chart" uri="{C3380CC4-5D6E-409C-BE32-E72D297353CC}">
              <c16:uniqueId val="{00000000-9DDF-41B1-BFAA-956027D79B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9DDF-41B1-BFAA-956027D79B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67.17</c:v>
                </c:pt>
                <c:pt idx="1">
                  <c:v>69.69</c:v>
                </c:pt>
                <c:pt idx="2">
                  <c:v>71.38</c:v>
                </c:pt>
                <c:pt idx="3">
                  <c:v>72.790000000000006</c:v>
                </c:pt>
                <c:pt idx="4">
                  <c:v>74.06</c:v>
                </c:pt>
              </c:numCache>
            </c:numRef>
          </c:val>
          <c:extLst>
            <c:ext xmlns:c16="http://schemas.microsoft.com/office/drawing/2014/chart" uri="{C3380CC4-5D6E-409C-BE32-E72D297353CC}">
              <c16:uniqueId val="{00000000-A6E5-45EE-ADF6-3BB94850F57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A6E5-45EE-ADF6-3BB94850F57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26.01</c:v>
                </c:pt>
                <c:pt idx="2" formatCode="#,##0.00;&quot;△&quot;#,##0.00">
                  <c:v>0</c:v>
                </c:pt>
                <c:pt idx="3">
                  <c:v>76.98</c:v>
                </c:pt>
                <c:pt idx="4">
                  <c:v>77.510000000000005</c:v>
                </c:pt>
              </c:numCache>
            </c:numRef>
          </c:val>
          <c:extLst>
            <c:ext xmlns:c16="http://schemas.microsoft.com/office/drawing/2014/chart" uri="{C3380CC4-5D6E-409C-BE32-E72D297353CC}">
              <c16:uniqueId val="{00000000-B08A-443C-9A0E-556EECDBC79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B08A-443C-9A0E-556EECDBC79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173.47</c:v>
                </c:pt>
                <c:pt idx="1">
                  <c:v>168.43</c:v>
                </c:pt>
                <c:pt idx="2">
                  <c:v>177.86</c:v>
                </c:pt>
                <c:pt idx="3">
                  <c:v>188.08</c:v>
                </c:pt>
                <c:pt idx="4">
                  <c:v>202.79</c:v>
                </c:pt>
              </c:numCache>
            </c:numRef>
          </c:val>
          <c:extLst>
            <c:ext xmlns:c16="http://schemas.microsoft.com/office/drawing/2014/chart" uri="{C3380CC4-5D6E-409C-BE32-E72D297353CC}">
              <c16:uniqueId val="{00000000-568A-45F0-99F7-CA8C7C8E37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568A-45F0-99F7-CA8C7C8E37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895.39</c:v>
                </c:pt>
                <c:pt idx="1">
                  <c:v>1136.97</c:v>
                </c:pt>
                <c:pt idx="2">
                  <c:v>1242.4100000000001</c:v>
                </c:pt>
                <c:pt idx="3">
                  <c:v>1541.83</c:v>
                </c:pt>
                <c:pt idx="4">
                  <c:v>1892.23</c:v>
                </c:pt>
              </c:numCache>
            </c:numRef>
          </c:val>
          <c:extLst>
            <c:ext xmlns:c16="http://schemas.microsoft.com/office/drawing/2014/chart" uri="{C3380CC4-5D6E-409C-BE32-E72D297353CC}">
              <c16:uniqueId val="{00000000-32E4-47B5-99C2-F484FBF697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32E4-47B5-99C2-F484FBF697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155.57</c:v>
                </c:pt>
                <c:pt idx="1">
                  <c:v>138.52000000000001</c:v>
                </c:pt>
                <c:pt idx="2">
                  <c:v>131.41</c:v>
                </c:pt>
                <c:pt idx="3">
                  <c:v>129.72999999999999</c:v>
                </c:pt>
                <c:pt idx="4">
                  <c:v>127.77</c:v>
                </c:pt>
              </c:numCache>
            </c:numRef>
          </c:val>
          <c:extLst>
            <c:ext xmlns:c16="http://schemas.microsoft.com/office/drawing/2014/chart" uri="{C3380CC4-5D6E-409C-BE32-E72D297353CC}">
              <c16:uniqueId val="{00000000-288A-4575-897F-C5B785EA2A5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288A-4575-897F-C5B785EA2A5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96.56</c:v>
                </c:pt>
                <c:pt idx="1">
                  <c:v>95.84</c:v>
                </c:pt>
                <c:pt idx="2">
                  <c:v>87.23</c:v>
                </c:pt>
                <c:pt idx="3">
                  <c:v>87.09</c:v>
                </c:pt>
                <c:pt idx="4">
                  <c:v>79.2</c:v>
                </c:pt>
              </c:numCache>
            </c:numRef>
          </c:val>
          <c:extLst>
            <c:ext xmlns:c16="http://schemas.microsoft.com/office/drawing/2014/chart" uri="{C3380CC4-5D6E-409C-BE32-E72D297353CC}">
              <c16:uniqueId val="{00000000-ED0A-4414-8FCB-9F9B588665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ED0A-4414-8FCB-9F9B588665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167.7</c:v>
                </c:pt>
                <c:pt idx="1">
                  <c:v>169.39</c:v>
                </c:pt>
                <c:pt idx="2">
                  <c:v>187.29</c:v>
                </c:pt>
                <c:pt idx="3">
                  <c:v>188.86</c:v>
                </c:pt>
                <c:pt idx="4">
                  <c:v>208.22</c:v>
                </c:pt>
              </c:numCache>
            </c:numRef>
          </c:val>
          <c:extLst>
            <c:ext xmlns:c16="http://schemas.microsoft.com/office/drawing/2014/chart" uri="{C3380CC4-5D6E-409C-BE32-E72D297353CC}">
              <c16:uniqueId val="{00000000-E22E-408E-8F02-E526E502FE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E22E-408E-8F02-E526E502FE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45" zoomScaleNormal="100" workbookViewId="0">
      <selection activeCell="CA39" sqref="CA3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新潟県　聖籠町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13986</v>
      </c>
      <c r="AM8" s="44"/>
      <c r="AN8" s="44"/>
      <c r="AO8" s="44"/>
      <c r="AP8" s="44"/>
      <c r="AQ8" s="44"/>
      <c r="AR8" s="44"/>
      <c r="AS8" s="44"/>
      <c r="AT8" s="45">
        <f>データ!$S$6</f>
        <v>37.57</v>
      </c>
      <c r="AU8" s="46"/>
      <c r="AV8" s="46"/>
      <c r="AW8" s="46"/>
      <c r="AX8" s="46"/>
      <c r="AY8" s="46"/>
      <c r="AZ8" s="46"/>
      <c r="BA8" s="46"/>
      <c r="BB8" s="47">
        <f>データ!$T$6</f>
        <v>372.27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c r="A10" s="2"/>
      <c r="B10" s="45" t="str">
        <f>データ!$N$6</f>
        <v>-</v>
      </c>
      <c r="C10" s="46"/>
      <c r="D10" s="46"/>
      <c r="E10" s="46"/>
      <c r="F10" s="46"/>
      <c r="G10" s="46"/>
      <c r="H10" s="46"/>
      <c r="I10" s="45">
        <f>データ!$O$6</f>
        <v>82.98</v>
      </c>
      <c r="J10" s="46"/>
      <c r="K10" s="46"/>
      <c r="L10" s="46"/>
      <c r="M10" s="46"/>
      <c r="N10" s="46"/>
      <c r="O10" s="80"/>
      <c r="P10" s="47">
        <f>データ!$P$6</f>
        <v>100</v>
      </c>
      <c r="Q10" s="47"/>
      <c r="R10" s="47"/>
      <c r="S10" s="47"/>
      <c r="T10" s="47"/>
      <c r="U10" s="47"/>
      <c r="V10" s="47"/>
      <c r="W10" s="44">
        <f>データ!$Q$6</f>
        <v>3388</v>
      </c>
      <c r="X10" s="44"/>
      <c r="Y10" s="44"/>
      <c r="Z10" s="44"/>
      <c r="AA10" s="44"/>
      <c r="AB10" s="44"/>
      <c r="AC10" s="44"/>
      <c r="AD10" s="2"/>
      <c r="AE10" s="2"/>
      <c r="AF10" s="2"/>
      <c r="AG10" s="2"/>
      <c r="AH10" s="2"/>
      <c r="AI10" s="2"/>
      <c r="AJ10" s="2"/>
      <c r="AK10" s="2"/>
      <c r="AL10" s="44">
        <f>データ!$U$6</f>
        <v>13821</v>
      </c>
      <c r="AM10" s="44"/>
      <c r="AN10" s="44"/>
      <c r="AO10" s="44"/>
      <c r="AP10" s="44"/>
      <c r="AQ10" s="44"/>
      <c r="AR10" s="44"/>
      <c r="AS10" s="44"/>
      <c r="AT10" s="45">
        <f>データ!$V$6</f>
        <v>30.63</v>
      </c>
      <c r="AU10" s="46"/>
      <c r="AV10" s="46"/>
      <c r="AW10" s="46"/>
      <c r="AX10" s="46"/>
      <c r="AY10" s="46"/>
      <c r="AZ10" s="46"/>
      <c r="BA10" s="46"/>
      <c r="BB10" s="47">
        <f>データ!$W$6</f>
        <v>451.22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J+nYuvHYg3x+fzcxnP70RpgWxw2owU6OWJlUhfpeGLzkerc0VyRn2rPkFtGNIfOGDLgfmf/IGL/YJkI5Nah/w==" saltValue="Fv6dgZRriqpq3DctuERex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2024</v>
      </c>
      <c r="C6" s="20">
        <f t="shared" ref="C6:W6" si="3">C7</f>
        <v>153079</v>
      </c>
      <c r="D6" s="20">
        <f t="shared" si="3"/>
        <v>46</v>
      </c>
      <c r="E6" s="20">
        <f t="shared" si="3"/>
        <v>1</v>
      </c>
      <c r="F6" s="20">
        <f t="shared" si="3"/>
        <v>0</v>
      </c>
      <c r="G6" s="20">
        <f t="shared" si="3"/>
        <v>1</v>
      </c>
      <c r="H6" s="20" t="str">
        <f t="shared" si="3"/>
        <v>新潟県　聖籠町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82.98</v>
      </c>
      <c r="P6" s="21">
        <f t="shared" si="3"/>
        <v>100</v>
      </c>
      <c r="Q6" s="21">
        <f t="shared" si="3"/>
        <v>3388</v>
      </c>
      <c r="R6" s="21">
        <f t="shared" si="3"/>
        <v>13986</v>
      </c>
      <c r="S6" s="21">
        <f t="shared" si="3"/>
        <v>37.57</v>
      </c>
      <c r="T6" s="21">
        <f t="shared" si="3"/>
        <v>372.27</v>
      </c>
      <c r="U6" s="21">
        <f t="shared" si="3"/>
        <v>13821</v>
      </c>
      <c r="V6" s="21">
        <f t="shared" si="3"/>
        <v>30.63</v>
      </c>
      <c r="W6" s="21">
        <f t="shared" si="3"/>
        <v>451.22</v>
      </c>
      <c r="X6" s="22">
        <f>IF(X7="",NA(),X7)</f>
        <v>104.01</v>
      </c>
      <c r="Y6" s="22">
        <f t="shared" ref="Y6:AG6" si="4">IF(Y7="",NA(),Y7)</f>
        <v>104.27</v>
      </c>
      <c r="Z6" s="22">
        <f t="shared" si="4"/>
        <v>92.59</v>
      </c>
      <c r="AA6" s="22">
        <f t="shared" si="4"/>
        <v>93.32</v>
      </c>
      <c r="AB6" s="22">
        <f t="shared" si="4"/>
        <v>88.59</v>
      </c>
      <c r="AC6" s="22">
        <f t="shared" si="4"/>
        <v>109.02</v>
      </c>
      <c r="AD6" s="22">
        <f t="shared" si="4"/>
        <v>107.81</v>
      </c>
      <c r="AE6" s="22">
        <f t="shared" si="4"/>
        <v>107.21</v>
      </c>
      <c r="AF6" s="22">
        <f t="shared" si="4"/>
        <v>105.97</v>
      </c>
      <c r="AG6" s="22">
        <f t="shared" si="4"/>
        <v>105.08</v>
      </c>
      <c r="AH6" s="21" t="str">
        <f>IF(AH7="","",IF(AH7="-","【-】","【"&amp;SUBSTITUTE(TEXT(AH7,"#,##0.00"),"-","△")&amp;"】"))</f>
        <v>【107.26】</v>
      </c>
      <c r="AI6" s="22">
        <f>IF(AI7="",NA(),AI7)</f>
        <v>173.47</v>
      </c>
      <c r="AJ6" s="22">
        <f t="shared" ref="AJ6:AR6" si="5">IF(AJ7="",NA(),AJ7)</f>
        <v>168.43</v>
      </c>
      <c r="AK6" s="22">
        <f t="shared" si="5"/>
        <v>177.86</v>
      </c>
      <c r="AL6" s="22">
        <f t="shared" si="5"/>
        <v>188.08</v>
      </c>
      <c r="AM6" s="22">
        <f t="shared" si="5"/>
        <v>202.79</v>
      </c>
      <c r="AN6" s="22">
        <f t="shared" si="5"/>
        <v>11</v>
      </c>
      <c r="AO6" s="22">
        <f t="shared" si="5"/>
        <v>8.86</v>
      </c>
      <c r="AP6" s="22">
        <f t="shared" si="5"/>
        <v>7.65</v>
      </c>
      <c r="AQ6" s="22">
        <f t="shared" si="5"/>
        <v>8.52</v>
      </c>
      <c r="AR6" s="22">
        <f t="shared" si="5"/>
        <v>10.8</v>
      </c>
      <c r="AS6" s="21" t="str">
        <f>IF(AS7="","",IF(AS7="-","【-】","【"&amp;SUBSTITUTE(TEXT(AS7,"#,##0.00"),"-","△")&amp;"】"))</f>
        <v>【1.61】</v>
      </c>
      <c r="AT6" s="22">
        <f>IF(AT7="",NA(),AT7)</f>
        <v>895.39</v>
      </c>
      <c r="AU6" s="22">
        <f t="shared" ref="AU6:BC6" si="6">IF(AU7="",NA(),AU7)</f>
        <v>1136.97</v>
      </c>
      <c r="AV6" s="22">
        <f t="shared" si="6"/>
        <v>1242.4100000000001</v>
      </c>
      <c r="AW6" s="22">
        <f t="shared" si="6"/>
        <v>1541.83</v>
      </c>
      <c r="AX6" s="22">
        <f t="shared" si="6"/>
        <v>1892.23</v>
      </c>
      <c r="AY6" s="22">
        <f t="shared" si="6"/>
        <v>371.81</v>
      </c>
      <c r="AZ6" s="22">
        <f t="shared" si="6"/>
        <v>384.23</v>
      </c>
      <c r="BA6" s="22">
        <f t="shared" si="6"/>
        <v>364.3</v>
      </c>
      <c r="BB6" s="22">
        <f t="shared" si="6"/>
        <v>378.87</v>
      </c>
      <c r="BC6" s="22">
        <f t="shared" si="6"/>
        <v>362.35</v>
      </c>
      <c r="BD6" s="21" t="str">
        <f>IF(BD7="","",IF(BD7="-","【-】","【"&amp;SUBSTITUTE(TEXT(BD7,"#,##0.00"),"-","△")&amp;"】"))</f>
        <v>【239.69】</v>
      </c>
      <c r="BE6" s="22">
        <f>IF(BE7="",NA(),BE7)</f>
        <v>155.57</v>
      </c>
      <c r="BF6" s="22">
        <f t="shared" ref="BF6:BN6" si="7">IF(BF7="",NA(),BF7)</f>
        <v>138.52000000000001</v>
      </c>
      <c r="BG6" s="22">
        <f t="shared" si="7"/>
        <v>131.41</v>
      </c>
      <c r="BH6" s="22">
        <f t="shared" si="7"/>
        <v>129.72999999999999</v>
      </c>
      <c r="BI6" s="22">
        <f t="shared" si="7"/>
        <v>127.77</v>
      </c>
      <c r="BJ6" s="22">
        <f t="shared" si="7"/>
        <v>465.85</v>
      </c>
      <c r="BK6" s="22">
        <f t="shared" si="7"/>
        <v>439.43</v>
      </c>
      <c r="BL6" s="22">
        <f t="shared" si="7"/>
        <v>438.41</v>
      </c>
      <c r="BM6" s="22">
        <f t="shared" si="7"/>
        <v>430.23</v>
      </c>
      <c r="BN6" s="22">
        <f t="shared" si="7"/>
        <v>429.24</v>
      </c>
      <c r="BO6" s="21" t="str">
        <f>IF(BO7="","",IF(BO7="-","【-】","【"&amp;SUBSTITUTE(TEXT(BO7,"#,##0.00"),"-","△")&amp;"】"))</f>
        <v>【264.86】</v>
      </c>
      <c r="BP6" s="22">
        <f>IF(BP7="",NA(),BP7)</f>
        <v>96.56</v>
      </c>
      <c r="BQ6" s="22">
        <f t="shared" ref="BQ6:BY6" si="8">IF(BQ7="",NA(),BQ7)</f>
        <v>95.84</v>
      </c>
      <c r="BR6" s="22">
        <f t="shared" si="8"/>
        <v>87.23</v>
      </c>
      <c r="BS6" s="22">
        <f t="shared" si="8"/>
        <v>87.09</v>
      </c>
      <c r="BT6" s="22">
        <f t="shared" si="8"/>
        <v>79.2</v>
      </c>
      <c r="BU6" s="22">
        <f t="shared" si="8"/>
        <v>92.39</v>
      </c>
      <c r="BV6" s="22">
        <f t="shared" si="8"/>
        <v>94.41</v>
      </c>
      <c r="BW6" s="22">
        <f t="shared" si="8"/>
        <v>90.96</v>
      </c>
      <c r="BX6" s="22">
        <f t="shared" si="8"/>
        <v>90.66</v>
      </c>
      <c r="BY6" s="22">
        <f t="shared" si="8"/>
        <v>90.78</v>
      </c>
      <c r="BZ6" s="21" t="str">
        <f>IF(BZ7="","",IF(BZ7="-","【-】","【"&amp;SUBSTITUTE(TEXT(BZ7,"#,##0.00"),"-","△")&amp;"】"))</f>
        <v>【97.59】</v>
      </c>
      <c r="CA6" s="22">
        <f>IF(CA7="",NA(),CA7)</f>
        <v>167.7</v>
      </c>
      <c r="CB6" s="22">
        <f t="shared" ref="CB6:CJ6" si="9">IF(CB7="",NA(),CB7)</f>
        <v>169.39</v>
      </c>
      <c r="CC6" s="22">
        <f t="shared" si="9"/>
        <v>187.29</v>
      </c>
      <c r="CD6" s="22">
        <f t="shared" si="9"/>
        <v>188.86</v>
      </c>
      <c r="CE6" s="22">
        <f t="shared" si="9"/>
        <v>208.22</v>
      </c>
      <c r="CF6" s="22">
        <f t="shared" si="9"/>
        <v>192.98</v>
      </c>
      <c r="CG6" s="22">
        <f t="shared" si="9"/>
        <v>192.13</v>
      </c>
      <c r="CH6" s="22">
        <f t="shared" si="9"/>
        <v>197.04</v>
      </c>
      <c r="CI6" s="22">
        <f t="shared" si="9"/>
        <v>199.33</v>
      </c>
      <c r="CJ6" s="22">
        <f t="shared" si="9"/>
        <v>202.75</v>
      </c>
      <c r="CK6" s="21" t="str">
        <f>IF(CK7="","",IF(CK7="-","【-】","【"&amp;SUBSTITUTE(TEXT(CK7,"#,##0.00"),"-","△")&amp;"】"))</f>
        <v>【181.66】</v>
      </c>
      <c r="CL6" s="22">
        <f>IF(CL7="",NA(),CL7)</f>
        <v>66.459999999999994</v>
      </c>
      <c r="CM6" s="22">
        <f t="shared" ref="CM6:CU6" si="10">IF(CM7="",NA(),CM7)</f>
        <v>61.74</v>
      </c>
      <c r="CN6" s="22">
        <f t="shared" si="10"/>
        <v>61.58</v>
      </c>
      <c r="CO6" s="22">
        <f t="shared" si="10"/>
        <v>59.74</v>
      </c>
      <c r="CP6" s="22">
        <f t="shared" si="10"/>
        <v>62.24</v>
      </c>
      <c r="CQ6" s="22">
        <f t="shared" si="10"/>
        <v>54.43</v>
      </c>
      <c r="CR6" s="22">
        <f t="shared" si="10"/>
        <v>53.87</v>
      </c>
      <c r="CS6" s="22">
        <f t="shared" si="10"/>
        <v>54.49</v>
      </c>
      <c r="CT6" s="22">
        <f t="shared" si="10"/>
        <v>54.8</v>
      </c>
      <c r="CU6" s="22">
        <f t="shared" si="10"/>
        <v>55.47</v>
      </c>
      <c r="CV6" s="21" t="str">
        <f>IF(CV7="","",IF(CV7="-","【-】","【"&amp;SUBSTITUTE(TEXT(CV7,"#,##0.00"),"-","△")&amp;"】"))</f>
        <v>【60.21】</v>
      </c>
      <c r="CW6" s="22">
        <f>IF(CW7="",NA(),CW7)</f>
        <v>86.59</v>
      </c>
      <c r="CX6" s="22">
        <f t="shared" ref="CX6:DF6" si="11">IF(CX7="",NA(),CX7)</f>
        <v>93.23</v>
      </c>
      <c r="CY6" s="22">
        <f t="shared" si="11"/>
        <v>93.15</v>
      </c>
      <c r="CZ6" s="22">
        <f t="shared" si="11"/>
        <v>93.6</v>
      </c>
      <c r="DA6" s="22">
        <f t="shared" si="11"/>
        <v>89.37</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67.17</v>
      </c>
      <c r="DI6" s="22">
        <f t="shared" ref="DI6:DQ6" si="12">IF(DI7="",NA(),DI7)</f>
        <v>69.69</v>
      </c>
      <c r="DJ6" s="22">
        <f t="shared" si="12"/>
        <v>71.38</v>
      </c>
      <c r="DK6" s="22">
        <f t="shared" si="12"/>
        <v>72.790000000000006</v>
      </c>
      <c r="DL6" s="22">
        <f t="shared" si="12"/>
        <v>74.06</v>
      </c>
      <c r="DM6" s="22">
        <f t="shared" si="12"/>
        <v>49.39</v>
      </c>
      <c r="DN6" s="22">
        <f t="shared" si="12"/>
        <v>50.75</v>
      </c>
      <c r="DO6" s="22">
        <f t="shared" si="12"/>
        <v>51.72</v>
      </c>
      <c r="DP6" s="22">
        <f t="shared" si="12"/>
        <v>52.27</v>
      </c>
      <c r="DQ6" s="22">
        <f t="shared" si="12"/>
        <v>52.87</v>
      </c>
      <c r="DR6" s="21" t="str">
        <f>IF(DR7="","",IF(DR7="-","【-】","【"&amp;SUBSTITUTE(TEXT(DR7,"#,##0.00"),"-","△")&amp;"】"))</f>
        <v>【52.41】</v>
      </c>
      <c r="DS6" s="21">
        <f>IF(DS7="",NA(),DS7)</f>
        <v>0</v>
      </c>
      <c r="DT6" s="22">
        <f t="shared" ref="DT6:EB6" si="13">IF(DT7="",NA(),DT7)</f>
        <v>26.01</v>
      </c>
      <c r="DU6" s="21">
        <f t="shared" si="13"/>
        <v>0</v>
      </c>
      <c r="DV6" s="22">
        <f t="shared" si="13"/>
        <v>76.98</v>
      </c>
      <c r="DW6" s="22">
        <f t="shared" si="13"/>
        <v>77.510000000000005</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2">
        <f t="shared" si="14"/>
        <v>0.43</v>
      </c>
      <c r="EH6" s="22">
        <f t="shared" si="14"/>
        <v>0.09</v>
      </c>
      <c r="EI6" s="22">
        <f t="shared" si="14"/>
        <v>0.44</v>
      </c>
      <c r="EJ6" s="22">
        <f t="shared" si="14"/>
        <v>0.5</v>
      </c>
      <c r="EK6" s="22">
        <f t="shared" si="14"/>
        <v>0.4</v>
      </c>
      <c r="EL6" s="22">
        <f t="shared" si="14"/>
        <v>0.4</v>
      </c>
      <c r="EM6" s="22">
        <f t="shared" si="14"/>
        <v>0.39</v>
      </c>
      <c r="EN6" s="21" t="str">
        <f>IF(EN7="","",IF(EN7="-","【-】","【"&amp;SUBSTITUTE(TEXT(EN7,"#,##0.00"),"-","△")&amp;"】"))</f>
        <v>【0.59】</v>
      </c>
    </row>
    <row r="7" spans="1:144" s="23" customFormat="1">
      <c r="A7" s="15"/>
      <c r="B7" s="24">
        <v>2024</v>
      </c>
      <c r="C7" s="24">
        <v>153079</v>
      </c>
      <c r="D7" s="24">
        <v>46</v>
      </c>
      <c r="E7" s="24">
        <v>1</v>
      </c>
      <c r="F7" s="24">
        <v>0</v>
      </c>
      <c r="G7" s="24">
        <v>1</v>
      </c>
      <c r="H7" s="24" t="s">
        <v>93</v>
      </c>
      <c r="I7" s="24" t="s">
        <v>94</v>
      </c>
      <c r="J7" s="24" t="s">
        <v>95</v>
      </c>
      <c r="K7" s="24" t="s">
        <v>96</v>
      </c>
      <c r="L7" s="24" t="s">
        <v>97</v>
      </c>
      <c r="M7" s="24" t="s">
        <v>98</v>
      </c>
      <c r="N7" s="25" t="s">
        <v>99</v>
      </c>
      <c r="O7" s="25">
        <v>82.98</v>
      </c>
      <c r="P7" s="25">
        <v>100</v>
      </c>
      <c r="Q7" s="25">
        <v>3388</v>
      </c>
      <c r="R7" s="25">
        <v>13986</v>
      </c>
      <c r="S7" s="25">
        <v>37.57</v>
      </c>
      <c r="T7" s="25">
        <v>372.27</v>
      </c>
      <c r="U7" s="25">
        <v>13821</v>
      </c>
      <c r="V7" s="25">
        <v>30.63</v>
      </c>
      <c r="W7" s="25">
        <v>451.22</v>
      </c>
      <c r="X7" s="25">
        <v>104.01</v>
      </c>
      <c r="Y7" s="25">
        <v>104.27</v>
      </c>
      <c r="Z7" s="25">
        <v>92.59</v>
      </c>
      <c r="AA7" s="25">
        <v>93.32</v>
      </c>
      <c r="AB7" s="25">
        <v>88.59</v>
      </c>
      <c r="AC7" s="25">
        <v>109.02</v>
      </c>
      <c r="AD7" s="25">
        <v>107.81</v>
      </c>
      <c r="AE7" s="25">
        <v>107.21</v>
      </c>
      <c r="AF7" s="25">
        <v>105.97</v>
      </c>
      <c r="AG7" s="25">
        <v>105.08</v>
      </c>
      <c r="AH7" s="25">
        <v>107.26</v>
      </c>
      <c r="AI7" s="25">
        <v>173.47</v>
      </c>
      <c r="AJ7" s="25">
        <v>168.43</v>
      </c>
      <c r="AK7" s="25">
        <v>177.86</v>
      </c>
      <c r="AL7" s="25">
        <v>188.08</v>
      </c>
      <c r="AM7" s="25">
        <v>202.79</v>
      </c>
      <c r="AN7" s="25">
        <v>11</v>
      </c>
      <c r="AO7" s="25">
        <v>8.86</v>
      </c>
      <c r="AP7" s="25">
        <v>7.65</v>
      </c>
      <c r="AQ7" s="25">
        <v>8.52</v>
      </c>
      <c r="AR7" s="25">
        <v>10.8</v>
      </c>
      <c r="AS7" s="25">
        <v>1.61</v>
      </c>
      <c r="AT7" s="25">
        <v>895.39</v>
      </c>
      <c r="AU7" s="25">
        <v>1136.97</v>
      </c>
      <c r="AV7" s="25">
        <v>1242.4100000000001</v>
      </c>
      <c r="AW7" s="25">
        <v>1541.83</v>
      </c>
      <c r="AX7" s="25">
        <v>1892.23</v>
      </c>
      <c r="AY7" s="25">
        <v>371.81</v>
      </c>
      <c r="AZ7" s="25">
        <v>384.23</v>
      </c>
      <c r="BA7" s="25">
        <v>364.3</v>
      </c>
      <c r="BB7" s="25">
        <v>378.87</v>
      </c>
      <c r="BC7" s="25">
        <v>362.35</v>
      </c>
      <c r="BD7" s="25">
        <v>239.69</v>
      </c>
      <c r="BE7" s="25">
        <v>155.57</v>
      </c>
      <c r="BF7" s="25">
        <v>138.52000000000001</v>
      </c>
      <c r="BG7" s="25">
        <v>131.41</v>
      </c>
      <c r="BH7" s="25">
        <v>129.72999999999999</v>
      </c>
      <c r="BI7" s="25">
        <v>127.77</v>
      </c>
      <c r="BJ7" s="25">
        <v>465.85</v>
      </c>
      <c r="BK7" s="25">
        <v>439.43</v>
      </c>
      <c r="BL7" s="25">
        <v>438.41</v>
      </c>
      <c r="BM7" s="25">
        <v>430.23</v>
      </c>
      <c r="BN7" s="25">
        <v>429.24</v>
      </c>
      <c r="BO7" s="25">
        <v>264.86</v>
      </c>
      <c r="BP7" s="25">
        <v>96.56</v>
      </c>
      <c r="BQ7" s="25">
        <v>95.84</v>
      </c>
      <c r="BR7" s="25">
        <v>87.23</v>
      </c>
      <c r="BS7" s="25">
        <v>87.09</v>
      </c>
      <c r="BT7" s="25">
        <v>79.2</v>
      </c>
      <c r="BU7" s="25">
        <v>92.39</v>
      </c>
      <c r="BV7" s="25">
        <v>94.41</v>
      </c>
      <c r="BW7" s="25">
        <v>90.96</v>
      </c>
      <c r="BX7" s="25">
        <v>90.66</v>
      </c>
      <c r="BY7" s="25">
        <v>90.78</v>
      </c>
      <c r="BZ7" s="25">
        <v>97.59</v>
      </c>
      <c r="CA7" s="25">
        <v>167.7</v>
      </c>
      <c r="CB7" s="25">
        <v>169.39</v>
      </c>
      <c r="CC7" s="25">
        <v>187.29</v>
      </c>
      <c r="CD7" s="25">
        <v>188.86</v>
      </c>
      <c r="CE7" s="25">
        <v>208.22</v>
      </c>
      <c r="CF7" s="25">
        <v>192.98</v>
      </c>
      <c r="CG7" s="25">
        <v>192.13</v>
      </c>
      <c r="CH7" s="25">
        <v>197.04</v>
      </c>
      <c r="CI7" s="25">
        <v>199.33</v>
      </c>
      <c r="CJ7" s="25">
        <v>202.75</v>
      </c>
      <c r="CK7" s="25">
        <v>181.66</v>
      </c>
      <c r="CL7" s="25">
        <v>66.459999999999994</v>
      </c>
      <c r="CM7" s="25">
        <v>61.74</v>
      </c>
      <c r="CN7" s="25">
        <v>61.58</v>
      </c>
      <c r="CO7" s="25">
        <v>59.74</v>
      </c>
      <c r="CP7" s="25">
        <v>62.24</v>
      </c>
      <c r="CQ7" s="25">
        <v>54.43</v>
      </c>
      <c r="CR7" s="25">
        <v>53.87</v>
      </c>
      <c r="CS7" s="25">
        <v>54.49</v>
      </c>
      <c r="CT7" s="25">
        <v>54.8</v>
      </c>
      <c r="CU7" s="25">
        <v>55.47</v>
      </c>
      <c r="CV7" s="25">
        <v>60.21</v>
      </c>
      <c r="CW7" s="25">
        <v>86.59</v>
      </c>
      <c r="CX7" s="25">
        <v>93.23</v>
      </c>
      <c r="CY7" s="25">
        <v>93.15</v>
      </c>
      <c r="CZ7" s="25">
        <v>93.6</v>
      </c>
      <c r="DA7" s="25">
        <v>89.37</v>
      </c>
      <c r="DB7" s="25">
        <v>79.44</v>
      </c>
      <c r="DC7" s="25">
        <v>79.489999999999995</v>
      </c>
      <c r="DD7" s="25">
        <v>78.8</v>
      </c>
      <c r="DE7" s="25">
        <v>77.98</v>
      </c>
      <c r="DF7" s="25">
        <v>76.97</v>
      </c>
      <c r="DG7" s="25">
        <v>89.21</v>
      </c>
      <c r="DH7" s="25">
        <v>67.17</v>
      </c>
      <c r="DI7" s="25">
        <v>69.69</v>
      </c>
      <c r="DJ7" s="25">
        <v>71.38</v>
      </c>
      <c r="DK7" s="25">
        <v>72.790000000000006</v>
      </c>
      <c r="DL7" s="25">
        <v>74.06</v>
      </c>
      <c r="DM7" s="25">
        <v>49.39</v>
      </c>
      <c r="DN7" s="25">
        <v>50.75</v>
      </c>
      <c r="DO7" s="25">
        <v>51.72</v>
      </c>
      <c r="DP7" s="25">
        <v>52.27</v>
      </c>
      <c r="DQ7" s="25">
        <v>52.87</v>
      </c>
      <c r="DR7" s="25">
        <v>52.41</v>
      </c>
      <c r="DS7" s="25">
        <v>0</v>
      </c>
      <c r="DT7" s="25">
        <v>26.01</v>
      </c>
      <c r="DU7" s="25">
        <v>0</v>
      </c>
      <c r="DV7" s="25">
        <v>76.98</v>
      </c>
      <c r="DW7" s="25">
        <v>77.510000000000005</v>
      </c>
      <c r="DX7" s="25">
        <v>18.57</v>
      </c>
      <c r="DY7" s="25">
        <v>21.14</v>
      </c>
      <c r="DZ7" s="25">
        <v>22.12</v>
      </c>
      <c r="EA7" s="25">
        <v>25.67</v>
      </c>
      <c r="EB7" s="25">
        <v>26.86</v>
      </c>
      <c r="EC7" s="25">
        <v>26.78</v>
      </c>
      <c r="ED7" s="25">
        <v>0</v>
      </c>
      <c r="EE7" s="25">
        <v>0</v>
      </c>
      <c r="EF7" s="25">
        <v>0</v>
      </c>
      <c r="EG7" s="25">
        <v>0.43</v>
      </c>
      <c r="EH7" s="25">
        <v>0.09</v>
      </c>
      <c r="EI7" s="25">
        <v>0.44</v>
      </c>
      <c r="EJ7" s="25">
        <v>0.5</v>
      </c>
      <c r="EK7" s="25">
        <v>0.4</v>
      </c>
      <c r="EL7" s="25">
        <v>0.4</v>
      </c>
      <c r="EM7" s="25">
        <v>0.39</v>
      </c>
      <c r="EN7" s="25">
        <v>0.59</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37257</v>
      </c>
      <c r="C10" s="29">
        <f t="shared" ref="C10:F10" si="15">DATEVALUE($B7-C11&amp;"/1/"&amp;C12)</f>
        <v>37622</v>
      </c>
      <c r="D10" s="29">
        <f t="shared" si="15"/>
        <v>37987</v>
      </c>
      <c r="E10" s="29">
        <f t="shared" si="15"/>
        <v>38353</v>
      </c>
      <c r="F10" s="29">
        <f t="shared" si="15"/>
        <v>38718</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正統</dc:creator>
  <cp:lastModifiedBy>石田 正統</cp:lastModifiedBy>
  <cp:lastPrinted>2026-02-19T04:56:05Z</cp:lastPrinted>
  <dcterms:created xsi:type="dcterms:W3CDTF">2026-02-19T04:47:15Z</dcterms:created>
  <dcterms:modified xsi:type="dcterms:W3CDTF">2026-02-19T04:56:11Z</dcterms:modified>
</cp:coreProperties>
</file>