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共有フォルダ（令和6年度から）\01_共通文書\01_課内庶務\01_庁内依頼(調査／照会)\R7\01_総合政策課\20260119公営企業に係る経営比較分析表（令和６年度）の分析等について\【経営比較分析表】2024_153079_46_1718\"/>
    </mc:Choice>
  </mc:AlternateContent>
  <xr:revisionPtr revIDLastSave="0" documentId="13_ncr:1_{B4B26FC3-085F-44BC-B44A-A55621187C68}" xr6:coauthVersionLast="47" xr6:coauthVersionMax="47" xr10:uidLastSave="{00000000-0000-0000-0000-000000000000}"/>
  <workbookProtection workbookAlgorithmName="SHA-512" workbookHashValue="sIZyGALQO8CSeBXgPK9ea3O//UOa08ARHxPPWnQqpbH7DDABHb+G8boAIrYGIFPo0ZGBQEBq4B6iU/yzNYoraA==" workbookSaltValue="JYPmgB8oAkCEI68khfrFG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H85" i="4"/>
  <c r="E85" i="4"/>
  <c r="BB10" i="4"/>
  <c r="AT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<sst xmlns="http://schemas.openxmlformats.org/spreadsheetml/2006/main" count="236" uniqueCount="115">
  <si>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</si>
  <si>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</si>
  <si>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</si>
  <si>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</si>
  <si>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</si>
  <si>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</si>
  <si>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</si>
  <si>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</si>
  <si>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</si>
  <si>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</si>
  <si>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</si>
  <si>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</si>
  <si>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</si>
  <si>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</si>
  <si>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</si>
  <si>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</si>
  <si>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</si>
  <si>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</si>
  <si>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</si>
  <si>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</si>
  <si>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</si>
  <si>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</si>
  <si>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</si>
  <si>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</si>
  <si>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</si>
  <si>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</si>
  <si>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</si>
  <si>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</si>
  <si>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</si>
  <si>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</si>
  <si>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</si>
  <si>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</si>
  <si>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</si>
  <si>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</si>
  <si>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</si>
  <si>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</si>
  <si>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</si>
  <si>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</si>
  <si>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</si>
  <si>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</si>
  <si>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</si>
  <si>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</si>
  <si>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</si>
  <si>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</si>
  <si>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</si>
  <si>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</si>
  <si>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</si>
  <si>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</si>
  <si>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</si>
  <si>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</si>
  <si>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</si>
  <si>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</si>
  <si>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</si>
  <si>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</si>
  <si>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</si>
  <si>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</si>
  <si>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</si>
  <si>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</si>
  <si>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</si>
  <si>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</si>
  <si>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</si>
  <si>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</si>
  <si>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</si>
  <si>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</si>
  <si>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</si>
  <si>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</si>
  <si>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</si>
  <si>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</si>
  <si>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</si>
  <si>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</si>
  <si>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</si>
  <si>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</si>
  <si>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</si>
  <si>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</si>
  <si>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</si>
  <si>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</si>
  <si>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</si>
  <si>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</si>
  <si>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</si>
  <si>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</si>
  <si>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</si>
  <si>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</si>
  <si>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</si>
  <si>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</si>
  <si>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</si>
  <si>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</si>
  <si>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</si>
  <si>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</si>
  <si>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</si>
  <si>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</si>
  <si>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</si>
  <si>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</si>
  <si>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</si>
  <si>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</si>
  <si>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</si>
  <si>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聖籠町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</si>
  <si>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</si>
  <si>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</si>
  <si>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</si>
  <si>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</si>
  <si>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</si>
  <si>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</si>
  <si>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</si>
  <si>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</si>
  <si>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</si>
  <si>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</si>
  <si>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</si>
  <si>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</si>
  <si>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</si>
  <si>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</si>
  <si>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</si>
  <si>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</si>
  <si>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が公共、特環とも平成12年～平成22年であり、管渠等の更新は当面必要ないが、平成27年の改正下水道法に鑑みて、ストックマネジメント計画（令和4年度更新）や経営戦略（令和5年度更新）等による適正な維持管理と効率的な更新計画を図る必要がある。
　また、近年管渠の老化による事故が多発しており法定耐用年数前でも老朽化しているケースがあるため、点検方法や更新方法など注視していきたい。</t>
    <rPh sb="78" eb="80">
      <t>コウシン</t>
    </rPh>
    <rPh sb="87" eb="89">
      <t>レイワ</t>
    </rPh>
    <rPh sb="92" eb="94">
      <t>コウシン</t>
    </rPh>
    <rPh sb="129" eb="131">
      <t>キンネン</t>
    </rPh>
    <rPh sb="131" eb="133">
      <t>カンキョ</t>
    </rPh>
    <rPh sb="134" eb="136">
      <t>ロウカ</t>
    </rPh>
    <rPh sb="139" eb="141">
      <t>ジコ</t>
    </rPh>
    <rPh sb="142" eb="144">
      <t>タハツ</t>
    </rPh>
    <rPh sb="148" eb="150">
      <t>ホウテイ</t>
    </rPh>
    <rPh sb="150" eb="152">
      <t>タイヨウ</t>
    </rPh>
    <rPh sb="152" eb="154">
      <t>ネンスウ</t>
    </rPh>
    <rPh sb="154" eb="155">
      <t>マエ</t>
    </rPh>
    <rPh sb="157" eb="160">
      <t>ロウキュウカ</t>
    </rPh>
    <rPh sb="173" eb="175">
      <t>テンケン</t>
    </rPh>
    <rPh sb="175" eb="177">
      <t>ホウホウ</t>
    </rPh>
    <rPh sb="178" eb="180">
      <t>コウシン</t>
    </rPh>
    <rPh sb="180" eb="182">
      <t>ホウホウ</t>
    </rPh>
    <rPh sb="184" eb="186">
      <t>チュウシ</t>
    </rPh>
    <phoneticPr fontId="4"/>
  </si>
  <si>
    <t>　当町は、阿賀野川流域公共下水道新井郷川処理区に属しており新潟市・阿賀野市・新発田市と連携した下水道事業を推進している。よって有形固定資産は管渠とマンホールポンプ場のみである。令和5年度末下水道普及率は町全体で（公共・特環）99.8％、水洗化率は92.3％で下水道整備は平成21年度でほぼ完了している。平成22年より地方公営企業法を適用し企業会計へ移行した。経営状況は、下水道創設期における建設費等の償還金のピーク期にあることから一般会計からの繰入金に依存している部分が強い。しかし、経費回収率や汚水処理原価などは、良好な数値を示しており、累積欠損金比率も減少してきていることから経営の健全性・効率性は保たれている。
　町施策としては今後も企業誘致、宅地開発の誘導と町外からの移住・定住を促進することから今後も新たな汚水流量が見込まれている。また、下水道未接続者への下水道接続について啓発を行うとともに下水道未接続の要因についても分析し、効果的な接続率向上を目指す。</t>
    <rPh sb="109" eb="110">
      <t>トク</t>
    </rPh>
    <rPh sb="110" eb="111">
      <t>カン</t>
    </rPh>
    <rPh sb="242" eb="244">
      <t>ケイヒ</t>
    </rPh>
    <rPh sb="244" eb="246">
      <t>カイシュウ</t>
    </rPh>
    <rPh sb="246" eb="247">
      <t>リツ</t>
    </rPh>
    <rPh sb="248" eb="250">
      <t>オスイ</t>
    </rPh>
    <rPh sb="250" eb="252">
      <t>ショリ</t>
    </rPh>
    <rPh sb="252" eb="254">
      <t>ゲンカ</t>
    </rPh>
    <rPh sb="258" eb="260">
      <t>リョウコウ</t>
    </rPh>
    <rPh sb="261" eb="263">
      <t>スウチ</t>
    </rPh>
    <rPh sb="264" eb="265">
      <t>シメ</t>
    </rPh>
    <rPh sb="270" eb="272">
      <t>ルイセキ</t>
    </rPh>
    <rPh sb="272" eb="274">
      <t>ケッソン</t>
    </rPh>
    <rPh sb="274" eb="275">
      <t>キン</t>
    </rPh>
    <rPh sb="275" eb="277">
      <t>ヒリツ</t>
    </rPh>
    <rPh sb="278" eb="280">
      <t>ゲンショウ</t>
    </rPh>
    <rPh sb="290" eb="292">
      <t>ケイエイ</t>
    </rPh>
    <rPh sb="293" eb="296">
      <t>ケンゼンセイ</t>
    </rPh>
    <rPh sb="297" eb="300">
      <t>コウリツセイ</t>
    </rPh>
    <rPh sb="301" eb="302">
      <t>タモ</t>
    </rPh>
    <rPh sb="322" eb="324">
      <t>キギョウ</t>
    </rPh>
    <rPh sb="324" eb="326">
      <t>ユウチ</t>
    </rPh>
    <phoneticPr fontId="4"/>
  </si>
  <si>
    <t>　当町においては緩やかな人口減少の傾向が見られるが、東港工業団地への企業誘致や宅造計画等が具体化しているところから使用料収入については増加を見込んでいる。
　当町の下水道面的整備はほぼ終了しており、今後は維持管理の段階である。耐用年数を超えた管路がないことから、管路老朽化率は0％であるが、マンホールポンプの更新の平準化を図り計画的な更新を行っている。
　研修等により公営企業に携わる人材育成を行っているものの、人事異動等により画一的な人材確保は難しい現状がある。
　下水道創設期の企業債償還が当面の経営課題であり、資本費平準化債を充当し償還金の平準化を図っているが、当面は一般会計からの繰入金に頼らざる得ない状況が見込まれる。人件費や物価高騰等社会情勢の変化に対応するため、経常経費の抑制に努めるとともに長期的展望に立ち、下水道事業経営戦略により、持続可能な下水道事業を推進する。</t>
    <rPh sb="12" eb="14">
      <t>ジンコウ</t>
    </rPh>
    <rPh sb="17" eb="19">
      <t>ケイコウ</t>
    </rPh>
    <rPh sb="19" eb="21">
      <t>ゲンショウ</t>
    </rPh>
    <rPh sb="21" eb="23">
      <t>ケイコウ</t>
    </rPh>
    <rPh sb="24" eb="25">
      <t>ミ</t>
    </rPh>
    <rPh sb="29" eb="31">
      <t>キギョウ</t>
    </rPh>
    <rPh sb="31" eb="33">
      <t>ユウチ</t>
    </rPh>
    <rPh sb="57" eb="60">
      <t>シヨウリョウ</t>
    </rPh>
    <rPh sb="61" eb="63">
      <t>ミコ</t>
    </rPh>
    <rPh sb="134" eb="136">
      <t>タイヨウ</t>
    </rPh>
    <rPh sb="136" eb="138">
      <t>ネンスウ</t>
    </rPh>
    <rPh sb="139" eb="140">
      <t>コ</t>
    </rPh>
    <rPh sb="142" eb="144">
      <t>カンロ</t>
    </rPh>
    <rPh sb="152" eb="154">
      <t>カンロ</t>
    </rPh>
    <rPh sb="154" eb="157">
      <t>ロウキュウカ</t>
    </rPh>
    <rPh sb="157" eb="158">
      <t>リツ</t>
    </rPh>
    <rPh sb="175" eb="177">
      <t>コウシン</t>
    </rPh>
    <rPh sb="178" eb="181">
      <t>ヘイジュンカ</t>
    </rPh>
    <rPh sb="182" eb="183">
      <t>ハカ</t>
    </rPh>
    <rPh sb="184" eb="187">
      <t>ケイカクテキ</t>
    </rPh>
    <rPh sb="188" eb="190">
      <t>コウシン</t>
    </rPh>
    <rPh sb="191" eb="192">
      <t>オコナ</t>
    </rPh>
    <rPh sb="199" eb="201">
      <t>ケンシュウ</t>
    </rPh>
    <rPh sb="201" eb="202">
      <t>トウ</t>
    </rPh>
    <rPh sb="205" eb="207">
      <t>ジンザイ</t>
    </rPh>
    <rPh sb="215" eb="217">
      <t>ジンザイ</t>
    </rPh>
    <rPh sb="217" eb="219">
      <t>イクセイ</t>
    </rPh>
    <rPh sb="229" eb="231">
      <t>ジンジ</t>
    </rPh>
    <rPh sb="231" eb="233">
      <t>イドウ</t>
    </rPh>
    <rPh sb="233" eb="234">
      <t>トウ</t>
    </rPh>
    <rPh sb="237" eb="240">
      <t>カクイツテキ</t>
    </rPh>
    <rPh sb="241" eb="243">
      <t>カクホ</t>
    </rPh>
    <rPh sb="244" eb="245">
      <t>ムズカ</t>
    </rPh>
    <rPh sb="247" eb="249">
      <t>ゲンジョウ</t>
    </rPh>
    <rPh sb="271" eb="273">
      <t>トウメン</t>
    </rPh>
    <rPh sb="282" eb="284">
      <t>シホン</t>
    </rPh>
    <rPh sb="285" eb="286">
      <t>タヨ</t>
    </rPh>
    <rPh sb="289" eb="290">
      <t>エ</t>
    </rPh>
    <rPh sb="292" eb="294">
      <t>ジョウキョウ</t>
    </rPh>
    <rPh sb="295" eb="296">
      <t>ツヅ</t>
    </rPh>
    <rPh sb="301" eb="302">
      <t>サラ</t>
    </rPh>
    <rPh sb="308" eb="310">
      <t>ミコ</t>
    </rPh>
    <rPh sb="318" eb="320">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</si>
</sst>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F4-4A7D-9167-99912EC521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F1F4-4A7D-9167-99912EC521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50-4C30-9441-4FACBCC093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6250-4C30-9441-4FACBCC093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89.95</c:v>
                </c:pt>
                <c:pt idx="1">
                  <c:v>90.22</c:v>
                </c:pt>
                <c:pt idx="2">
                  <c:v>90.55</c:v>
                </c:pt>
                <c:pt idx="3">
                  <c:v>92.07</c:v>
                </c:pt>
                <c:pt idx="4">
                  <c:v>92.54</c:v>
                </c:pt>
              </c:numCache>
            </c:numRef>
          </c:val>
          <c:extLst>
            <c:ext xmlns:c16="http://schemas.microsoft.com/office/drawing/2014/chart" uri="{C3380CC4-5D6E-409C-BE32-E72D297353CC}">
              <c16:uniqueId val="{00000000-4C6A-4A35-871F-C1DE7B954F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4C6A-4A35-871F-C1DE7B954F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101.63</c:v>
                </c:pt>
                <c:pt idx="1">
                  <c:v>105.93</c:v>
                </c:pt>
                <c:pt idx="2">
                  <c:v>109.61</c:v>
                </c:pt>
                <c:pt idx="3">
                  <c:v>106.96</c:v>
                </c:pt>
                <c:pt idx="4">
                  <c:v>108.28</c:v>
                </c:pt>
              </c:numCache>
            </c:numRef>
          </c:val>
          <c:extLst>
            <c:ext xmlns:c16="http://schemas.microsoft.com/office/drawing/2014/chart" uri="{C3380CC4-5D6E-409C-BE32-E72D297353CC}">
              <c16:uniqueId val="{00000000-E2EA-46AD-9694-21AB9F685A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E2EA-46AD-9694-21AB9F685A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24.33</c:v>
                </c:pt>
                <c:pt idx="1">
                  <c:v>26.5</c:v>
                </c:pt>
                <c:pt idx="2">
                  <c:v>28.66</c:v>
                </c:pt>
                <c:pt idx="3">
                  <c:v>30.76</c:v>
                </c:pt>
                <c:pt idx="4">
                  <c:v>32.78</c:v>
                </c:pt>
              </c:numCache>
            </c:numRef>
          </c:val>
          <c:extLst>
            <c:ext xmlns:c16="http://schemas.microsoft.com/office/drawing/2014/chart" uri="{C3380CC4-5D6E-409C-BE32-E72D297353CC}">
              <c16:uniqueId val="{00000000-E5E2-480E-802A-75D544D22E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E5E2-480E-802A-75D544D22E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80-42FB-80FF-588420B289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80-42FB-80FF-588420B289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177.43</c:v>
                </c:pt>
                <c:pt idx="1">
                  <c:v>157.22999999999999</c:v>
                </c:pt>
                <c:pt idx="2">
                  <c:v>123.6</c:v>
                </c:pt>
                <c:pt idx="3">
                  <c:v>101.86</c:v>
                </c:pt>
                <c:pt idx="4">
                  <c:v>75.42</c:v>
                </c:pt>
              </c:numCache>
            </c:numRef>
          </c:val>
          <c:extLst>
            <c:ext xmlns:c16="http://schemas.microsoft.com/office/drawing/2014/chart" uri="{C3380CC4-5D6E-409C-BE32-E72D297353CC}">
              <c16:uniqueId val="{00000000-48F6-405E-9ADD-A453A6F743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48F6-405E-9ADD-A453A6F743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47.87</c:v>
                </c:pt>
                <c:pt idx="1">
                  <c:v>50.78</c:v>
                </c:pt>
                <c:pt idx="2">
                  <c:v>54.69</c:v>
                </c:pt>
                <c:pt idx="3">
                  <c:v>56.83</c:v>
                </c:pt>
                <c:pt idx="4">
                  <c:v>67.88</c:v>
                </c:pt>
              </c:numCache>
            </c:numRef>
          </c:val>
          <c:extLst>
            <c:ext xmlns:c16="http://schemas.microsoft.com/office/drawing/2014/chart" uri="{C3380CC4-5D6E-409C-BE32-E72D297353CC}">
              <c16:uniqueId val="{00000000-3124-44E7-835C-D12EEB6727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3124-44E7-835C-D12EEB6727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41-4A80-BD7C-2EFC608FA4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8D41-4A80-BD7C-2EFC608FA4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102.47</c:v>
                </c:pt>
                <c:pt idx="1">
                  <c:v>119.61</c:v>
                </c:pt>
                <c:pt idx="2">
                  <c:v>125.86</c:v>
                </c:pt>
                <c:pt idx="3">
                  <c:v>119.51</c:v>
                </c:pt>
                <c:pt idx="4">
                  <c:v>128.62</c:v>
                </c:pt>
              </c:numCache>
            </c:numRef>
          </c:val>
          <c:extLst>
            <c:ext xmlns:c16="http://schemas.microsoft.com/office/drawing/2014/chart" uri="{C3380CC4-5D6E-409C-BE32-E72D297353CC}">
              <c16:uniqueId val="{00000000-F991-4588-B31B-8570A6010C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F991-4588-B31B-8570A6010C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146.24</c:v>
                </c:pt>
                <c:pt idx="1">
                  <c:v>125.21</c:v>
                </c:pt>
                <c:pt idx="2">
                  <c:v>116.85</c:v>
                </c:pt>
                <c:pt idx="3">
                  <c:v>123.89</c:v>
                </c:pt>
                <c:pt idx="4">
                  <c:v>114.9</c:v>
                </c:pt>
              </c:numCache>
            </c:numRef>
          </c:val>
          <c:extLst>
            <c:ext xmlns:c16="http://schemas.microsoft.com/office/drawing/2014/chart" uri="{C3380CC4-5D6E-409C-BE32-E72D297353CC}">
              <c16:uniqueId val="{00000000-D56F-47BD-BA31-99EF5EBDCA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D56F-47BD-BA31-99EF5EBDCA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8"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新潟県　聖籠町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13986</v>
      </c>
      <c r="AM8" s="45"/>
      <c r="AN8" s="45"/>
      <c r="AO8" s="45"/>
      <c r="AP8" s="45"/>
      <c r="AQ8" s="45"/>
      <c r="AR8" s="45"/>
      <c r="AS8" s="45"/>
      <c r="AT8" s="46">
        <f>データ!T6</f>
        <v>37.57</v>
      </c>
      <c r="AU8" s="46"/>
      <c r="AV8" s="46"/>
      <c r="AW8" s="46"/>
      <c r="AX8" s="46"/>
      <c r="AY8" s="46"/>
      <c r="AZ8" s="46"/>
      <c r="BA8" s="46"/>
      <c r="BB8" s="46">
        <f>データ!U6</f>
        <v>372.27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64.86</v>
      </c>
      <c r="J10" s="46"/>
      <c r="K10" s="46"/>
      <c r="L10" s="46"/>
      <c r="M10" s="46"/>
      <c r="N10" s="46"/>
      <c r="O10" s="46"/>
      <c r="P10" s="46">
        <f>データ!P6</f>
        <v>67.62</v>
      </c>
      <c r="Q10" s="46"/>
      <c r="R10" s="46"/>
      <c r="S10" s="46"/>
      <c r="T10" s="46"/>
      <c r="U10" s="46"/>
      <c r="V10" s="46"/>
      <c r="W10" s="46">
        <f>データ!Q6</f>
        <v>100</v>
      </c>
      <c r="X10" s="46"/>
      <c r="Y10" s="46"/>
      <c r="Z10" s="46"/>
      <c r="AA10" s="46"/>
      <c r="AB10" s="46"/>
      <c r="AC10" s="46"/>
      <c r="AD10" s="45">
        <f>データ!R6</f>
        <v>3240</v>
      </c>
      <c r="AE10" s="45"/>
      <c r="AF10" s="45"/>
      <c r="AG10" s="45"/>
      <c r="AH10" s="45"/>
      <c r="AI10" s="45"/>
      <c r="AJ10" s="45"/>
      <c r="AK10" s="2"/>
      <c r="AL10" s="45">
        <f>データ!V6</f>
        <v>9439</v>
      </c>
      <c r="AM10" s="45"/>
      <c r="AN10" s="45"/>
      <c r="AO10" s="45"/>
      <c r="AP10" s="45"/>
      <c r="AQ10" s="45"/>
      <c r="AR10" s="45"/>
      <c r="AS10" s="45"/>
      <c r="AT10" s="46">
        <f>データ!W6</f>
        <v>11.58</v>
      </c>
      <c r="AU10" s="46"/>
      <c r="AV10" s="46"/>
      <c r="AW10" s="46"/>
      <c r="AX10" s="46"/>
      <c r="AY10" s="46"/>
      <c r="AZ10" s="46"/>
      <c r="BA10" s="46"/>
      <c r="BB10" s="46">
        <f>データ!X6</f>
        <v>815.11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vFVeJcVtHSGH3DNlwZkWgqnL+pmmixTzrRkbfi64wGVLczRcW43MIQezBiTBXCx+VKk481FJKQU7+1tuNWKbw==" saltValue="TzhYzGXatmhhKXrdh7z+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153079</v>
      </c>
      <c r="D6" s="19">
        <f t="shared" si="3"/>
        <v>46</v>
      </c>
      <c r="E6" s="19">
        <f t="shared" si="3"/>
        <v>17</v>
      </c>
      <c r="F6" s="19">
        <f t="shared" si="3"/>
        <v>1</v>
      </c>
      <c r="G6" s="19">
        <f t="shared" si="3"/>
        <v>0</v>
      </c>
      <c r="H6" s="19" t="str">
        <f t="shared" si="3"/>
        <v>新潟県　聖籠町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64.86</v>
      </c>
      <c r="P6" s="20">
        <f t="shared" si="3"/>
        <v>67.62</v>
      </c>
      <c r="Q6" s="20">
        <f t="shared" si="3"/>
        <v>100</v>
      </c>
      <c r="R6" s="20">
        <f t="shared" si="3"/>
        <v>3240</v>
      </c>
      <c r="S6" s="20">
        <f t="shared" si="3"/>
        <v>13986</v>
      </c>
      <c r="T6" s="20">
        <f t="shared" si="3"/>
        <v>37.57</v>
      </c>
      <c r="U6" s="20">
        <f t="shared" si="3"/>
        <v>372.27</v>
      </c>
      <c r="V6" s="20">
        <f t="shared" si="3"/>
        <v>9439</v>
      </c>
      <c r="W6" s="20">
        <f t="shared" si="3"/>
        <v>11.58</v>
      </c>
      <c r="X6" s="20">
        <f t="shared" si="3"/>
        <v>815.11</v>
      </c>
      <c r="Y6" s="21">
        <f>IF(Y7="",NA(),Y7)</f>
        <v>101.63</v>
      </c>
      <c r="Z6" s="21">
        <f t="shared" ref="Z6:AH6" si="4">IF(Z7="",NA(),Z7)</f>
        <v>105.93</v>
      </c>
      <c r="AA6" s="21">
        <f t="shared" si="4"/>
        <v>109.61</v>
      </c>
      <c r="AB6" s="21">
        <f t="shared" si="4"/>
        <v>106.96</v>
      </c>
      <c r="AC6" s="21">
        <f t="shared" si="4"/>
        <v>108.28</v>
      </c>
      <c r="AD6" s="21">
        <f t="shared" si="4"/>
        <v>107.81</v>
      </c>
      <c r="AE6" s="21">
        <f t="shared" si="4"/>
        <v>107.54</v>
      </c>
      <c r="AF6" s="21">
        <f t="shared" si="4"/>
        <v>107.19</v>
      </c>
      <c r="AG6" s="21">
        <f t="shared" si="4"/>
        <v>107.04</v>
      </c>
      <c r="AH6" s="21">
        <f t="shared" si="4"/>
        <v>107.83</v>
      </c>
      <c r="AI6" s="20" t="str">
        <f>IF(AI7="","",IF(AI7="-","【-】","【"&amp;SUBSTITUTE(TEXT(AI7,"#,##0.00"),"-","△")&amp;"】"))</f>
        <v>【105.36】</v>
      </c>
      <c r="AJ6" s="21">
        <f>IF(AJ7="",NA(),AJ7)</f>
        <v>177.43</v>
      </c>
      <c r="AK6" s="21">
        <f t="shared" ref="AK6:AS6" si="5">IF(AK7="",NA(),AK7)</f>
        <v>157.22999999999999</v>
      </c>
      <c r="AL6" s="21">
        <f t="shared" si="5"/>
        <v>123.6</v>
      </c>
      <c r="AM6" s="21">
        <f t="shared" si="5"/>
        <v>101.86</v>
      </c>
      <c r="AN6" s="21">
        <f t="shared" si="5"/>
        <v>75.42</v>
      </c>
      <c r="AO6" s="21">
        <f t="shared" si="5"/>
        <v>18.2</v>
      </c>
      <c r="AP6" s="21">
        <f t="shared" si="5"/>
        <v>19.059999999999999</v>
      </c>
      <c r="AQ6" s="21">
        <f t="shared" si="5"/>
        <v>31.07</v>
      </c>
      <c r="AR6" s="21">
        <f t="shared" si="5"/>
        <v>37.43</v>
      </c>
      <c r="AS6" s="21">
        <f t="shared" si="5"/>
        <v>30.17</v>
      </c>
      <c r="AT6" s="20" t="str">
        <f>IF(AT7="","",IF(AT7="-","【-】","【"&amp;SUBSTITUTE(TEXT(AT7,"#,##0.00"),"-","△")&amp;"】"))</f>
        <v>【3.12】</v>
      </c>
      <c r="AU6" s="21">
        <f>IF(AU7="",NA(),AU7)</f>
        <v>47.87</v>
      </c>
      <c r="AV6" s="21">
        <f t="shared" ref="AV6:BD6" si="6">IF(AV7="",NA(),AV7)</f>
        <v>50.78</v>
      </c>
      <c r="AW6" s="21">
        <f t="shared" si="6"/>
        <v>54.69</v>
      </c>
      <c r="AX6" s="21">
        <f t="shared" si="6"/>
        <v>56.83</v>
      </c>
      <c r="AY6" s="21">
        <f t="shared" si="6"/>
        <v>67.88</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102.47</v>
      </c>
      <c r="BR6" s="21">
        <f t="shared" ref="BR6:BZ6" si="8">IF(BR7="",NA(),BR7)</f>
        <v>119.61</v>
      </c>
      <c r="BS6" s="21">
        <f t="shared" si="8"/>
        <v>125.86</v>
      </c>
      <c r="BT6" s="21">
        <f t="shared" si="8"/>
        <v>119.51</v>
      </c>
      <c r="BU6" s="21">
        <f t="shared" si="8"/>
        <v>128.62</v>
      </c>
      <c r="BV6" s="21">
        <f t="shared" si="8"/>
        <v>79.77</v>
      </c>
      <c r="BW6" s="21">
        <f t="shared" si="8"/>
        <v>79.63</v>
      </c>
      <c r="BX6" s="21">
        <f t="shared" si="8"/>
        <v>76.78</v>
      </c>
      <c r="BY6" s="21">
        <f t="shared" si="8"/>
        <v>75.41</v>
      </c>
      <c r="BZ6" s="21">
        <f t="shared" si="8"/>
        <v>72.84</v>
      </c>
      <c r="CA6" s="20" t="str">
        <f>IF(CA7="","",IF(CA7="-","【-】","【"&amp;SUBSTITUTE(TEXT(CA7,"#,##0.00"),"-","△")&amp;"】"))</f>
        <v>【97.94】</v>
      </c>
      <c r="CB6" s="21">
        <f>IF(CB7="",NA(),CB7)</f>
        <v>146.24</v>
      </c>
      <c r="CC6" s="21">
        <f t="shared" ref="CC6:CK6" si="9">IF(CC7="",NA(),CC7)</f>
        <v>125.21</v>
      </c>
      <c r="CD6" s="21">
        <f t="shared" si="9"/>
        <v>116.85</v>
      </c>
      <c r="CE6" s="21">
        <f t="shared" si="9"/>
        <v>123.89</v>
      </c>
      <c r="CF6" s="21">
        <f t="shared" si="9"/>
        <v>114.9</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89.95</v>
      </c>
      <c r="CY6" s="21">
        <f t="shared" ref="CY6:DG6" si="11">IF(CY7="",NA(),CY7)</f>
        <v>90.22</v>
      </c>
      <c r="CZ6" s="21">
        <f t="shared" si="11"/>
        <v>90.55</v>
      </c>
      <c r="DA6" s="21">
        <f t="shared" si="11"/>
        <v>92.07</v>
      </c>
      <c r="DB6" s="21">
        <f t="shared" si="11"/>
        <v>92.54</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24.33</v>
      </c>
      <c r="DJ6" s="21">
        <f t="shared" ref="DJ6:DR6" si="12">IF(DJ7="",NA(),DJ7)</f>
        <v>26.5</v>
      </c>
      <c r="DK6" s="21">
        <f t="shared" si="12"/>
        <v>28.66</v>
      </c>
      <c r="DL6" s="21">
        <f t="shared" si="12"/>
        <v>30.76</v>
      </c>
      <c r="DM6" s="21">
        <f t="shared" si="12"/>
        <v>32.78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153079</v>
      </c>
      <c r="D7" s="23">
        <v>46</v>
      </c>
      <c r="E7" s="23">
        <v>17</v>
      </c>
      <c r="F7" s="23">
        <v>1</v>
      </c>
      <c r="G7" s="23">
        <v>0</v>
      </c>
      <c r="H7" s="23" t="s">
        <v>95</v>
      </c>
      <c r="I7" s="23" t="s">
        <v>96</v>
      </c>
      <c r="J7" s="23" t="s">
        <v>97</v>
      </c>
      <c r="K7" s="23" t="s">
        <v>98</v>
      </c>
      <c r="L7" s="23" t="s">
        <v>99</v>
      </c>
      <c r="M7" s="23" t="s">
        <v>100</v>
      </c>
      <c r="N7" s="24" t="s">
        <v>101</v>
      </c>
      <c r="O7" s="24">
        <v>64.86</v>
      </c>
      <c r="P7" s="24">
        <v>67.62</v>
      </c>
      <c r="Q7" s="24">
        <v>100</v>
      </c>
      <c r="R7" s="24">
        <v>3240</v>
      </c>
      <c r="S7" s="24">
        <v>13986</v>
      </c>
      <c r="T7" s="24">
        <v>37.57</v>
      </c>
      <c r="U7" s="24">
        <v>372.27</v>
      </c>
      <c r="V7" s="24">
        <v>9439</v>
      </c>
      <c r="W7" s="24">
        <v>11.58</v>
      </c>
      <c r="X7" s="24">
        <v>815.11</v>
      </c>
      <c r="Y7" s="24">
        <v>101.63</v>
      </c>
      <c r="Z7" s="24">
        <v>105.93</v>
      </c>
      <c r="AA7" s="24">
        <v>109.61</v>
      </c>
      <c r="AB7" s="24">
        <v>106.96</v>
      </c>
      <c r="AC7" s="24">
        <v>108.28</v>
      </c>
      <c r="AD7" s="24">
        <v>107.81</v>
      </c>
      <c r="AE7" s="24">
        <v>107.54</v>
      </c>
      <c r="AF7" s="24">
        <v>107.19</v>
      </c>
      <c r="AG7" s="24">
        <v>107.04</v>
      </c>
      <c r="AH7" s="24">
        <v>107.83</v>
      </c>
      <c r="AI7" s="24">
        <v>105.36</v>
      </c>
      <c r="AJ7" s="24">
        <v>177.43</v>
      </c>
      <c r="AK7" s="24">
        <v>157.22999999999999</v>
      </c>
      <c r="AL7" s="24">
        <v>123.6</v>
      </c>
      <c r="AM7" s="24">
        <v>101.86</v>
      </c>
      <c r="AN7" s="24">
        <v>75.42</v>
      </c>
      <c r="AO7" s="24">
        <v>18.2</v>
      </c>
      <c r="AP7" s="24">
        <v>19.059999999999999</v>
      </c>
      <c r="AQ7" s="24">
        <v>31.07</v>
      </c>
      <c r="AR7" s="24">
        <v>37.43</v>
      </c>
      <c r="AS7" s="24">
        <v>30.17</v>
      </c>
      <c r="AT7" s="24">
        <v>3.12</v>
      </c>
      <c r="AU7" s="24">
        <v>47.87</v>
      </c>
      <c r="AV7" s="24">
        <v>50.78</v>
      </c>
      <c r="AW7" s="24">
        <v>54.69</v>
      </c>
      <c r="AX7" s="24">
        <v>56.83</v>
      </c>
      <c r="AY7" s="24">
        <v>67.88</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102.47</v>
      </c>
      <c r="BR7" s="24">
        <v>119.61</v>
      </c>
      <c r="BS7" s="24">
        <v>125.86</v>
      </c>
      <c r="BT7" s="24">
        <v>119.51</v>
      </c>
      <c r="BU7" s="24">
        <v>128.62</v>
      </c>
      <c r="BV7" s="24">
        <v>79.77</v>
      </c>
      <c r="BW7" s="24">
        <v>79.63</v>
      </c>
      <c r="BX7" s="24">
        <v>76.78</v>
      </c>
      <c r="BY7" s="24">
        <v>75.41</v>
      </c>
      <c r="BZ7" s="24">
        <v>72.84</v>
      </c>
      <c r="CA7" s="24">
        <v>97.94</v>
      </c>
      <c r="CB7" s="24">
        <v>146.24</v>
      </c>
      <c r="CC7" s="24">
        <v>125.21</v>
      </c>
      <c r="CD7" s="24">
        <v>116.85</v>
      </c>
      <c r="CE7" s="24">
        <v>123.89</v>
      </c>
      <c r="CF7" s="24">
        <v>114.9</v>
      </c>
      <c r="CG7" s="24">
        <v>214.56</v>
      </c>
      <c r="CH7" s="24">
        <v>213.66</v>
      </c>
      <c r="CI7" s="24">
        <v>224.31</v>
      </c>
      <c r="CJ7" s="24">
        <v>223.48</v>
      </c>
      <c r="CK7" s="24">
        <v>232.33</v>
      </c>
      <c r="CL7" s="24">
        <v>140.97999999999999</v>
      </c>
      <c r="CM7" s="24" t="s">
        <v>101</v>
      </c>
      <c r="CN7" s="24" t="s">
        <v>101</v>
      </c>
      <c r="CO7" s="24" t="s">
        <v>101</v>
      </c>
      <c r="CP7" s="24" t="s">
        <v>101</v>
      </c>
      <c r="CQ7" s="24" t="s">
        <v>101</v>
      </c>
      <c r="CR7" s="24">
        <v>49.47</v>
      </c>
      <c r="CS7" s="24">
        <v>48.19</v>
      </c>
      <c r="CT7" s="24">
        <v>47.32</v>
      </c>
      <c r="CU7" s="24">
        <v>48.03</v>
      </c>
      <c r="CV7" s="24">
        <v>48.92</v>
      </c>
      <c r="CW7" s="24">
        <v>60.13</v>
      </c>
      <c r="CX7" s="24">
        <v>89.95</v>
      </c>
      <c r="CY7" s="24">
        <v>90.22</v>
      </c>
      <c r="CZ7" s="24">
        <v>90.55</v>
      </c>
      <c r="DA7" s="24">
        <v>92.07</v>
      </c>
      <c r="DB7" s="24">
        <v>92.54</v>
      </c>
      <c r="DC7" s="24">
        <v>82.06</v>
      </c>
      <c r="DD7" s="24">
        <v>82.26</v>
      </c>
      <c r="DE7" s="24">
        <v>81.33</v>
      </c>
      <c r="DF7" s="24">
        <v>80.95</v>
      </c>
      <c r="DG7" s="24">
        <v>80.760000000000005</v>
      </c>
      <c r="DH7" s="24">
        <v>96</v>
      </c>
      <c r="DI7" s="24">
        <v>24.33</v>
      </c>
      <c r="DJ7" s="24">
        <v>26.5</v>
      </c>
      <c r="DK7" s="24">
        <v>28.66</v>
      </c>
      <c r="DL7" s="24">
        <v>30.76</v>
      </c>
      <c r="DM7" s="24">
        <v>32.78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斎藤 直子</cp:lastModifiedBy>
  <cp:lastPrinted>2026-02-18T05:39:03Z</cp:lastPrinted>
  <dcterms:modified xsi:type="dcterms:W3CDTF">2026-02-18T05:39:05Z</dcterms:modified>
</cp:coreProperties>
</file>