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202\全庁ファイルサーバ\000-共有\085-防災むらづくり課\● 下水道関係\○報告文書\R7年度　　報告・文書\○　報告済み\R08.01.19【R08年1月30日〆】【経営比較分析表】2024_153427_46_1718\"/>
    </mc:Choice>
  </mc:AlternateContent>
  <xr:revisionPtr revIDLastSave="0" documentId="13_ncr:1_{D8402DF6-C71E-4C15-A652-FF33DCA1154A}" xr6:coauthVersionLast="47" xr6:coauthVersionMax="47" xr10:uidLastSave="{00000000-0000-0000-0000-000000000000}"/>
  <workbookProtection workbookAlgorithmName="SHA-512" workbookHashValue="tCjfvfwg/AzT7hBEuqoannfDWa7eThMB2CJFEWKRWd4JktAHVA7444+7es9cHpYsosIIpGPFvEEBr+zEQ4cILw==" workbookSaltValue="muB5i07rPJE9f4FO7/vLT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F85" i="4"/>
  <c r="E85" i="4"/>
  <c r="AT10" i="4"/>
  <c r="I10"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<sst xmlns="http://schemas.openxmlformats.org/spreadsheetml/2006/main" count="236" uniqueCount="115">
  <si>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</si>
  <si>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</si>
  <si>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</si>
  <si>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</si>
  <si>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</si>
  <si>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</si>
  <si>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</si>
  <si>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</si>
  <si>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</si>
  <si>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</si>
  <si>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</si>
  <si>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</si>
  <si>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</si>
  <si>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</si>
  <si>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</si>
  <si>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</si>
  <si>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</si>
  <si>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</si>
  <si>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</si>
  <si>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</si>
  <si>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</si>
  <si>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</si>
  <si>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</si>
  <si>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</si>
  <si>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</si>
  <si>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</si>
  <si>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</si>
  <si>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</si>
  <si>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</si>
  <si>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</si>
  <si>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</si>
  <si>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</si>
  <si>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</si>
  <si>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</si>
  <si>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</si>
  <si>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</si>
  <si>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</si>
  <si>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</si>
  <si>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</si>
  <si>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</si>
  <si>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</si>
  <si>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</si>
  <si>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</si>
  <si>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</si>
  <si>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</si>
  <si>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</si>
  <si>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</si>
  <si>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</si>
  <si>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</si>
  <si>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</si>
  <si>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</si>
  <si>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</si>
  <si>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</si>
  <si>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</si>
  <si>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</si>
  <si>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</si>
  <si>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</si>
  <si>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</si>
  <si>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</si>
  <si>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</si>
  <si>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</si>
  <si>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</si>
  <si>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</si>
  <si>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</si>
  <si>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</si>
  <si>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</si>
  <si>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</si>
  <si>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</si>
  <si>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</si>
  <si>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</si>
  <si>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</si>
  <si>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</si>
  <si>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</si>
  <si>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</si>
  <si>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</si>
  <si>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</si>
  <si>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</si>
  <si>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</si>
  <si>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</si>
  <si>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</si>
  <si>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</si>
  <si>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</si>
  <si>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</si>
  <si>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</si>
  <si>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</si>
  <si>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</si>
  <si>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</si>
  <si>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</si>
  <si>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</si>
  <si>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</si>
  <si>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</si>
  <si>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</si>
  <si>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</si>
  <si>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</si>
  <si>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</si>
  <si>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</si>
  <si>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弥彦村</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</si>
  <si>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</si>
  <si>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</si>
  <si>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</si>
  <si>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</si>
  <si>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</si>
  <si>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</si>
  <si>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</si>
  <si>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</si>
  <si>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</si>
  <si>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</si>
  <si>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</si>
  <si>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</si>
  <si>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</si>
  <si>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</si>
  <si>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</si>
  <si>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・経常収支比率は健全化を示す数値となっています。経費回収率は経常経費が抑えられたため指標数値を上回りましたが、引続き適正な使用料収入の確保の検討が必要です。
・流動比率は流動負債の額が減少しているが、償還金に充てる原資となる使用料等が減少しているため指標数値よりは下回っています。
・企業債残高対事業規模比率は、類似団体と比べて高い数値となっています。改築・更新工事等に伴う新規起債があるため、数年は横ばい状態が見込まれます。
・汚水処理原価については汚水処理に係る維持管理費が抑えられ、原価が前年に比べ値が減少しています。
</t>
    <phoneticPr fontId="4"/>
  </si>
  <si>
    <t>・有形固定資産減価償却率が５０％を超えていますが、法定耐用年数を超えた管渠はありません。ヒューム管については、地震対策やストックマネジメント計画に基づき改築・更新を行っています。これからも定期的に管渠のカメラ調査を行い、老朽化状況の把握をしながら計画的に改築・更新を行っていきます。
　また、不明水流入の原因となる経年劣化等により破損した公共桝を随時入替えていきます。</t>
    <rPh sb="169" eb="172">
      <t>コウキョウマス</t>
    </rPh>
    <rPh sb="173" eb="175">
      <t>ズイジ</t>
    </rPh>
    <rPh sb="175" eb="177">
      <t>イレカエ</t>
    </rPh>
    <phoneticPr fontId="4"/>
  </si>
  <si>
    <t>企業債の償還ピークを過ぎ元利償還額が減少し経営状況が改善された半面、今後の人口減少に伴う使用料の減収が見込まれる。
　老朽化する汚水施設の修繕及び不明水対策の増大、物価高騰による原材料費、人件費などを含む営業費用の増加を踏まえ、修繕等を計画的に行い維持管理費の支出を抑え、経営戦略をもとに経営状況を精査し、健全経営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</si>
</sst>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F0-4C86-BA4B-9C592DB9B3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8AF0-4C86-BA4B-9C592DB9B3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88-434F-9416-979E274166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E588-434F-9416-979E274166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90.34</c:v>
                </c:pt>
                <c:pt idx="1">
                  <c:v>90.56</c:v>
                </c:pt>
                <c:pt idx="2">
                  <c:v>91.1</c:v>
                </c:pt>
                <c:pt idx="3">
                  <c:v>91.36</c:v>
                </c:pt>
                <c:pt idx="4">
                  <c:v>91.48</c:v>
                </c:pt>
              </c:numCache>
            </c:numRef>
          </c:val>
          <c:extLst>
            <c:ext xmlns:c16="http://schemas.microsoft.com/office/drawing/2014/chart" uri="{C3380CC4-5D6E-409C-BE32-E72D297353CC}">
              <c16:uniqueId val="{00000000-A281-48F0-8AE0-37C5B83B4B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A281-48F0-8AE0-37C5B83B4B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107.71</c:v>
                </c:pt>
                <c:pt idx="1">
                  <c:v>109.75</c:v>
                </c:pt>
                <c:pt idx="2">
                  <c:v>107.8</c:v>
                </c:pt>
                <c:pt idx="3">
                  <c:v>105.66</c:v>
                </c:pt>
                <c:pt idx="4">
                  <c:v>105.22</c:v>
                </c:pt>
              </c:numCache>
            </c:numRef>
          </c:val>
          <c:extLst>
            <c:ext xmlns:c16="http://schemas.microsoft.com/office/drawing/2014/chart" uri="{C3380CC4-5D6E-409C-BE32-E72D297353CC}">
              <c16:uniqueId val="{00000000-30E7-4E28-B9C8-ACEEBA7CB7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30E7-4E28-B9C8-ACEEBA7CB7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51.21</c:v>
                </c:pt>
                <c:pt idx="1">
                  <c:v>52.53</c:v>
                </c:pt>
                <c:pt idx="2">
                  <c:v>54.03</c:v>
                </c:pt>
                <c:pt idx="3">
                  <c:v>55.37</c:v>
                </c:pt>
                <c:pt idx="4">
                  <c:v>57.05</c:v>
                </c:pt>
              </c:numCache>
            </c:numRef>
          </c:val>
          <c:extLst>
            <c:ext xmlns:c16="http://schemas.microsoft.com/office/drawing/2014/chart" uri="{C3380CC4-5D6E-409C-BE32-E72D297353CC}">
              <c16:uniqueId val="{00000000-3BC7-4B0F-9BA0-E748794A80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BC7-4B0F-9BA0-E748794A80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02-4552-ACAB-A0AB8AC209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7002-4552-ACAB-A0AB8AC209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23.89</c:v>
                </c:pt>
                <c:pt idx="1">
                  <c:v>1.42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C95-4503-8911-654729F9E2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1C95-4503-8911-654729F9E2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10.09</c:v>
                </c:pt>
                <c:pt idx="1">
                  <c:v>23.84</c:v>
                </c:pt>
                <c:pt idx="2">
                  <c:v>29.46</c:v>
                </c:pt>
                <c:pt idx="3">
                  <c:v>36.01</c:v>
                </c:pt>
                <c:pt idx="4">
                  <c:v>16.809999999999999</c:v>
                </c:pt>
              </c:numCache>
            </c:numRef>
          </c:val>
          <c:extLst>
            <c:ext xmlns:c16="http://schemas.microsoft.com/office/drawing/2014/chart" uri="{C3380CC4-5D6E-409C-BE32-E72D297353CC}">
              <c16:uniqueId val="{00000000-FA37-4831-B4B2-B9066B1B0A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FA37-4831-B4B2-B9066B1B0A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1993.35</c:v>
                </c:pt>
                <c:pt idx="1">
                  <c:v>1876.25</c:v>
                </c:pt>
                <c:pt idx="2">
                  <c:v>1780.56</c:v>
                </c:pt>
                <c:pt idx="3">
                  <c:v>1724.45</c:v>
                </c:pt>
                <c:pt idx="4">
                  <c:v>1640.29</c:v>
                </c:pt>
              </c:numCache>
            </c:numRef>
          </c:val>
          <c:extLst>
            <c:ext xmlns:c16="http://schemas.microsoft.com/office/drawing/2014/chart" uri="{C3380CC4-5D6E-409C-BE32-E72D297353CC}">
              <c16:uniqueId val="{00000000-FDE6-45EA-AB24-8E3098439A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FDE6-45EA-AB24-8E3098439A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73.66</c:v>
                </c:pt>
                <c:pt idx="1">
                  <c:v>80.92</c:v>
                </c:pt>
                <c:pt idx="2">
                  <c:v>83.78</c:v>
                </c:pt>
                <c:pt idx="3">
                  <c:v>85.45</c:v>
                </c:pt>
                <c:pt idx="4">
                  <c:v>88.97</c:v>
                </c:pt>
              </c:numCache>
            </c:numRef>
          </c:val>
          <c:extLst>
            <c:ext xmlns:c16="http://schemas.microsoft.com/office/drawing/2014/chart" uri="{C3380CC4-5D6E-409C-BE32-E72D297353CC}">
              <c16:uniqueId val="{00000000-94A3-4810-9BFC-036503F985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94A3-4810-9BFC-036503F985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203.63</c:v>
                </c:pt>
                <c:pt idx="1">
                  <c:v>185.36</c:v>
                </c:pt>
                <c:pt idx="2">
                  <c:v>179.03</c:v>
                </c:pt>
                <c:pt idx="3">
                  <c:v>175.53</c:v>
                </c:pt>
                <c:pt idx="4">
                  <c:v>168.59</c:v>
                </c:pt>
              </c:numCache>
            </c:numRef>
          </c:val>
          <c:extLst>
            <c:ext xmlns:c16="http://schemas.microsoft.com/office/drawing/2014/chart" uri="{C3380CC4-5D6E-409C-BE32-E72D297353CC}">
              <c16:uniqueId val="{00000000-48D9-46B6-A398-A4D98B1947C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48D9-46B6-A398-A4D98B1947C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58"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弥彦村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7534</v>
      </c>
      <c r="AM8" s="45"/>
      <c r="AN8" s="45"/>
      <c r="AO8" s="45"/>
      <c r="AP8" s="45"/>
      <c r="AQ8" s="45"/>
      <c r="AR8" s="45"/>
      <c r="AS8" s="45"/>
      <c r="AT8" s="44">
        <f>データ!T6</f>
        <v>25.17</v>
      </c>
      <c r="AU8" s="44"/>
      <c r="AV8" s="44"/>
      <c r="AW8" s="44"/>
      <c r="AX8" s="44"/>
      <c r="AY8" s="44"/>
      <c r="AZ8" s="44"/>
      <c r="BA8" s="44"/>
      <c r="BB8" s="44">
        <f>データ!U6</f>
        <v>299.32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61.65</v>
      </c>
      <c r="J10" s="44"/>
      <c r="K10" s="44"/>
      <c r="L10" s="44"/>
      <c r="M10" s="44"/>
      <c r="N10" s="44"/>
      <c r="O10" s="44"/>
      <c r="P10" s="44">
        <f>データ!P6</f>
        <v>99.81</v>
      </c>
      <c r="Q10" s="44"/>
      <c r="R10" s="44"/>
      <c r="S10" s="44"/>
      <c r="T10" s="44"/>
      <c r="U10" s="44"/>
      <c r="V10" s="44"/>
      <c r="W10" s="44">
        <f>データ!Q6</f>
        <v>76.83</v>
      </c>
      <c r="X10" s="44"/>
      <c r="Y10" s="44"/>
      <c r="Z10" s="44"/>
      <c r="AA10" s="44"/>
      <c r="AB10" s="44"/>
      <c r="AC10" s="44"/>
      <c r="AD10" s="45">
        <f>データ!R6</f>
        <v>3300</v>
      </c>
      <c r="AE10" s="45"/>
      <c r="AF10" s="45"/>
      <c r="AG10" s="45"/>
      <c r="AH10" s="45"/>
      <c r="AI10" s="45"/>
      <c r="AJ10" s="45"/>
      <c r="AK10" s="2"/>
      <c r="AL10" s="45">
        <f>データ!V6</f>
        <v>7488</v>
      </c>
      <c r="AM10" s="45"/>
      <c r="AN10" s="45"/>
      <c r="AO10" s="45"/>
      <c r="AP10" s="45"/>
      <c r="AQ10" s="45"/>
      <c r="AR10" s="45"/>
      <c r="AS10" s="45"/>
      <c r="AT10" s="44">
        <f>データ!W6</f>
        <v>3.46</v>
      </c>
      <c r="AU10" s="44"/>
      <c r="AV10" s="44"/>
      <c r="AW10" s="44"/>
      <c r="AX10" s="44"/>
      <c r="AY10" s="44"/>
      <c r="AZ10" s="44"/>
      <c r="BA10" s="44"/>
      <c r="BB10" s="44">
        <f>データ!X6</f>
        <v>2164.16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sHvF+SGwPeBLKGFT3M4UNMTsb7sGZMXcpXPMalIGAQJOKJG8I07PPtewVmER2QRCSTXwUcVpponlunhjQjW9g==" saltValue="qyfLK7snuXk0Rn5DdFob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153427</v>
      </c>
      <c r="D6" s="19">
        <f t="shared" si="3"/>
        <v>46</v>
      </c>
      <c r="E6" s="19">
        <f t="shared" si="3"/>
        <v>17</v>
      </c>
      <c r="F6" s="19">
        <f t="shared" si="3"/>
        <v>4</v>
      </c>
      <c r="G6" s="19">
        <f t="shared" si="3"/>
        <v>0</v>
      </c>
      <c r="H6" s="19" t="str">
        <f t="shared" si="3"/>
        <v>新潟県　弥彦村</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61.65</v>
      </c>
      <c r="P6" s="20">
        <f t="shared" si="3"/>
        <v>99.81</v>
      </c>
      <c r="Q6" s="20">
        <f t="shared" si="3"/>
        <v>76.83</v>
      </c>
      <c r="R6" s="20">
        <f t="shared" si="3"/>
        <v>3300</v>
      </c>
      <c r="S6" s="20">
        <f t="shared" si="3"/>
        <v>7534</v>
      </c>
      <c r="T6" s="20">
        <f t="shared" si="3"/>
        <v>25.17</v>
      </c>
      <c r="U6" s="20">
        <f t="shared" si="3"/>
        <v>299.32</v>
      </c>
      <c r="V6" s="20">
        <f t="shared" si="3"/>
        <v>7488</v>
      </c>
      <c r="W6" s="20">
        <f t="shared" si="3"/>
        <v>3.46</v>
      </c>
      <c r="X6" s="20">
        <f t="shared" si="3"/>
        <v>2164.16</v>
      </c>
      <c r="Y6" s="21">
        <f>IF(Y7="",NA(),Y7)</f>
        <v>107.71</v>
      </c>
      <c r="Z6" s="21">
        <f t="shared" ref="Z6:AH6" si="4">IF(Z7="",NA(),Z7)</f>
        <v>109.75</v>
      </c>
      <c r="AA6" s="21">
        <f t="shared" si="4"/>
        <v>107.8</v>
      </c>
      <c r="AB6" s="21">
        <f t="shared" si="4"/>
        <v>105.66</v>
      </c>
      <c r="AC6" s="21">
        <f t="shared" si="4"/>
        <v>105.22</v>
      </c>
      <c r="AD6" s="21">
        <f t="shared" si="4"/>
        <v>102.7</v>
      </c>
      <c r="AE6" s="21">
        <f t="shared" si="4"/>
        <v>104.11</v>
      </c>
      <c r="AF6" s="21">
        <f t="shared" si="4"/>
        <v>101.98</v>
      </c>
      <c r="AG6" s="21">
        <f t="shared" si="4"/>
        <v>102.68</v>
      </c>
      <c r="AH6" s="21">
        <f t="shared" si="4"/>
        <v>103.79</v>
      </c>
      <c r="AI6" s="20" t="str">
        <f>IF(AI7="","",IF(AI7="-","【-】","【"&amp;SUBSTITUTE(TEXT(AI7,"#,##0.00"),"-","△")&amp;"】"))</f>
        <v>【105.07】</v>
      </c>
      <c r="AJ6" s="21">
        <f>IF(AJ7="",NA(),AJ7)</f>
        <v>23.89</v>
      </c>
      <c r="AK6" s="21">
        <f t="shared" ref="AK6:AS6" si="5">IF(AK7="",NA(),AK7)</f>
        <v>1.42</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10.09</v>
      </c>
      <c r="AV6" s="21">
        <f t="shared" ref="AV6:BD6" si="6">IF(AV7="",NA(),AV7)</f>
        <v>23.84</v>
      </c>
      <c r="AW6" s="21">
        <f t="shared" si="6"/>
        <v>29.46</v>
      </c>
      <c r="AX6" s="21">
        <f t="shared" si="6"/>
        <v>36.01</v>
      </c>
      <c r="AY6" s="21">
        <f t="shared" si="6"/>
        <v>16.809999999999999</v>
      </c>
      <c r="AZ6" s="21">
        <f t="shared" si="6"/>
        <v>46.85</v>
      </c>
      <c r="BA6" s="21">
        <f t="shared" si="6"/>
        <v>44.35</v>
      </c>
      <c r="BB6" s="21">
        <f t="shared" si="6"/>
        <v>41.51</v>
      </c>
      <c r="BC6" s="21">
        <f t="shared" si="6"/>
        <v>45.01</v>
      </c>
      <c r="BD6" s="21">
        <f t="shared" si="6"/>
        <v>46.37</v>
      </c>
      <c r="BE6" s="20" t="str">
        <f>IF(BE7="","",IF(BE7="-","【-】","【"&amp;SUBSTITUTE(TEXT(BE7,"#,##0.00"),"-","△")&amp;"】"))</f>
        <v>【50.90】</v>
      </c>
      <c r="BF6" s="21">
        <f>IF(BF7="",NA(),BF7)</f>
        <v>1993.35</v>
      </c>
      <c r="BG6" s="21">
        <f t="shared" ref="BG6:BO6" si="7">IF(BG7="",NA(),BG7)</f>
        <v>1876.25</v>
      </c>
      <c r="BH6" s="21">
        <f t="shared" si="7"/>
        <v>1780.56</v>
      </c>
      <c r="BI6" s="21">
        <f t="shared" si="7"/>
        <v>1724.45</v>
      </c>
      <c r="BJ6" s="21">
        <f t="shared" si="7"/>
        <v>1640.29</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73.66</v>
      </c>
      <c r="BR6" s="21">
        <f t="shared" ref="BR6:BZ6" si="8">IF(BR7="",NA(),BR7)</f>
        <v>80.92</v>
      </c>
      <c r="BS6" s="21">
        <f t="shared" si="8"/>
        <v>83.78</v>
      </c>
      <c r="BT6" s="21">
        <f t="shared" si="8"/>
        <v>85.45</v>
      </c>
      <c r="BU6" s="21">
        <f t="shared" si="8"/>
        <v>88.97</v>
      </c>
      <c r="BV6" s="21">
        <f t="shared" si="8"/>
        <v>82.88</v>
      </c>
      <c r="BW6" s="21">
        <f t="shared" si="8"/>
        <v>82.53</v>
      </c>
      <c r="BX6" s="21">
        <f t="shared" si="8"/>
        <v>81.81</v>
      </c>
      <c r="BY6" s="21">
        <f t="shared" si="8"/>
        <v>82.27</v>
      </c>
      <c r="BZ6" s="21">
        <f t="shared" si="8"/>
        <v>80.36</v>
      </c>
      <c r="CA6" s="20" t="str">
        <f>IF(CA7="","",IF(CA7="-","【-】","【"&amp;SUBSTITUTE(TEXT(CA7,"#,##0.00"),"-","△")&amp;"】"))</f>
        <v>【72.92】</v>
      </c>
      <c r="CB6" s="21">
        <f>IF(CB7="",NA(),CB7)</f>
        <v>203.63</v>
      </c>
      <c r="CC6" s="21">
        <f t="shared" ref="CC6:CK6" si="9">IF(CC7="",NA(),CC7)</f>
        <v>185.36</v>
      </c>
      <c r="CD6" s="21">
        <f t="shared" si="9"/>
        <v>179.03</v>
      </c>
      <c r="CE6" s="21">
        <f t="shared" si="9"/>
        <v>175.53</v>
      </c>
      <c r="CF6" s="21">
        <f t="shared" si="9"/>
        <v>168.59</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90.34</v>
      </c>
      <c r="CY6" s="21">
        <f t="shared" ref="CY6:DG6" si="11">IF(CY7="",NA(),CY7)</f>
        <v>90.56</v>
      </c>
      <c r="CZ6" s="21">
        <f t="shared" si="11"/>
        <v>91.1</v>
      </c>
      <c r="DA6" s="21">
        <f t="shared" si="11"/>
        <v>91.36</v>
      </c>
      <c r="DB6" s="21">
        <f t="shared" si="11"/>
        <v>91.48</v>
      </c>
      <c r="DC6" s="21">
        <f t="shared" si="11"/>
        <v>87.65</v>
      </c>
      <c r="DD6" s="21">
        <f t="shared" si="11"/>
        <v>88.15</v>
      </c>
      <c r="DE6" s="21">
        <f t="shared" si="11"/>
        <v>88.37</v>
      </c>
      <c r="DF6" s="21">
        <f t="shared" si="11"/>
        <v>88.66</v>
      </c>
      <c r="DG6" s="21">
        <f t="shared" si="11"/>
        <v>88.68</v>
      </c>
      <c r="DH6" s="20" t="str">
        <f>IF(DH7="","",IF(DH7="-","【-】","【"&amp;SUBSTITUTE(TEXT(DH7,"#,##0.00"),"-","△")&amp;"】"))</f>
        <v>【86.31】</v>
      </c>
      <c r="DI6" s="21">
        <f>IF(DI7="",NA(),DI7)</f>
        <v>51.21</v>
      </c>
      <c r="DJ6" s="21">
        <f t="shared" ref="DJ6:DR6" si="12">IF(DJ7="",NA(),DJ7)</f>
        <v>52.53</v>
      </c>
      <c r="DK6" s="21">
        <f t="shared" si="12"/>
        <v>54.03</v>
      </c>
      <c r="DL6" s="21">
        <f t="shared" si="12"/>
        <v>55.37</v>
      </c>
      <c r="DM6" s="21">
        <f t="shared" si="12"/>
        <v>57.05</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153427</v>
      </c>
      <c r="D7" s="23">
        <v>46</v>
      </c>
      <c r="E7" s="23">
        <v>17</v>
      </c>
      <c r="F7" s="23">
        <v>4</v>
      </c>
      <c r="G7" s="23">
        <v>0</v>
      </c>
      <c r="H7" s="23" t="s">
        <v>96</v>
      </c>
      <c r="I7" s="23" t="s">
        <v>97</v>
      </c>
      <c r="J7" s="23" t="s">
        <v>98</v>
      </c>
      <c r="K7" s="23" t="s">
        <v>99</v>
      </c>
      <c r="L7" s="23" t="s">
        <v>100</v>
      </c>
      <c r="M7" s="23" t="s">
        <v>101</v>
      </c>
      <c r="N7" s="24" t="s">
        <v>102</v>
      </c>
      <c r="O7" s="24">
        <v>61.65</v>
      </c>
      <c r="P7" s="24">
        <v>99.81</v>
      </c>
      <c r="Q7" s="24">
        <v>76.83</v>
      </c>
      <c r="R7" s="24">
        <v>3300</v>
      </c>
      <c r="S7" s="24">
        <v>7534</v>
      </c>
      <c r="T7" s="24">
        <v>25.17</v>
      </c>
      <c r="U7" s="24">
        <v>299.32</v>
      </c>
      <c r="V7" s="24">
        <v>7488</v>
      </c>
      <c r="W7" s="24">
        <v>3.46</v>
      </c>
      <c r="X7" s="24">
        <v>2164.16</v>
      </c>
      <c r="Y7" s="24">
        <v>107.71</v>
      </c>
      <c r="Z7" s="24">
        <v>109.75</v>
      </c>
      <c r="AA7" s="24">
        <v>107.8</v>
      </c>
      <c r="AB7" s="24">
        <v>105.66</v>
      </c>
      <c r="AC7" s="24">
        <v>105.22</v>
      </c>
      <c r="AD7" s="24">
        <v>102.7</v>
      </c>
      <c r="AE7" s="24">
        <v>104.11</v>
      </c>
      <c r="AF7" s="24">
        <v>101.98</v>
      </c>
      <c r="AG7" s="24">
        <v>102.68</v>
      </c>
      <c r="AH7" s="24">
        <v>103.79</v>
      </c>
      <c r="AI7" s="24">
        <v>105.07</v>
      </c>
      <c r="AJ7" s="24">
        <v>23.89</v>
      </c>
      <c r="AK7" s="24">
        <v>1.42</v>
      </c>
      <c r="AL7" s="24">
        <v>0</v>
      </c>
      <c r="AM7" s="24">
        <v>0</v>
      </c>
      <c r="AN7" s="24">
        <v>0</v>
      </c>
      <c r="AO7" s="24">
        <v>48.2</v>
      </c>
      <c r="AP7" s="24">
        <v>46.91</v>
      </c>
      <c r="AQ7" s="24">
        <v>52.27</v>
      </c>
      <c r="AR7" s="24">
        <v>58.68</v>
      </c>
      <c r="AS7" s="24">
        <v>53.87</v>
      </c>
      <c r="AT7" s="24">
        <v>63.54</v>
      </c>
      <c r="AU7" s="24">
        <v>10.09</v>
      </c>
      <c r="AV7" s="24">
        <v>23.84</v>
      </c>
      <c r="AW7" s="24">
        <v>29.46</v>
      </c>
      <c r="AX7" s="24">
        <v>36.01</v>
      </c>
      <c r="AY7" s="24">
        <v>16.809999999999999</v>
      </c>
      <c r="AZ7" s="24">
        <v>46.85</v>
      </c>
      <c r="BA7" s="24">
        <v>44.35</v>
      </c>
      <c r="BB7" s="24">
        <v>41.51</v>
      </c>
      <c r="BC7" s="24">
        <v>45.01</v>
      </c>
      <c r="BD7" s="24">
        <v>46.37</v>
      </c>
      <c r="BE7" s="24">
        <v>50.9</v>
      </c>
      <c r="BF7" s="24">
        <v>1993.35</v>
      </c>
      <c r="BG7" s="24">
        <v>1876.25</v>
      </c>
      <c r="BH7" s="24">
        <v>1780.56</v>
      </c>
      <c r="BI7" s="24">
        <v>1724.45</v>
      </c>
      <c r="BJ7" s="24">
        <v>1640.29</v>
      </c>
      <c r="BK7" s="24">
        <v>1268.6300000000001</v>
      </c>
      <c r="BL7" s="24">
        <v>1283.69</v>
      </c>
      <c r="BM7" s="24">
        <v>1160.22</v>
      </c>
      <c r="BN7" s="24">
        <v>1141.98</v>
      </c>
      <c r="BO7" s="24">
        <v>1062.58</v>
      </c>
      <c r="BP7" s="24">
        <v>1099.1500000000001</v>
      </c>
      <c r="BQ7" s="24">
        <v>73.66</v>
      </c>
      <c r="BR7" s="24">
        <v>80.92</v>
      </c>
      <c r="BS7" s="24">
        <v>83.78</v>
      </c>
      <c r="BT7" s="24">
        <v>85.45</v>
      </c>
      <c r="BU7" s="24">
        <v>88.97</v>
      </c>
      <c r="BV7" s="24">
        <v>82.88</v>
      </c>
      <c r="BW7" s="24">
        <v>82.53</v>
      </c>
      <c r="BX7" s="24">
        <v>81.81</v>
      </c>
      <c r="BY7" s="24">
        <v>82.27</v>
      </c>
      <c r="BZ7" s="24">
        <v>80.36</v>
      </c>
      <c r="CA7" s="24">
        <v>72.92</v>
      </c>
      <c r="CB7" s="24">
        <v>203.63</v>
      </c>
      <c r="CC7" s="24">
        <v>185.36</v>
      </c>
      <c r="CD7" s="24">
        <v>179.03</v>
      </c>
      <c r="CE7" s="24">
        <v>175.53</v>
      </c>
      <c r="CF7" s="24">
        <v>168.59</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90.34</v>
      </c>
      <c r="CY7" s="24">
        <v>90.56</v>
      </c>
      <c r="CZ7" s="24">
        <v>91.1</v>
      </c>
      <c r="DA7" s="24">
        <v>91.36</v>
      </c>
      <c r="DB7" s="24">
        <v>91.48</v>
      </c>
      <c r="DC7" s="24">
        <v>87.65</v>
      </c>
      <c r="DD7" s="24">
        <v>88.15</v>
      </c>
      <c r="DE7" s="24">
        <v>88.37</v>
      </c>
      <c r="DF7" s="24">
        <v>88.66</v>
      </c>
      <c r="DG7" s="24">
        <v>88.68</v>
      </c>
      <c r="DH7" s="24">
        <v>86.31</v>
      </c>
      <c r="DI7" s="24">
        <v>51.21</v>
      </c>
      <c r="DJ7" s="24">
        <v>52.53</v>
      </c>
      <c r="DK7" s="24">
        <v>54.03</v>
      </c>
      <c r="DL7" s="24">
        <v>55.37</v>
      </c>
      <c r="DM7" s="24">
        <v>57.05</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