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5_確認後データ\市町村\24阿賀町\"/>
    </mc:Choice>
  </mc:AlternateContent>
  <xr:revisionPtr revIDLastSave="0" documentId="14_{EDEB2068-A55B-4750-9AA3-AAA02AA93089}" xr6:coauthVersionLast="47" xr6:coauthVersionMax="47" xr10:uidLastSave="{00000000-0000-0000-0000-000000000000}"/>
  <workbookProtection workbookAlgorithmName="SHA-512" workbookHashValue="ymrCET8fefEAGm/YuDL1rsJA/PA7RePAwnPSRgPn/ffWtC9QVOTYif2Jeqjcohckzj02cKxylCJZsgVw3DrZ2w==" workbookSaltValue="kIJyPOaOo2KpDMVuPK7z7w==" workbookSpinCount="100000" lockStructure="1"/>
  <bookViews>
    <workbookView xWindow="-28920" yWindow="2190" windowWidth="29040" windowHeight="1572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G85" i="4"/>
  <c r="F85" i="4"/>
  <c r="E85" i="4"/>
  <c r="AT10" i="4"/>
  <c r="P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<sst xmlns="http://schemas.openxmlformats.org/spreadsheetml/2006/main" count="319" uniqueCount="115">
  <si>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</si>
  <si>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</si>
  <si>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</si>
  <si>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</si>
  <si>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</si>
  <si>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</si>
  <si>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</si>
  <si>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</si>
  <si>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</si>
  <si>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</si>
  <si>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</si>
  <si>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</si>
  <si>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</si>
  <si>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</si>
  <si>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</si>
  <si>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</si>
  <si>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</si>
  <si>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</si>
  <si>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</si>
  <si>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</si>
  <si>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</si>
  <si>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</si>
  <si>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</si>
  <si>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</si>
  <si>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</si>
  <si>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</si>
  <si>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</si>
  <si>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</si>
  <si>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</si>
  <si>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</si>
  <si>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</si>
  <si>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</si>
  <si>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</si>
  <si>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</si>
  <si>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</si>
  <si>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</si>
  <si>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</si>
  <si>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</si>
  <si>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</si>
  <si>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</si>
  <si>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</si>
  <si>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</si>
  <si>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</si>
  <si>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</si>
  <si>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</si>
  <si>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</si>
  <si>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</si>
  <si>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</si>
  <si>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</si>
  <si>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</si>
  <si>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</si>
  <si>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</si>
  <si>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</si>
  <si>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</si>
  <si>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</si>
  <si>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</si>
  <si>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</si>
  <si>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</si>
  <si>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</si>
  <si>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</si>
  <si>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</si>
  <si>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</si>
  <si>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</si>
  <si>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</si>
  <si>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</si>
  <si>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</si>
  <si>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</si>
  <si>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</si>
  <si>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</si>
  <si>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</si>
  <si>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</si>
  <si>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</si>
  <si>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</si>
  <si>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</si>
  <si>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</si>
  <si>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</si>
  <si>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</si>
  <si>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</si>
  <si>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</si>
  <si>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</si>
  <si>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</si>
  <si>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</si>
  <si>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</si>
  <si>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</si>
  <si>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</si>
  <si>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</si>
  <si>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</si>
  <si>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</si>
  <si>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</si>
  <si>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</si>
  <si>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</si>
  <si>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</si>
  <si>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</si>
  <si>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</si>
  <si>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</si>
  <si>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阿賀町</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</si>
  <si>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</si>
  <si>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</si>
  <si>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</si>
  <si>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</si>
  <si>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</si>
  <si>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</si>
  <si>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</si>
  <si>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</si>
  <si>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</si>
  <si>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</si>
  <si>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</si>
  <si>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</si>
  <si>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</si>
  <si>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</si>
  <si>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</si>
  <si>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</si>
  <si>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⑨有形固定資産減価償却率は4.12%。当該事業の施設や設備、管渠の耐用年数が、他市町村より残っていることから平均を下回っているものと推察される。</t>
    <rPh sb="1" eb="3">
      <t>ユウケイ</t>
    </rPh>
    <rPh sb="3" eb="5">
      <t>コテイ</t>
    </rPh>
    <rPh sb="5" eb="7">
      <t>シサン</t>
    </rPh>
    <rPh sb="7" eb="9">
      <t>ゲンカ</t>
    </rPh>
    <rPh sb="9" eb="11">
      <t>ショウキャク</t>
    </rPh>
    <rPh sb="11" eb="12">
      <t>リツ</t>
    </rPh>
    <rPh sb="19" eb="21">
      <t>トウガイ</t>
    </rPh>
    <rPh sb="21" eb="23">
      <t>ジギョウ</t>
    </rPh>
    <rPh sb="24" eb="26">
      <t>シセツ</t>
    </rPh>
    <rPh sb="27" eb="29">
      <t>セツビ</t>
    </rPh>
    <rPh sb="30" eb="32">
      <t>カンキョ</t>
    </rPh>
    <rPh sb="33" eb="35">
      <t>タイヨウ</t>
    </rPh>
    <rPh sb="35" eb="37">
      <t>ネンスウ</t>
    </rPh>
    <rPh sb="39" eb="40">
      <t>タ</t>
    </rPh>
    <rPh sb="40" eb="43">
      <t>シチョウソン</t>
    </rPh>
    <rPh sb="45" eb="46">
      <t>ノコ</t>
    </rPh>
    <rPh sb="54" eb="56">
      <t>ヘイキン</t>
    </rPh>
    <rPh sb="57" eb="59">
      <t>シタマワ</t>
    </rPh>
    <rPh sb="66" eb="68">
      <t>スイサツ</t>
    </rPh>
    <phoneticPr fontId="4"/>
  </si>
  <si>
    <t xml:space="preserve">　法適化初年度であり、この年度の決算から本格的な経営分析に取り掛かることが可能となった。各指標数値を用いて、類似団体との比較、比較結果の分析、今後の推移観察、等により得たデータから、経営の見直しを行っていく。
【課題】
・著しい人口減少：施設利用率や経費回収率の低
・施設の老朽化：更新費用の増
・物価や労務費の高騰：経常経費の増
【今後の対応】
・施設統廃合可能性調査（実施中）
・調査結果による統廃合や処理方式変更、浄化槽
　区域化等の検討
・適正な使用料の検討
</t>
    <rPh sb="106" eb="108">
      <t>カダイ</t>
    </rPh>
    <rPh sb="111" eb="112">
      <t>イチジル</t>
    </rPh>
    <rPh sb="114" eb="116">
      <t>ジンコウ</t>
    </rPh>
    <rPh sb="116" eb="118">
      <t>ゲンショウ</t>
    </rPh>
    <rPh sb="119" eb="121">
      <t>シセツ</t>
    </rPh>
    <rPh sb="121" eb="123">
      <t>リヨウ</t>
    </rPh>
    <rPh sb="123" eb="124">
      <t>リツ</t>
    </rPh>
    <rPh sb="125" eb="127">
      <t>ケイヒ</t>
    </rPh>
    <rPh sb="127" eb="129">
      <t>カイシュウ</t>
    </rPh>
    <rPh sb="129" eb="130">
      <t>リツ</t>
    </rPh>
    <rPh sb="134" eb="136">
      <t>シセツ</t>
    </rPh>
    <rPh sb="137" eb="140">
      <t>ロウキュウカ</t>
    </rPh>
    <rPh sb="141" eb="143">
      <t>コウシン</t>
    </rPh>
    <rPh sb="143" eb="145">
      <t>ヒヨウ</t>
    </rPh>
    <rPh sb="146" eb="147">
      <t>ゾウ</t>
    </rPh>
    <rPh sb="149" eb="151">
      <t>ブッカ</t>
    </rPh>
    <rPh sb="152" eb="155">
      <t>ロウムヒ</t>
    </rPh>
    <rPh sb="156" eb="158">
      <t>コウトウ</t>
    </rPh>
    <rPh sb="159" eb="161">
      <t>ケイジョウ</t>
    </rPh>
    <rPh sb="161" eb="163">
      <t>ケイヒ</t>
    </rPh>
    <rPh sb="164" eb="165">
      <t>ゾウ</t>
    </rPh>
    <rPh sb="167" eb="169">
      <t>コンゴ</t>
    </rPh>
    <rPh sb="170" eb="172">
      <t>タイオウ</t>
    </rPh>
    <rPh sb="192" eb="194">
      <t>チョウサ</t>
    </rPh>
    <rPh sb="194" eb="196">
      <t>ケッカ</t>
    </rPh>
    <rPh sb="199" eb="202">
      <t>トウハイゴウ</t>
    </rPh>
    <rPh sb="203" eb="205">
      <t>ショリ</t>
    </rPh>
    <rPh sb="205" eb="207">
      <t>ホウシキ</t>
    </rPh>
    <rPh sb="207" eb="209">
      <t>ヘンコウ</t>
    </rPh>
    <rPh sb="210" eb="213">
      <t>ジョウカソウ</t>
    </rPh>
    <rPh sb="215" eb="217">
      <t>クイキ</t>
    </rPh>
    <rPh sb="217" eb="218">
      <t>カ</t>
    </rPh>
    <rPh sb="218" eb="219">
      <t>トウ</t>
    </rPh>
    <rPh sb="220" eb="222">
      <t>ケントウ</t>
    </rPh>
    <rPh sb="224" eb="226">
      <t>テキセイ</t>
    </rPh>
    <rPh sb="231" eb="233">
      <t>ケントウノウシュウフクキョウドウカジョウカソウカトウケントウオスイショリヒヨウテイゲンハカ</t>
    </rPh>
    <phoneticPr fontId="4"/>
  </si>
  <si>
    <t>※令和６年度より法適化
①経常収支比率は105.29%。平均値を上回る数値となったが、一般会計負担金に依存した経営となっている。
③流動比率は19.17%。平均値を下回り、現金等の不足により支払能力が低い状況となっている。
④企業債残高対事業規模比率は264.71％。企業債残高は減少傾向にあるが、人口減により使用料収入も減少の一途にある。施設は起債を用いず修繕のみで対応予定のため、微減していく見込み。
⑤経費回収率18.48%。人口減少により使用料収入は減、施設老朽化により維持管理経費は増が見込まれ、引き続き低下していく見通し。施設規模が処理人口に見合ってない状況にあり、平均を大きく下回っている。
⑥汚水処理原価は1150.05円。物価高や労務費等の上昇に伴い汚水処理費用が増加傾向にある中、人口減に伴う使用料の減少が進んでいるため、引き続き上昇の見込み。
⑦施設利用率は15.91%。処理人口が少なく、１戸の漏水や使用状況、休止再開等で大きく増減するが、概ね処理水量の減少に比例した減少となっている。著しい人口減少により計画人口との差異が非常に大きく、相応の低い利用率となっている。</t>
    <rPh sb="170" eb="172">
      <t>シセツ</t>
    </rPh>
    <rPh sb="173" eb="175">
      <t>キサイ</t>
    </rPh>
    <rPh sb="176" eb="177">
      <t>モチ</t>
    </rPh>
    <rPh sb="179" eb="181">
      <t>シュウゼン</t>
    </rPh>
    <rPh sb="184" eb="186">
      <t>タイオウ</t>
    </rPh>
    <rPh sb="186" eb="188">
      <t>ヨテイ</t>
    </rPh>
    <rPh sb="198" eb="200">
      <t>ミコ</t>
    </rPh>
    <rPh sb="432" eb="433">
      <t>オオム</t>
    </rPh>
    <rPh sb="434" eb="436">
      <t>ショリ</t>
    </rPh>
    <rPh sb="436" eb="438">
      <t>スイリョウ</t>
    </rPh>
    <rPh sb="439" eb="441">
      <t>ゲンショウ</t>
    </rPh>
    <rPh sb="442" eb="444">
      <t>ヒレイ</t>
    </rPh>
    <rPh sb="446" eb="448">
      <t>ゲンショウオオゾウゲンシヒョウカツヨウスウチ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</si>
</sst>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164-47D4-96CA-E0A84C5818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164-47D4-96CA-E0A84C5818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15.91</c:v>
                </c:pt>
              </c:numCache>
            </c:numRef>
          </c:val>
          <c:extLst>
            <c:ext xmlns:c16="http://schemas.microsoft.com/office/drawing/2014/chart" uri="{C3380CC4-5D6E-409C-BE32-E72D297353CC}">
              <c16:uniqueId val="{00000000-86D4-4738-8962-4FA5B4BF66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35.700000000000003</c:v>
                </c:pt>
              </c:numCache>
            </c:numRef>
          </c:val>
          <c:smooth val="0"/>
          <c:extLst>
            <c:ext xmlns:c16="http://schemas.microsoft.com/office/drawing/2014/chart" uri="{C3380CC4-5D6E-409C-BE32-E72D297353CC}">
              <c16:uniqueId val="{00000001-86D4-4738-8962-4FA5B4BF66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5FC2-48D5-9D5B-AEBFEDCABE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93.29</c:v>
                </c:pt>
              </c:numCache>
            </c:numRef>
          </c:val>
          <c:smooth val="0"/>
          <c:extLst>
            <c:ext xmlns:c16="http://schemas.microsoft.com/office/drawing/2014/chart" uri="{C3380CC4-5D6E-409C-BE32-E72D297353CC}">
              <c16:uniqueId val="{00000001-5FC2-48D5-9D5B-AEBFEDCABE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105.29</c:v>
                </c:pt>
              </c:numCache>
            </c:numRef>
          </c:val>
          <c:extLst>
            <c:ext xmlns:c16="http://schemas.microsoft.com/office/drawing/2014/chart" uri="{C3380CC4-5D6E-409C-BE32-E72D297353CC}">
              <c16:uniqueId val="{00000000-C92E-4F28-AEEB-C708A89794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96.86</c:v>
                </c:pt>
              </c:numCache>
            </c:numRef>
          </c:val>
          <c:smooth val="0"/>
          <c:extLst>
            <c:ext xmlns:c16="http://schemas.microsoft.com/office/drawing/2014/chart" uri="{C3380CC4-5D6E-409C-BE32-E72D297353CC}">
              <c16:uniqueId val="{00000001-C92E-4F28-AEEB-C708A89794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4.12</c:v>
                </c:pt>
              </c:numCache>
            </c:numRef>
          </c:val>
          <c:extLst>
            <c:ext xmlns:c16="http://schemas.microsoft.com/office/drawing/2014/chart" uri="{C3380CC4-5D6E-409C-BE32-E72D297353CC}">
              <c16:uniqueId val="{00000000-9F94-41E9-8E60-31CDC2ABDF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33.5</c:v>
                </c:pt>
              </c:numCache>
            </c:numRef>
          </c:val>
          <c:smooth val="0"/>
          <c:extLst>
            <c:ext xmlns:c16="http://schemas.microsoft.com/office/drawing/2014/chart" uri="{C3380CC4-5D6E-409C-BE32-E72D297353CC}">
              <c16:uniqueId val="{00000001-9F94-41E9-8E60-31CDC2ABDF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C7-4F3C-B8E9-B187E54D666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AC7-4F3C-B8E9-B187E54D666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EE-40D5-AEC9-9ED06CA7E38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355.48</c:v>
                </c:pt>
              </c:numCache>
            </c:numRef>
          </c:val>
          <c:smooth val="0"/>
          <c:extLst>
            <c:ext xmlns:c16="http://schemas.microsoft.com/office/drawing/2014/chart" uri="{C3380CC4-5D6E-409C-BE32-E72D297353CC}">
              <c16:uniqueId val="{00000001-EBEE-40D5-AEC9-9ED06CA7E38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19.170000000000002</c:v>
                </c:pt>
              </c:numCache>
            </c:numRef>
          </c:val>
          <c:extLst>
            <c:ext xmlns:c16="http://schemas.microsoft.com/office/drawing/2014/chart" uri="{C3380CC4-5D6E-409C-BE32-E72D297353CC}">
              <c16:uniqueId val="{00000000-B8BF-431B-8ABF-E301578F6AC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35.03</c:v>
                </c:pt>
              </c:numCache>
            </c:numRef>
          </c:val>
          <c:smooth val="0"/>
          <c:extLst>
            <c:ext xmlns:c16="http://schemas.microsoft.com/office/drawing/2014/chart" uri="{C3380CC4-5D6E-409C-BE32-E72D297353CC}">
              <c16:uniqueId val="{00000001-B8BF-431B-8ABF-E301578F6AC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264.70999999999998</c:v>
                </c:pt>
              </c:numCache>
            </c:numRef>
          </c:val>
          <c:extLst>
            <c:ext xmlns:c16="http://schemas.microsoft.com/office/drawing/2014/chart" uri="{C3380CC4-5D6E-409C-BE32-E72D297353CC}">
              <c16:uniqueId val="{00000000-ED60-4046-AD99-4EBFF793B2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543.6</c:v>
                </c:pt>
              </c:numCache>
            </c:numRef>
          </c:val>
          <c:smooth val="0"/>
          <c:extLst>
            <c:ext xmlns:c16="http://schemas.microsoft.com/office/drawing/2014/chart" uri="{C3380CC4-5D6E-409C-BE32-E72D297353CC}">
              <c16:uniqueId val="{00000001-ED60-4046-AD99-4EBFF793B2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18.48</c:v>
                </c:pt>
              </c:numCache>
            </c:numRef>
          </c:val>
          <c:extLst>
            <c:ext xmlns:c16="http://schemas.microsoft.com/office/drawing/2014/chart" uri="{C3380CC4-5D6E-409C-BE32-E72D297353CC}">
              <c16:uniqueId val="{00000000-19F2-4633-90D8-E3071AD4FE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30.03</c:v>
                </c:pt>
              </c:numCache>
            </c:numRef>
          </c:val>
          <c:smooth val="0"/>
          <c:extLst>
            <c:ext xmlns:c16="http://schemas.microsoft.com/office/drawing/2014/chart" uri="{C3380CC4-5D6E-409C-BE32-E72D297353CC}">
              <c16:uniqueId val="{00000001-19F2-4633-90D8-E3071AD4FE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1150.05</c:v>
                </c:pt>
              </c:numCache>
            </c:numRef>
          </c:val>
          <c:extLst>
            <c:ext xmlns:c16="http://schemas.microsoft.com/office/drawing/2014/chart" uri="{C3380CC4-5D6E-409C-BE32-E72D297353CC}">
              <c16:uniqueId val="{00000000-14DC-4778-BFE6-9293645C61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609.94000000000005</c:v>
                </c:pt>
              </c:numCache>
            </c:numRef>
          </c:val>
          <c:smooth val="0"/>
          <c:extLst>
            <c:ext xmlns:c16="http://schemas.microsoft.com/office/drawing/2014/chart" uri="{C3380CC4-5D6E-409C-BE32-E72D297353CC}">
              <c16:uniqueId val="{00000001-14DC-4778-BFE6-9293645C61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CT33" sqref="CT33"/>
    </sheetView>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新潟県　阿賀町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5">
      <c r="A8" s="2"/>
      <c r="B8" s="39" t="str">
        <f>データ!I6</f>
        <v>法適用</v>
      </c>
      <c r="C8" s="39"/>
      <c r="D8" s="39"/>
      <c r="E8" s="39"/>
      <c r="F8" s="39"/>
      <c r="G8" s="39"/>
      <c r="H8" s="39"/>
      <c r="I8" s="39" t="str">
        <f>データ!J6</f>
        <v>下水道事業</v>
      </c>
      <c r="J8" s="39"/>
      <c r="K8" s="39"/>
      <c r="L8" s="39"/>
      <c r="M8" s="39"/>
      <c r="N8" s="39"/>
      <c r="O8" s="39"/>
      <c r="P8" s="39" t="str">
        <f>データ!K6</f>
        <v>林業集落排水</v>
      </c>
      <c r="Q8" s="39"/>
      <c r="R8" s="39"/>
      <c r="S8" s="39"/>
      <c r="T8" s="39"/>
      <c r="U8" s="39"/>
      <c r="V8" s="39"/>
      <c r="W8" s="39" t="str">
        <f>データ!L6</f>
        <v>G2</v>
      </c>
      <c r="X8" s="39"/>
      <c r="Y8" s="39"/>
      <c r="Z8" s="39"/>
      <c r="AA8" s="39"/>
      <c r="AB8" s="39"/>
      <c r="AC8" s="39"/>
      <c r="AD8" s="40" t="str">
        <f>データ!$M$6</f>
        <v>非設置</v>
      </c>
      <c r="AE8" s="40"/>
      <c r="AF8" s="40"/>
      <c r="AG8" s="40"/>
      <c r="AH8" s="40"/>
      <c r="AI8" s="40"/>
      <c r="AJ8" s="40"/>
      <c r="AK8" s="3"/>
      <c r="AL8" s="41">
        <f>データ!S6</f>
        <v>9047</v>
      </c>
      <c r="AM8" s="41"/>
      <c r="AN8" s="41"/>
      <c r="AO8" s="41"/>
      <c r="AP8" s="41"/>
      <c r="AQ8" s="41"/>
      <c r="AR8" s="41"/>
      <c r="AS8" s="41"/>
      <c r="AT8" s="34">
        <f>データ!T6</f>
        <v>952.89</v>
      </c>
      <c r="AU8" s="34"/>
      <c r="AV8" s="34"/>
      <c r="AW8" s="34"/>
      <c r="AX8" s="34"/>
      <c r="AY8" s="34"/>
      <c r="AZ8" s="34"/>
      <c r="BA8" s="34"/>
      <c r="BB8" s="34">
        <f>データ!U6</f>
        <v>9.49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5">
      <c r="A10" s="2"/>
      <c r="B10" s="34" t="str">
        <f>データ!N6</f>
        <v>-</v>
      </c>
      <c r="C10" s="34"/>
      <c r="D10" s="34"/>
      <c r="E10" s="34"/>
      <c r="F10" s="34"/>
      <c r="G10" s="34"/>
      <c r="H10" s="34"/>
      <c r="I10" s="34">
        <f>データ!O6</f>
        <v>97.64</v>
      </c>
      <c r="J10" s="34"/>
      <c r="K10" s="34"/>
      <c r="L10" s="34"/>
      <c r="M10" s="34"/>
      <c r="N10" s="34"/>
      <c r="O10" s="34"/>
      <c r="P10" s="34">
        <f>データ!P6</f>
        <v>0.41</v>
      </c>
      <c r="Q10" s="34"/>
      <c r="R10" s="34"/>
      <c r="S10" s="34"/>
      <c r="T10" s="34"/>
      <c r="U10" s="34"/>
      <c r="V10" s="34"/>
      <c r="W10" s="34">
        <f>データ!Q6</f>
        <v>123.6</v>
      </c>
      <c r="X10" s="34"/>
      <c r="Y10" s="34"/>
      <c r="Z10" s="34"/>
      <c r="AA10" s="34"/>
      <c r="AB10" s="34"/>
      <c r="AC10" s="34"/>
      <c r="AD10" s="41">
        <f>データ!R6</f>
        <v>3300</v>
      </c>
      <c r="AE10" s="41"/>
      <c r="AF10" s="41"/>
      <c r="AG10" s="41"/>
      <c r="AH10" s="41"/>
      <c r="AI10" s="41"/>
      <c r="AJ10" s="41"/>
      <c r="AK10" s="2"/>
      <c r="AL10" s="41">
        <f>データ!V6</f>
        <v>37</v>
      </c>
      <c r="AM10" s="41"/>
      <c r="AN10" s="41"/>
      <c r="AO10" s="41"/>
      <c r="AP10" s="41"/>
      <c r="AQ10" s="41"/>
      <c r="AR10" s="41"/>
      <c r="AS10" s="41"/>
      <c r="AT10" s="34">
        <f>データ!W6</f>
        <v>0.02</v>
      </c>
      <c r="AU10" s="34"/>
      <c r="AV10" s="34"/>
      <c r="AW10" s="34"/>
      <c r="AX10" s="34"/>
      <c r="AY10" s="34"/>
      <c r="AZ10" s="34"/>
      <c r="BA10" s="34"/>
      <c r="BB10" s="34">
        <f>データ!X6</f>
        <v>1850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113</v>
      </c>
      <c r="BM66" s="80"/>
      <c r="BN66" s="80"/>
      <c r="BO66" s="80"/>
      <c r="BP66" s="80"/>
      <c r="BQ66" s="80"/>
      <c r="BR66" s="80"/>
      <c r="BS66" s="80"/>
      <c r="BT66" s="80"/>
      <c r="BU66" s="80"/>
      <c r="BV66" s="80"/>
      <c r="BW66" s="80"/>
      <c r="BX66" s="80"/>
      <c r="BY66" s="80"/>
      <c r="BZ66" s="8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7e3WNF/hnyszQ6gP8/fWCytD5zACWoZy9uF/vUKeekVQVZhsYfnz4ShSGBXOtk6EUCoD+W4UCDjCn7msJCrMBw==" saltValue="xwk7AT69ZenwKS6tqd9pl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5">
      <c r="A6" s="14" t="s">
        <v>94</v>
      </c>
      <c r="B6" s="19">
        <f>B7</f>
        <v>2024</v>
      </c>
      <c r="C6" s="19">
        <f t="shared" ref="C6:X6" si="3">C7</f>
        <v>153851</v>
      </c>
      <c r="D6" s="19">
        <f t="shared" si="3"/>
        <v>46</v>
      </c>
      <c r="E6" s="19">
        <f t="shared" si="3"/>
        <v>17</v>
      </c>
      <c r="F6" s="19">
        <f t="shared" si="3"/>
        <v>7</v>
      </c>
      <c r="G6" s="19">
        <f t="shared" si="3"/>
        <v>0</v>
      </c>
      <c r="H6" s="19" t="str">
        <f t="shared" si="3"/>
        <v>新潟県　阿賀町</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97.64</v>
      </c>
      <c r="P6" s="20">
        <f t="shared" si="3"/>
        <v>0.41</v>
      </c>
      <c r="Q6" s="20">
        <f t="shared" si="3"/>
        <v>123.6</v>
      </c>
      <c r="R6" s="20">
        <f t="shared" si="3"/>
        <v>3300</v>
      </c>
      <c r="S6" s="20">
        <f t="shared" si="3"/>
        <v>9047</v>
      </c>
      <c r="T6" s="20">
        <f t="shared" si="3"/>
        <v>952.89</v>
      </c>
      <c r="U6" s="20">
        <f t="shared" si="3"/>
        <v>9.49</v>
      </c>
      <c r="V6" s="20">
        <f t="shared" si="3"/>
        <v>37</v>
      </c>
      <c r="W6" s="20">
        <f t="shared" si="3"/>
        <v>0.02</v>
      </c>
      <c r="X6" s="20">
        <f t="shared" si="3"/>
        <v>1850</v>
      </c>
      <c r="Y6" s="21" t="str">
        <f>IF(Y7="",NA(),Y7)</f>
        <v>-</v>
      </c>
      <c r="Z6" s="21" t="str">
        <f t="shared" ref="Z6:AH6" si="4">IF(Z7="",NA(),Z7)</f>
        <v>-</v>
      </c>
      <c r="AA6" s="21" t="str">
        <f t="shared" si="4"/>
        <v>-</v>
      </c>
      <c r="AB6" s="21" t="str">
        <f t="shared" si="4"/>
        <v>-</v>
      </c>
      <c r="AC6" s="21">
        <f t="shared" si="4"/>
        <v>105.29</v>
      </c>
      <c r="AD6" s="21" t="str">
        <f t="shared" si="4"/>
        <v>-</v>
      </c>
      <c r="AE6" s="21" t="str">
        <f t="shared" si="4"/>
        <v>-</v>
      </c>
      <c r="AF6" s="21" t="str">
        <f t="shared" si="4"/>
        <v>-</v>
      </c>
      <c r="AG6" s="21" t="str">
        <f t="shared" si="4"/>
        <v>-</v>
      </c>
      <c r="AH6" s="21">
        <f t="shared" si="4"/>
        <v>96.86</v>
      </c>
      <c r="AI6" s="20" t="str">
        <f>IF(AI7="","",IF(AI7="-","【-】","【"&amp;SUBSTITUTE(TEXT(AI7,"#,##0.00"),"-","△")&amp;"】"))</f>
        <v>【97.32】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355.48</v>
      </c>
      <c r="AT6" s="20" t="str">
        <f>IF(AT7="","",IF(AT7="-","【-】","【"&amp;SUBSTITUTE(TEXT(AT7,"#,##0.00"),"-","△")&amp;"】"))</f>
        <v>【273.50】</v>
      </c>
      <c r="AU6" s="21" t="str">
        <f>IF(AU7="",NA(),AU7)</f>
        <v>-</v>
      </c>
      <c r="AV6" s="21" t="str">
        <f t="shared" ref="AV6:BD6" si="6">IF(AV7="",NA(),AV7)</f>
        <v>-</v>
      </c>
      <c r="AW6" s="21" t="str">
        <f t="shared" si="6"/>
        <v>-</v>
      </c>
      <c r="AX6" s="21" t="str">
        <f t="shared" si="6"/>
        <v>-</v>
      </c>
      <c r="AY6" s="21">
        <f t="shared" si="6"/>
        <v>19.170000000000002</v>
      </c>
      <c r="AZ6" s="21" t="str">
        <f t="shared" si="6"/>
        <v>-</v>
      </c>
      <c r="BA6" s="21" t="str">
        <f t="shared" si="6"/>
        <v>-</v>
      </c>
      <c r="BB6" s="21" t="str">
        <f t="shared" si="6"/>
        <v>-</v>
      </c>
      <c r="BC6" s="21" t="str">
        <f t="shared" si="6"/>
        <v>-</v>
      </c>
      <c r="BD6" s="21">
        <f t="shared" si="6"/>
        <v>35.03</v>
      </c>
      <c r="BE6" s="20" t="str">
        <f>IF(BE7="","",IF(BE7="-","【-】","【"&amp;SUBSTITUTE(TEXT(BE7,"#,##0.00"),"-","△")&amp;"】"))</f>
        <v>【43.01】</v>
      </c>
      <c r="BF6" s="21" t="str">
        <f>IF(BF7="",NA(),BF7)</f>
        <v>-</v>
      </c>
      <c r="BG6" s="21" t="str">
        <f t="shared" ref="BG6:BO6" si="7">IF(BG7="",NA(),BG7)</f>
        <v>-</v>
      </c>
      <c r="BH6" s="21" t="str">
        <f t="shared" si="7"/>
        <v>-</v>
      </c>
      <c r="BI6" s="21" t="str">
        <f t="shared" si="7"/>
        <v>-</v>
      </c>
      <c r="BJ6" s="21">
        <f t="shared" si="7"/>
        <v>264.70999999999998</v>
      </c>
      <c r="BK6" s="21" t="str">
        <f t="shared" si="7"/>
        <v>-</v>
      </c>
      <c r="BL6" s="21" t="str">
        <f t="shared" si="7"/>
        <v>-</v>
      </c>
      <c r="BM6" s="21" t="str">
        <f t="shared" si="7"/>
        <v>-</v>
      </c>
      <c r="BN6" s="21" t="str">
        <f t="shared" si="7"/>
        <v>-</v>
      </c>
      <c r="BO6" s="21">
        <f t="shared" si="7"/>
        <v>543.6</v>
      </c>
      <c r="BP6" s="20" t="str">
        <f>IF(BP7="","",IF(BP7="-","【-】","【"&amp;SUBSTITUTE(TEXT(BP7,"#,##0.00"),"-","△")&amp;"】"))</f>
        <v>【421.62】</v>
      </c>
      <c r="BQ6" s="21" t="str">
        <f>IF(BQ7="",NA(),BQ7)</f>
        <v>-</v>
      </c>
      <c r="BR6" s="21" t="str">
        <f t="shared" ref="BR6:BZ6" si="8">IF(BR7="",NA(),BR7)</f>
        <v>-</v>
      </c>
      <c r="BS6" s="21" t="str">
        <f t="shared" si="8"/>
        <v>-</v>
      </c>
      <c r="BT6" s="21" t="str">
        <f t="shared" si="8"/>
        <v>-</v>
      </c>
      <c r="BU6" s="21">
        <f t="shared" si="8"/>
        <v>18.48</v>
      </c>
      <c r="BV6" s="21" t="str">
        <f t="shared" si="8"/>
        <v>-</v>
      </c>
      <c r="BW6" s="21" t="str">
        <f t="shared" si="8"/>
        <v>-</v>
      </c>
      <c r="BX6" s="21" t="str">
        <f t="shared" si="8"/>
        <v>-</v>
      </c>
      <c r="BY6" s="21" t="str">
        <f t="shared" si="8"/>
        <v>-</v>
      </c>
      <c r="BZ6" s="21">
        <f t="shared" si="8"/>
        <v>30.03</v>
      </c>
      <c r="CA6" s="20" t="str">
        <f>IF(CA7="","",IF(CA7="-","【-】","【"&amp;SUBSTITUTE(TEXT(CA7,"#,##0.00"),"-","△")&amp;"】"))</f>
        <v>【31.85】</v>
      </c>
      <c r="CB6" s="21" t="str">
        <f>IF(CB7="",NA(),CB7)</f>
        <v>-</v>
      </c>
      <c r="CC6" s="21" t="str">
        <f t="shared" ref="CC6:CK6" si="9">IF(CC7="",NA(),CC7)</f>
        <v>-</v>
      </c>
      <c r="CD6" s="21" t="str">
        <f t="shared" si="9"/>
        <v>-</v>
      </c>
      <c r="CE6" s="21" t="str">
        <f t="shared" si="9"/>
        <v>-</v>
      </c>
      <c r="CF6" s="21">
        <f t="shared" si="9"/>
        <v>1150.05</v>
      </c>
      <c r="CG6" s="21" t="str">
        <f t="shared" si="9"/>
        <v>-</v>
      </c>
      <c r="CH6" s="21" t="str">
        <f t="shared" si="9"/>
        <v>-</v>
      </c>
      <c r="CI6" s="21" t="str">
        <f t="shared" si="9"/>
        <v>-</v>
      </c>
      <c r="CJ6" s="21" t="str">
        <f t="shared" si="9"/>
        <v>-</v>
      </c>
      <c r="CK6" s="21">
        <f t="shared" si="9"/>
        <v>609.94000000000005</v>
      </c>
      <c r="CL6" s="20" t="str">
        <f>IF(CL7="","",IF(CL7="-","【-】","【"&amp;SUBSTITUTE(TEXT(CL7,"#,##0.00"),"-","△")&amp;"】"))</f>
        <v>【574.95】</v>
      </c>
      <c r="CM6" s="21" t="str">
        <f>IF(CM7="",NA(),CM7)</f>
        <v>-</v>
      </c>
      <c r="CN6" s="21" t="str">
        <f t="shared" ref="CN6:CV6" si="10">IF(CN7="",NA(),CN7)</f>
        <v>-</v>
      </c>
      <c r="CO6" s="21" t="str">
        <f t="shared" si="10"/>
        <v>-</v>
      </c>
      <c r="CP6" s="21" t="str">
        <f t="shared" si="10"/>
        <v>-</v>
      </c>
      <c r="CQ6" s="21">
        <f t="shared" si="10"/>
        <v>15.91</v>
      </c>
      <c r="CR6" s="21" t="str">
        <f t="shared" si="10"/>
        <v>-</v>
      </c>
      <c r="CS6" s="21" t="str">
        <f t="shared" si="10"/>
        <v>-</v>
      </c>
      <c r="CT6" s="21" t="str">
        <f t="shared" si="10"/>
        <v>-</v>
      </c>
      <c r="CU6" s="21" t="str">
        <f t="shared" si="10"/>
        <v>-</v>
      </c>
      <c r="CV6" s="21">
        <f t="shared" si="10"/>
        <v>35.700000000000003</v>
      </c>
      <c r="CW6" s="20" t="str">
        <f>IF(CW7="","",IF(CW7="-","【-】","【"&amp;SUBSTITUTE(TEXT(CW7,"#,##0.00"),"-","△")&amp;"】"))</f>
        <v>【34.76】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93.29</v>
      </c>
      <c r="DH6" s="20" t="str">
        <f>IF(DH7="","",IF(DH7="-","【-】","【"&amp;SUBSTITUTE(TEXT(DH7,"#,##0.00"),"-","△")&amp;"】"))</f>
        <v>【92.21】</v>
      </c>
      <c r="DI6" s="21" t="str">
        <f>IF(DI7="",NA(),DI7)</f>
        <v>-</v>
      </c>
      <c r="DJ6" s="21" t="str">
        <f t="shared" ref="DJ6:DR6" si="12">IF(DJ7="",NA(),DJ7)</f>
        <v>-</v>
      </c>
      <c r="DK6" s="21" t="str">
        <f t="shared" si="12"/>
        <v>-</v>
      </c>
      <c r="DL6" s="21" t="str">
        <f t="shared" si="12"/>
        <v>-</v>
      </c>
      <c r="DM6" s="21">
        <f t="shared" si="12"/>
        <v>4.12</v>
      </c>
      <c r="DN6" s="21" t="str">
        <f t="shared" si="12"/>
        <v>-</v>
      </c>
      <c r="DO6" s="21" t="str">
        <f t="shared" si="12"/>
        <v>-</v>
      </c>
      <c r="DP6" s="21" t="str">
        <f t="shared" si="12"/>
        <v>-</v>
      </c>
      <c r="DQ6" s="21" t="str">
        <f t="shared" si="12"/>
        <v>-</v>
      </c>
      <c r="DR6" s="21">
        <f t="shared" si="12"/>
        <v>33.5</v>
      </c>
      <c r="DS6" s="20" t="str">
        <f>IF(DS7="","",IF(DS7="-","【-】","【"&amp;SUBSTITUTE(TEXT(DS7,"#,##0.00"),"-","△")&amp;"】"))</f>
        <v>【29.90】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5">
      <c r="A7" s="14"/>
      <c r="B7" s="23">
        <v>2024</v>
      </c>
      <c r="C7" s="23">
        <v>153851</v>
      </c>
      <c r="D7" s="23">
        <v>46</v>
      </c>
      <c r="E7" s="23">
        <v>17</v>
      </c>
      <c r="F7" s="23">
        <v>7</v>
      </c>
      <c r="G7" s="23">
        <v>0</v>
      </c>
      <c r="H7" s="23" t="s">
        <v>95</v>
      </c>
      <c r="I7" s="23" t="s">
        <v>96</v>
      </c>
      <c r="J7" s="23" t="s">
        <v>97</v>
      </c>
      <c r="K7" s="23" t="s">
        <v>98</v>
      </c>
      <c r="L7" s="23" t="s">
        <v>99</v>
      </c>
      <c r="M7" s="23" t="s">
        <v>100</v>
      </c>
      <c r="N7" s="24" t="s">
        <v>101</v>
      </c>
      <c r="O7" s="24">
        <v>97.64</v>
      </c>
      <c r="P7" s="24">
        <v>0.41</v>
      </c>
      <c r="Q7" s="24">
        <v>123.6</v>
      </c>
      <c r="R7" s="24">
        <v>3300</v>
      </c>
      <c r="S7" s="24">
        <v>9047</v>
      </c>
      <c r="T7" s="24">
        <v>952.89</v>
      </c>
      <c r="U7" s="24">
        <v>9.49</v>
      </c>
      <c r="V7" s="24">
        <v>37</v>
      </c>
      <c r="W7" s="24">
        <v>0.02</v>
      </c>
      <c r="X7" s="24">
        <v>1850</v>
      </c>
      <c r="Y7" s="24" t="s">
        <v>101</v>
      </c>
      <c r="Z7" s="24" t="s">
        <v>101</v>
      </c>
      <c r="AA7" s="24" t="s">
        <v>101</v>
      </c>
      <c r="AB7" s="24" t="s">
        <v>101</v>
      </c>
      <c r="AC7" s="24">
        <v>105.29</v>
      </c>
      <c r="AD7" s="24" t="s">
        <v>101</v>
      </c>
      <c r="AE7" s="24" t="s">
        <v>101</v>
      </c>
      <c r="AF7" s="24" t="s">
        <v>101</v>
      </c>
      <c r="AG7" s="24" t="s">
        <v>101</v>
      </c>
      <c r="AH7" s="24">
        <v>96.86</v>
      </c>
      <c r="AI7" s="24">
        <v>97.32</v>
      </c>
      <c r="AJ7" s="24" t="s">
        <v>101</v>
      </c>
      <c r="AK7" s="24" t="s">
        <v>101</v>
      </c>
      <c r="AL7" s="24" t="s">
        <v>101</v>
      </c>
      <c r="AM7" s="24" t="s">
        <v>101</v>
      </c>
      <c r="AN7" s="24">
        <v>0</v>
      </c>
      <c r="AO7" s="24" t="s">
        <v>101</v>
      </c>
      <c r="AP7" s="24" t="s">
        <v>101</v>
      </c>
      <c r="AQ7" s="24" t="s">
        <v>101</v>
      </c>
      <c r="AR7" s="24" t="s">
        <v>101</v>
      </c>
      <c r="AS7" s="24">
        <v>355.48</v>
      </c>
      <c r="AT7" s="24">
        <v>273.5</v>
      </c>
      <c r="AU7" s="24" t="s">
        <v>101</v>
      </c>
      <c r="AV7" s="24" t="s">
        <v>101</v>
      </c>
      <c r="AW7" s="24" t="s">
        <v>101</v>
      </c>
      <c r="AX7" s="24" t="s">
        <v>101</v>
      </c>
      <c r="AY7" s="24">
        <v>19.170000000000002</v>
      </c>
      <c r="AZ7" s="24" t="s">
        <v>101</v>
      </c>
      <c r="BA7" s="24" t="s">
        <v>101</v>
      </c>
      <c r="BB7" s="24" t="s">
        <v>101</v>
      </c>
      <c r="BC7" s="24" t="s">
        <v>101</v>
      </c>
      <c r="BD7" s="24">
        <v>35.03</v>
      </c>
      <c r="BE7" s="24">
        <v>43.01</v>
      </c>
      <c r="BF7" s="24" t="s">
        <v>101</v>
      </c>
      <c r="BG7" s="24" t="s">
        <v>101</v>
      </c>
      <c r="BH7" s="24" t="s">
        <v>101</v>
      </c>
      <c r="BI7" s="24" t="s">
        <v>101</v>
      </c>
      <c r="BJ7" s="24">
        <v>264.70999999999998</v>
      </c>
      <c r="BK7" s="24" t="s">
        <v>101</v>
      </c>
      <c r="BL7" s="24" t="s">
        <v>101</v>
      </c>
      <c r="BM7" s="24" t="s">
        <v>101</v>
      </c>
      <c r="BN7" s="24" t="s">
        <v>101</v>
      </c>
      <c r="BO7" s="24">
        <v>543.6</v>
      </c>
      <c r="BP7" s="24">
        <v>421.62</v>
      </c>
      <c r="BQ7" s="24" t="s">
        <v>101</v>
      </c>
      <c r="BR7" s="24" t="s">
        <v>101</v>
      </c>
      <c r="BS7" s="24" t="s">
        <v>101</v>
      </c>
      <c r="BT7" s="24" t="s">
        <v>101</v>
      </c>
      <c r="BU7" s="24">
        <v>18.48</v>
      </c>
      <c r="BV7" s="24" t="s">
        <v>101</v>
      </c>
      <c r="BW7" s="24" t="s">
        <v>101</v>
      </c>
      <c r="BX7" s="24" t="s">
        <v>101</v>
      </c>
      <c r="BY7" s="24" t="s">
        <v>101</v>
      </c>
      <c r="BZ7" s="24">
        <v>30.03</v>
      </c>
      <c r="CA7" s="24">
        <v>31.85</v>
      </c>
      <c r="CB7" s="24" t="s">
        <v>101</v>
      </c>
      <c r="CC7" s="24" t="s">
        <v>101</v>
      </c>
      <c r="CD7" s="24" t="s">
        <v>101</v>
      </c>
      <c r="CE7" s="24" t="s">
        <v>101</v>
      </c>
      <c r="CF7" s="24">
        <v>1150.05</v>
      </c>
      <c r="CG7" s="24" t="s">
        <v>101</v>
      </c>
      <c r="CH7" s="24" t="s">
        <v>101</v>
      </c>
      <c r="CI7" s="24" t="s">
        <v>101</v>
      </c>
      <c r="CJ7" s="24" t="s">
        <v>101</v>
      </c>
      <c r="CK7" s="24">
        <v>609.94000000000005</v>
      </c>
      <c r="CL7" s="24">
        <v>574.95000000000005</v>
      </c>
      <c r="CM7" s="24" t="s">
        <v>101</v>
      </c>
      <c r="CN7" s="24" t="s">
        <v>101</v>
      </c>
      <c r="CO7" s="24" t="s">
        <v>101</v>
      </c>
      <c r="CP7" s="24" t="s">
        <v>101</v>
      </c>
      <c r="CQ7" s="24">
        <v>15.91</v>
      </c>
      <c r="CR7" s="24" t="s">
        <v>101</v>
      </c>
      <c r="CS7" s="24" t="s">
        <v>101</v>
      </c>
      <c r="CT7" s="24" t="s">
        <v>101</v>
      </c>
      <c r="CU7" s="24" t="s">
        <v>101</v>
      </c>
      <c r="CV7" s="24">
        <v>35.700000000000003</v>
      </c>
      <c r="CW7" s="24">
        <v>34.76</v>
      </c>
      <c r="CX7" s="24" t="s">
        <v>101</v>
      </c>
      <c r="CY7" s="24" t="s">
        <v>101</v>
      </c>
      <c r="CZ7" s="24" t="s">
        <v>101</v>
      </c>
      <c r="DA7" s="24" t="s">
        <v>101</v>
      </c>
      <c r="DB7" s="24">
        <v>100</v>
      </c>
      <c r="DC7" s="24" t="s">
        <v>101</v>
      </c>
      <c r="DD7" s="24" t="s">
        <v>101</v>
      </c>
      <c r="DE7" s="24" t="s">
        <v>101</v>
      </c>
      <c r="DF7" s="24" t="s">
        <v>101</v>
      </c>
      <c r="DG7" s="24">
        <v>93.29</v>
      </c>
      <c r="DH7" s="24">
        <v>92.21</v>
      </c>
      <c r="DI7" s="24" t="s">
        <v>101</v>
      </c>
      <c r="DJ7" s="24" t="s">
        <v>101</v>
      </c>
      <c r="DK7" s="24" t="s">
        <v>101</v>
      </c>
      <c r="DL7" s="24" t="s">
        <v>101</v>
      </c>
      <c r="DM7" s="24">
        <v>4.12</v>
      </c>
      <c r="DN7" s="24" t="s">
        <v>101</v>
      </c>
      <c r="DO7" s="24" t="s">
        <v>101</v>
      </c>
      <c r="DP7" s="24" t="s">
        <v>101</v>
      </c>
      <c r="DQ7" s="24" t="s">
        <v>101</v>
      </c>
      <c r="DR7" s="24">
        <v>33.5</v>
      </c>
      <c r="DS7" s="24">
        <v>29.9</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107</v>
      </c>
    </row>
    <row r="12" spans="1:148" x14ac:dyDescent="0.25">
      <c r="B12">
        <v>1</v>
      </c>
      <c r="C12">
        <v>1</v>
      </c>
      <c r="D12">
        <v>2</v>
      </c>
      <c r="E12">
        <v>3</v>
      </c>
      <c r="F12">
        <v>4</v>
      </c>
      <c r="G12" t="s">
        <v>108</v>
      </c>
    </row>
    <row r="13" spans="1:148" x14ac:dyDescent="0.25">
      <c r="B13" t="s">
        <v>109</v>
      </c>
      <c r="C13" t="s">
        <v>109</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 のぞみ</dc:creator>
  <cp:lastModifiedBy>新潟県</cp:lastModifiedBy>
  <dcterms:created xsi:type="dcterms:W3CDTF">2026-02-26T05:37:02Z</dcterms:created>
  <dcterms:modified xsi:type="dcterms:W3CDTF">2026-02-26T05:37:03Z</dcterms:modified>
</cp:coreProperties>
</file>