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栗山\法非適用△確認あり\28刈羽村△18日（水）〆\"/>
    </mc:Choice>
  </mc:AlternateContent>
  <xr:revisionPtr revIDLastSave="0" documentId="13_ncr:1_{890A3503-9590-4796-A854-7A2AE853245B}" xr6:coauthVersionLast="47" xr6:coauthVersionMax="47" xr10:uidLastSave="{00000000-0000-0000-0000-000000000000}"/>
  <workbookProtection workbookAlgorithmName="SHA-512" workbookHashValue="njEh0hi6nvjrLTz7zRyp+Gf1/79o2a/6ofIPhn1qTMgqagoGGUvq5Wn2K+DEernaP1OjrRdqTydBOJJlonQkQA==" workbookSaltValue="QODa46Wwy8eVhoujnD/w4w==" workbookSpinCount="100000" lockStructure="1"/>
  <bookViews>
    <workbookView xWindow="28680" yWindow="309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E86" i="4"/>
  <c r="BB10" i="4"/>
  <c r="AT10" i="4"/>
  <c r="P10" i="4"/>
  <c r="AT8" i="4"/>
  <c r="P8" i="4"/>
  <c r="B6" i="4"/>
</calcChain>
</file>

<file path=xl/sharedStrings.xml><?xml version="1.0" encoding="utf-8"?>
<sst xmlns="http://schemas.openxmlformats.org/spreadsheetml/2006/main" count="252" uniqueCount="118">
  <si>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</si>
  <si>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</si>
  <si>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</si>
  <si>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</si>
  <si>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</si>
  <si>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</si>
  <si>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</si>
  <si>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</si>
  <si>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</si>
  <si>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</si>
  <si>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</si>
  <si>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</si>
  <si>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</si>
  <si>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</si>
  <si>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</si>
  <si>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</si>
  <si>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</si>
  <si>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</si>
  <si>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</si>
  <si>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</si>
  <si>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</si>
  <si>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</si>
  <si>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</si>
  <si>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</si>
  <si>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</si>
  <si>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</si>
  <si>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</si>
  <si>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</si>
  <si>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</si>
  <si>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</si>
  <si>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</si>
  <si>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</si>
  <si>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</si>
  <si>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</si>
  <si>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</si>
  <si>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</si>
  <si>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</si>
  <si>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</si>
  <si>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</si>
  <si>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</si>
  <si>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</si>
  <si>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</si>
  <si>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</si>
  <si>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</si>
  <si>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</si>
  <si>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</si>
  <si>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</si>
  <si>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</si>
  <si>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</si>
  <si>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</si>
  <si>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</si>
  <si>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</si>
  <si>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</si>
  <si>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</si>
  <si>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</si>
  <si>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</si>
  <si>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</si>
  <si>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</si>
  <si>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</si>
  <si>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</si>
  <si>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</si>
  <si>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</si>
  <si>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</si>
  <si>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</si>
  <si>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</si>
  <si>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</si>
  <si>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</si>
  <si>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</si>
  <si>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</si>
  <si>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</si>
  <si>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</si>
  <si>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</si>
  <si>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</si>
  <si>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</si>
  <si>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</si>
  <si>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</si>
  <si>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</si>
  <si>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</si>
  <si>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</si>
  <si>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</si>
  <si>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</si>
  <si>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</si>
  <si>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</si>
  <si>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</si>
  <si>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</si>
  <si>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</si>
  <si>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</si>
  <si>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</si>
  <si>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</si>
  <si>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</si>
  <si>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</si>
  <si>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</si>
  <si>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</si>
  <si>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</si>
  <si>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</si>
  <si>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</si>
  <si>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</si>
  <si>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刈羽村</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</si>
  <si>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</si>
  <si>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</si>
  <si>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</si>
  <si>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</si>
  <si>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</si>
  <si>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</si>
  <si>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</si>
  <si>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</si>
  <si>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</si>
  <si>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</si>
  <si>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</si>
  <si>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</si>
  <si>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</si>
  <si>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</si>
  <si>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</si>
  <si>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</si>
  <si>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</si>
  <si>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浄化槽本体については耐用年数を経過しているものはないが、一斉に整備された浄化槽を同時期に更新する必要があると考えられるため更新計画について検討したいと考える。
　浄化槽付属設備のブロワについては耐用年数が短く比較的故障しやすいため適宜対応している。
　</t>
    <phoneticPr fontId="4"/>
  </si>
  <si>
    <t>①収益的収支比率（％）について
　事業規模が小さいことにより修繕費など浄化槽維持管理コストが増減するだけでも収支比率に大きな影響を与えている。R5では他会計繰入金の増額により収益的収支比率が上昇しているが、依然として60～70％前後と赤字で推移しているため、改善点の洗い出しなど経営改善に努めたい。
④企業債残高対事業規模比率（％）について
　平成14年度以降起債しておらず今後も起債見込みはない。企業債残高対事業費規模比率は今後も健全な値を維持できると考える。
⑤経費回収率（％）について
　安定して一定割合の経費を回収できてはいるが回収率が低いため補助事業の活用や料金改定等について検討することも必要と考える。新型コロナ対策及び物価高騰対策によりR2・R4年度では使用料を2か月分、R5・R6年度では1か月分免除したため回収率が低下している。
⑥汚水処理原価（円）について
　処理コストが割高なのは過去に起債した企業債償還費の割合が高いためと考えられる。維持管理費についてはある程度安定しているため現状を維持できるよう努めたい。
⑧水洗化率（％）について
　水洗化人口の減少や、新築住宅建設、単独浄化槽からの切り替えによって年度により若干の変動がある。近年の率低下は私設合併浄化槽使用施設への転入者増によるもの。</t>
    <rPh sb="30" eb="33">
      <t>シュウゼンヒ</t>
    </rPh>
    <rPh sb="35" eb="38">
      <t>ジョウカソウ</t>
    </rPh>
    <rPh sb="38" eb="40">
      <t>イジ</t>
    </rPh>
    <rPh sb="40" eb="42">
      <t>カンリ</t>
    </rPh>
    <rPh sb="46" eb="48">
      <t>ゾウゲン</t>
    </rPh>
    <rPh sb="103" eb="105">
      <t>イゼン</t>
    </rPh>
    <rPh sb="114" eb="116">
      <t>ゼンゴ</t>
    </rPh>
    <rPh sb="117" eb="119">
      <t>アカジ</t>
    </rPh>
    <rPh sb="120" eb="122">
      <t>スイイ</t>
    </rPh>
    <rPh sb="129" eb="132">
      <t>カイゼンテン</t>
    </rPh>
    <rPh sb="133" eb="134">
      <t>アラ</t>
    </rPh>
    <rPh sb="135" eb="136">
      <t>ダ</t>
    </rPh>
    <rPh sb="139" eb="141">
      <t>ケイエイ</t>
    </rPh>
    <rPh sb="141" eb="143">
      <t>カイゼン</t>
    </rPh>
    <rPh sb="144" eb="145">
      <t>ツト</t>
    </rPh>
    <rPh sb="307" eb="309">
      <t>シンガタ</t>
    </rPh>
    <rPh sb="314" eb="315">
      <t>オヨ</t>
    </rPh>
    <rPh sb="316" eb="320">
      <t>ブッカコウトウ</t>
    </rPh>
    <rPh sb="320" eb="322">
      <t>タイサク</t>
    </rPh>
    <rPh sb="330" eb="332">
      <t>ネンド</t>
    </rPh>
    <rPh sb="348" eb="350">
      <t>ネンド</t>
    </rPh>
    <rPh sb="354" eb="355">
      <t>ゲツ</t>
    </rPh>
    <rPh sb="355" eb="356">
      <t>ブン</t>
    </rPh>
    <rPh sb="528" eb="530">
      <t>キンネン</t>
    </rPh>
    <rPh sb="531" eb="532">
      <t>リツ</t>
    </rPh>
    <rPh sb="532" eb="534">
      <t>テイカ</t>
    </rPh>
    <rPh sb="535" eb="537">
      <t>シセツ</t>
    </rPh>
    <rPh sb="537" eb="539">
      <t>ガッペイ</t>
    </rPh>
    <rPh sb="539" eb="542">
      <t>ジョウカソウ</t>
    </rPh>
    <rPh sb="542" eb="544">
      <t>シヨウ</t>
    </rPh>
    <rPh sb="544" eb="546">
      <t>シセツ</t>
    </rPh>
    <rPh sb="548" eb="551">
      <t>テンニュウシャ</t>
    </rPh>
    <rPh sb="551" eb="552">
      <t>ゾウ</t>
    </rPh>
    <phoneticPr fontId="4"/>
  </si>
  <si>
    <t>（ア）急速な人口減少に伴うサービス需要の減少
住基人口は減少傾向にあるが、浄化槽設置地域における社員寮の新設計画などがあることから、今後サービス需要の減少は弱まる見通し。
（イ）施設の老朽化に伴う更新需要の増大
村が設置した浄化槽はいずれも耐用年数内であり更新需要の増大は当面ないと認識している。
（ウ）公営企業に携わる人材確保の困難
現時点では特段困難さを感じてはいない。将来的な課題と認識している。
（エ）近年の職員給与費の増加や物価高騰による営業費用の増加の影響
増加傾向にある営業費用については、下水道使用料の改定を行っていないため、主に一般会計からの繰入金でまかなわれている。事業実施への影響はない。
・経費回収率が低く汚水処理原価が高いが、事業目的の一つが農業集落排水事業の補完であることを考えると、料金改定によってそれらの改善を図ることは使用者の理解を得られないと考える。
・企業債を起債する見込みがないため可能な限り自主財源で事業運営ができるよう計画的な運営を行うよう努める。また、計画的な運営を行ってもなお収支比率が悪化する場合は農業集落排水事業とあわせて料金改定について検討することも必要と考える。
・経営戦略については、平成30年度中に策定済であり、可能な限り計画的な事業運営に努めたい。
・広域化・共同化については県の計画を基に近隣市町村と連携していきたい。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</si>
</sst>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EB-424E-846E-2030321D8D1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CEB-424E-846E-2030321D8D1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08-44B9-B957-F6A6F81E5E1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46.36</c:v>
                </c:pt>
                <c:pt idx="1">
                  <c:v>46.45</c:v>
                </c:pt>
                <c:pt idx="2">
                  <c:v>45.36</c:v>
                </c:pt>
                <c:pt idx="3">
                  <c:v>45.93</c:v>
                </c:pt>
                <c:pt idx="4">
                  <c:v>44.52</c:v>
                </c:pt>
              </c:numCache>
            </c:numRef>
          </c:val>
          <c:smooth val="0"/>
          <c:extLst>
            <c:ext xmlns:c16="http://schemas.microsoft.com/office/drawing/2014/chart" uri="{C3380CC4-5D6E-409C-BE32-E72D297353CC}">
              <c16:uniqueId val="{00000001-D408-44B9-B957-F6A6F81E5E1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81.33</c:v>
                </c:pt>
                <c:pt idx="1">
                  <c:v>80.75</c:v>
                </c:pt>
                <c:pt idx="2">
                  <c:v>80.52</c:v>
                </c:pt>
                <c:pt idx="3">
                  <c:v>76.19</c:v>
                </c:pt>
                <c:pt idx="4">
                  <c:v>66.67</c:v>
                </c:pt>
              </c:numCache>
            </c:numRef>
          </c:val>
          <c:extLst>
            <c:ext xmlns:c16="http://schemas.microsoft.com/office/drawing/2014/chart" uri="{C3380CC4-5D6E-409C-BE32-E72D297353CC}">
              <c16:uniqueId val="{00000000-DD5F-443E-8FB1-E71B23D0FA5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83.08</c:v>
                </c:pt>
                <c:pt idx="1">
                  <c:v>82.61</c:v>
                </c:pt>
                <c:pt idx="2">
                  <c:v>82.21</c:v>
                </c:pt>
                <c:pt idx="3">
                  <c:v>82.98</c:v>
                </c:pt>
                <c:pt idx="4">
                  <c:v>82.9</c:v>
                </c:pt>
              </c:numCache>
            </c:numRef>
          </c:val>
          <c:smooth val="0"/>
          <c:extLst>
            <c:ext xmlns:c16="http://schemas.microsoft.com/office/drawing/2014/chart" uri="{C3380CC4-5D6E-409C-BE32-E72D297353CC}">
              <c16:uniqueId val="{00000001-DD5F-443E-8FB1-E71B23D0FA5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70.66</c:v>
                </c:pt>
                <c:pt idx="1">
                  <c:v>61.49</c:v>
                </c:pt>
                <c:pt idx="2">
                  <c:v>61.86</c:v>
                </c:pt>
                <c:pt idx="3">
                  <c:v>69.739999999999995</c:v>
                </c:pt>
                <c:pt idx="4">
                  <c:v>57.85</c:v>
                </c:pt>
              </c:numCache>
            </c:numRef>
          </c:val>
          <c:extLst>
            <c:ext xmlns:c16="http://schemas.microsoft.com/office/drawing/2014/chart" uri="{C3380CC4-5D6E-409C-BE32-E72D297353CC}">
              <c16:uniqueId val="{00000000-80F2-41AE-939C-82650156139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F2-41AE-939C-82650156139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BB-44A4-86F9-8F5B162EDB8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BB-44A4-86F9-8F5B162EDB8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0B-4A12-BFCE-8A8F30D1631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0B-4A12-BFCE-8A8F30D1631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0A-412C-86DC-650DA8B9D4E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0A-412C-86DC-650DA8B9D4E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55-451A-98A8-F4E3298EFB7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55-451A-98A8-F4E3298EFB7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FA-4E44-A816-C6599385718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782.91</c:v>
                </c:pt>
                <c:pt idx="1">
                  <c:v>783.21</c:v>
                </c:pt>
                <c:pt idx="2">
                  <c:v>902.04</c:v>
                </c:pt>
                <c:pt idx="3">
                  <c:v>992.16</c:v>
                </c:pt>
                <c:pt idx="4">
                  <c:v>950.64</c:v>
                </c:pt>
              </c:numCache>
            </c:numRef>
          </c:val>
          <c:smooth val="0"/>
          <c:extLst>
            <c:ext xmlns:c16="http://schemas.microsoft.com/office/drawing/2014/chart" uri="{C3380CC4-5D6E-409C-BE32-E72D297353CC}">
              <c16:uniqueId val="{00000001-D1FA-4E44-A816-C6599385718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21.42</c:v>
                </c:pt>
                <c:pt idx="1">
                  <c:v>27.95</c:v>
                </c:pt>
                <c:pt idx="2">
                  <c:v>21.03</c:v>
                </c:pt>
                <c:pt idx="3">
                  <c:v>21.53</c:v>
                </c:pt>
                <c:pt idx="4">
                  <c:v>22.68</c:v>
                </c:pt>
              </c:numCache>
            </c:numRef>
          </c:val>
          <c:extLst>
            <c:ext xmlns:c16="http://schemas.microsoft.com/office/drawing/2014/chart" uri="{C3380CC4-5D6E-409C-BE32-E72D297353CC}">
              <c16:uniqueId val="{00000000-33D4-4674-AD5F-99DF8213FA6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49.38</c:v>
                </c:pt>
                <c:pt idx="1">
                  <c:v>48.53</c:v>
                </c:pt>
                <c:pt idx="2">
                  <c:v>46.11</c:v>
                </c:pt>
                <c:pt idx="3">
                  <c:v>45.55</c:v>
                </c:pt>
                <c:pt idx="4">
                  <c:v>38.549999999999997</c:v>
                </c:pt>
              </c:numCache>
            </c:numRef>
          </c:val>
          <c:smooth val="0"/>
          <c:extLst>
            <c:ext xmlns:c16="http://schemas.microsoft.com/office/drawing/2014/chart" uri="{C3380CC4-5D6E-409C-BE32-E72D297353CC}">
              <c16:uniqueId val="{00000001-33D4-4674-AD5F-99DF8213FA6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801.48</c:v>
                </c:pt>
                <c:pt idx="1">
                  <c:v>739.49</c:v>
                </c:pt>
                <c:pt idx="2">
                  <c:v>827.13</c:v>
                </c:pt>
                <c:pt idx="3">
                  <c:v>918.51</c:v>
                </c:pt>
                <c:pt idx="4">
                  <c:v>873.41</c:v>
                </c:pt>
              </c:numCache>
            </c:numRef>
          </c:val>
          <c:extLst>
            <c:ext xmlns:c16="http://schemas.microsoft.com/office/drawing/2014/chart" uri="{C3380CC4-5D6E-409C-BE32-E72D297353CC}">
              <c16:uniqueId val="{00000000-99AA-4D74-BF7C-AFB31CD86ED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316.97000000000003</c:v>
                </c:pt>
                <c:pt idx="1">
                  <c:v>326.17</c:v>
                </c:pt>
                <c:pt idx="2">
                  <c:v>336.93</c:v>
                </c:pt>
                <c:pt idx="3">
                  <c:v>331.17</c:v>
                </c:pt>
                <c:pt idx="4">
                  <c:v>391.34</c:v>
                </c:pt>
              </c:numCache>
            </c:numRef>
          </c:val>
          <c:smooth val="0"/>
          <c:extLst>
            <c:ext xmlns:c16="http://schemas.microsoft.com/office/drawing/2014/chart" uri="{C3380CC4-5D6E-409C-BE32-E72D297353CC}">
              <c16:uniqueId val="{00000001-99AA-4D74-BF7C-AFB31CD86ED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M51" zoomScaleNormal="100" workbookViewId="0">
      <selection activeCell="Y80" sqref="Y80"/>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新潟県　刈羽村</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法非適用</v>
      </c>
      <c r="C8" s="70"/>
      <c r="D8" s="70"/>
      <c r="E8" s="70"/>
      <c r="F8" s="70"/>
      <c r="G8" s="70"/>
      <c r="H8" s="70"/>
      <c r="I8" s="70" t="str">
        <f>データ!J6</f>
        <v>下水道事業</v>
      </c>
      <c r="J8" s="70"/>
      <c r="K8" s="70"/>
      <c r="L8" s="70"/>
      <c r="M8" s="70"/>
      <c r="N8" s="70"/>
      <c r="O8" s="70"/>
      <c r="P8" s="70" t="str">
        <f>データ!K6</f>
        <v>個別排水処理</v>
      </c>
      <c r="Q8" s="70"/>
      <c r="R8" s="70"/>
      <c r="S8" s="70"/>
      <c r="T8" s="70"/>
      <c r="U8" s="70"/>
      <c r="V8" s="70"/>
      <c r="W8" s="70" t="str">
        <f>データ!L6</f>
        <v>L2</v>
      </c>
      <c r="X8" s="70"/>
      <c r="Y8" s="70"/>
      <c r="Z8" s="70"/>
      <c r="AA8" s="70"/>
      <c r="AB8" s="70"/>
      <c r="AC8" s="70"/>
      <c r="AD8" s="71" t="str">
        <f>データ!$M$6</f>
        <v>非設置</v>
      </c>
      <c r="AE8" s="71"/>
      <c r="AF8" s="71"/>
      <c r="AG8" s="71"/>
      <c r="AH8" s="71"/>
      <c r="AI8" s="71"/>
      <c r="AJ8" s="71"/>
      <c r="AK8" s="3"/>
      <c r="AL8" s="50">
        <f>データ!S6</f>
        <v>4222</v>
      </c>
      <c r="AM8" s="50"/>
      <c r="AN8" s="50"/>
      <c r="AO8" s="50"/>
      <c r="AP8" s="50"/>
      <c r="AQ8" s="50"/>
      <c r="AR8" s="50"/>
      <c r="AS8" s="50"/>
      <c r="AT8" s="51">
        <f>データ!T6</f>
        <v>26.27</v>
      </c>
      <c r="AU8" s="51"/>
      <c r="AV8" s="51"/>
      <c r="AW8" s="51"/>
      <c r="AX8" s="51"/>
      <c r="AY8" s="51"/>
      <c r="AZ8" s="51"/>
      <c r="BA8" s="51"/>
      <c r="BB8" s="51">
        <f>データ!U6</f>
        <v>160.72</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t="str">
        <f>データ!O6</f>
        <v>該当数値なし</v>
      </c>
      <c r="J10" s="51"/>
      <c r="K10" s="51"/>
      <c r="L10" s="51"/>
      <c r="M10" s="51"/>
      <c r="N10" s="51"/>
      <c r="O10" s="51"/>
      <c r="P10" s="51">
        <f>データ!P6</f>
        <v>4.49</v>
      </c>
      <c r="Q10" s="51"/>
      <c r="R10" s="51"/>
      <c r="S10" s="51"/>
      <c r="T10" s="51"/>
      <c r="U10" s="51"/>
      <c r="V10" s="51"/>
      <c r="W10" s="51">
        <f>データ!Q6</f>
        <v>100</v>
      </c>
      <c r="X10" s="51"/>
      <c r="Y10" s="51"/>
      <c r="Z10" s="51"/>
      <c r="AA10" s="51"/>
      <c r="AB10" s="51"/>
      <c r="AC10" s="51"/>
      <c r="AD10" s="50">
        <f>データ!R6</f>
        <v>3410</v>
      </c>
      <c r="AE10" s="50"/>
      <c r="AF10" s="50"/>
      <c r="AG10" s="50"/>
      <c r="AH10" s="50"/>
      <c r="AI10" s="50"/>
      <c r="AJ10" s="50"/>
      <c r="AK10" s="2"/>
      <c r="AL10" s="50">
        <f>データ!V6</f>
        <v>189</v>
      </c>
      <c r="AM10" s="50"/>
      <c r="AN10" s="50"/>
      <c r="AO10" s="50"/>
      <c r="AP10" s="50"/>
      <c r="AQ10" s="50"/>
      <c r="AR10" s="50"/>
      <c r="AS10" s="50"/>
      <c r="AT10" s="51">
        <f>データ!W6</f>
        <v>0.03</v>
      </c>
      <c r="AU10" s="51"/>
      <c r="AV10" s="51"/>
      <c r="AW10" s="51"/>
      <c r="AX10" s="51"/>
      <c r="AY10" s="51"/>
      <c r="AZ10" s="51"/>
      <c r="BA10" s="51"/>
      <c r="BB10" s="51">
        <f>データ!X6</f>
        <v>6300</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117</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70"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【876.32】</v>
      </c>
      <c r="I86" s="12" t="str">
        <f>データ!CA6</f>
        <v>【39.48】</v>
      </c>
      <c r="J86" s="12" t="str">
        <f>データ!CL6</f>
        <v>【390.09】</v>
      </c>
      <c r="K86" s="12" t="str">
        <f>データ!CW6</f>
        <v>【45.56】</v>
      </c>
      <c r="L86" s="12" t="str">
        <f>データ!DH6</f>
        <v>【82.62】</v>
      </c>
      <c r="M86" s="12" t="s">
        <v>43</v>
      </c>
      <c r="N86" s="12" t="s">
        <v>43</v>
      </c>
      <c r="O86" s="12" t="str">
        <f>データ!EO6</f>
        <v>【-】</v>
      </c>
    </row>
  </sheetData>
  <sheetProtection algorithmName="SHA-512" hashValue="UzHUHa0ntSLZ5aPHEkeEVB+k8lMxYIWXDroQ5+Te0sizDKxzETYSCXN05gZ3CvtqZMJhYhvKJaLoip2rQaFXiQ==" saltValue="AkH3ULpc5M5srFU4IfNz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8" t="s">
        <v>53</v>
      </c>
      <c r="I3" s="79"/>
      <c r="J3" s="79"/>
      <c r="K3" s="79"/>
      <c r="L3" s="79"/>
      <c r="M3" s="79"/>
      <c r="N3" s="79"/>
      <c r="O3" s="79"/>
      <c r="P3" s="79"/>
      <c r="Q3" s="79"/>
      <c r="R3" s="79"/>
      <c r="S3" s="79"/>
      <c r="T3" s="79"/>
      <c r="U3" s="79"/>
      <c r="V3" s="79"/>
      <c r="W3" s="79"/>
      <c r="X3" s="80"/>
      <c r="Y3" s="84"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55</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2">
      <c r="A4" s="14" t="s">
        <v>56</v>
      </c>
      <c r="B4" s="16"/>
      <c r="C4" s="16"/>
      <c r="D4" s="16"/>
      <c r="E4" s="16"/>
      <c r="F4" s="16"/>
      <c r="G4" s="16"/>
      <c r="H4" s="81"/>
      <c r="I4" s="82"/>
      <c r="J4" s="82"/>
      <c r="K4" s="82"/>
      <c r="L4" s="82"/>
      <c r="M4" s="82"/>
      <c r="N4" s="82"/>
      <c r="O4" s="82"/>
      <c r="P4" s="82"/>
      <c r="Q4" s="82"/>
      <c r="R4" s="82"/>
      <c r="S4" s="82"/>
      <c r="T4" s="82"/>
      <c r="U4" s="82"/>
      <c r="V4" s="82"/>
      <c r="W4" s="82"/>
      <c r="X4" s="83"/>
      <c r="Y4" s="77" t="s">
        <v>57</v>
      </c>
      <c r="Z4" s="77"/>
      <c r="AA4" s="77"/>
      <c r="AB4" s="77"/>
      <c r="AC4" s="77"/>
      <c r="AD4" s="77"/>
      <c r="AE4" s="77"/>
      <c r="AF4" s="77"/>
      <c r="AG4" s="77"/>
      <c r="AH4" s="77"/>
      <c r="AI4" s="77"/>
      <c r="AJ4" s="77" t="s">
        <v>58</v>
      </c>
      <c r="AK4" s="77"/>
      <c r="AL4" s="77"/>
      <c r="AM4" s="77"/>
      <c r="AN4" s="77"/>
      <c r="AO4" s="77"/>
      <c r="AP4" s="77"/>
      <c r="AQ4" s="77"/>
      <c r="AR4" s="77"/>
      <c r="AS4" s="77"/>
      <c r="AT4" s="77"/>
      <c r="AU4" s="77" t="s">
        <v>59</v>
      </c>
      <c r="AV4" s="77"/>
      <c r="AW4" s="77"/>
      <c r="AX4" s="77"/>
      <c r="AY4" s="77"/>
      <c r="AZ4" s="77"/>
      <c r="BA4" s="77"/>
      <c r="BB4" s="77"/>
      <c r="BC4" s="77"/>
      <c r="BD4" s="77"/>
      <c r="BE4" s="77"/>
      <c r="BF4" s="77" t="s">
        <v>60</v>
      </c>
      <c r="BG4" s="77"/>
      <c r="BH4" s="77"/>
      <c r="BI4" s="77"/>
      <c r="BJ4" s="77"/>
      <c r="BK4" s="77"/>
      <c r="BL4" s="77"/>
      <c r="BM4" s="77"/>
      <c r="BN4" s="77"/>
      <c r="BO4" s="77"/>
      <c r="BP4" s="77"/>
      <c r="BQ4" s="77" t="s">
        <v>61</v>
      </c>
      <c r="BR4" s="77"/>
      <c r="BS4" s="77"/>
      <c r="BT4" s="77"/>
      <c r="BU4" s="77"/>
      <c r="BV4" s="77"/>
      <c r="BW4" s="77"/>
      <c r="BX4" s="77"/>
      <c r="BY4" s="77"/>
      <c r="BZ4" s="77"/>
      <c r="CA4" s="77"/>
      <c r="CB4" s="77" t="s">
        <v>62</v>
      </c>
      <c r="CC4" s="77"/>
      <c r="CD4" s="77"/>
      <c r="CE4" s="77"/>
      <c r="CF4" s="77"/>
      <c r="CG4" s="77"/>
      <c r="CH4" s="77"/>
      <c r="CI4" s="77"/>
      <c r="CJ4" s="77"/>
      <c r="CK4" s="77"/>
      <c r="CL4" s="77"/>
      <c r="CM4" s="77" t="s">
        <v>63</v>
      </c>
      <c r="CN4" s="77"/>
      <c r="CO4" s="77"/>
      <c r="CP4" s="77"/>
      <c r="CQ4" s="77"/>
      <c r="CR4" s="77"/>
      <c r="CS4" s="77"/>
      <c r="CT4" s="77"/>
      <c r="CU4" s="77"/>
      <c r="CV4" s="77"/>
      <c r="CW4" s="77"/>
      <c r="CX4" s="77" t="s">
        <v>64</v>
      </c>
      <c r="CY4" s="77"/>
      <c r="CZ4" s="77"/>
      <c r="DA4" s="77"/>
      <c r="DB4" s="77"/>
      <c r="DC4" s="77"/>
      <c r="DD4" s="77"/>
      <c r="DE4" s="77"/>
      <c r="DF4" s="77"/>
      <c r="DG4" s="77"/>
      <c r="DH4" s="77"/>
      <c r="DI4" s="77" t="s">
        <v>65</v>
      </c>
      <c r="DJ4" s="77"/>
      <c r="DK4" s="77"/>
      <c r="DL4" s="77"/>
      <c r="DM4" s="77"/>
      <c r="DN4" s="77"/>
      <c r="DO4" s="77"/>
      <c r="DP4" s="77"/>
      <c r="DQ4" s="77"/>
      <c r="DR4" s="77"/>
      <c r="DS4" s="77"/>
      <c r="DT4" s="77" t="s">
        <v>66</v>
      </c>
      <c r="DU4" s="77"/>
      <c r="DV4" s="77"/>
      <c r="DW4" s="77"/>
      <c r="DX4" s="77"/>
      <c r="DY4" s="77"/>
      <c r="DZ4" s="77"/>
      <c r="EA4" s="77"/>
      <c r="EB4" s="77"/>
      <c r="EC4" s="77"/>
      <c r="ED4" s="77"/>
      <c r="EE4" s="77" t="s">
        <v>67</v>
      </c>
      <c r="EF4" s="77"/>
      <c r="EG4" s="77"/>
      <c r="EH4" s="77"/>
      <c r="EI4" s="77"/>
      <c r="EJ4" s="77"/>
      <c r="EK4" s="77"/>
      <c r="EL4" s="77"/>
      <c r="EM4" s="77"/>
      <c r="EN4" s="77"/>
      <c r="EO4" s="77"/>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2024</v>
      </c>
      <c r="C6" s="19">
        <f t="shared" ref="C6:X6" si="3">C7</f>
        <v>155047</v>
      </c>
      <c r="D6" s="19">
        <f t="shared" si="3"/>
        <v>47</v>
      </c>
      <c r="E6" s="19">
        <f t="shared" si="3"/>
        <v>18</v>
      </c>
      <c r="F6" s="19">
        <f t="shared" si="3"/>
        <v>1</v>
      </c>
      <c r="G6" s="19">
        <f t="shared" si="3"/>
        <v>0</v>
      </c>
      <c r="H6" s="19" t="str">
        <f t="shared" si="3"/>
        <v>新潟県　刈羽村</v>
      </c>
      <c r="I6" s="19" t="str">
        <f t="shared" si="3"/>
        <v>法非適用</v>
      </c>
      <c r="J6" s="19" t="str">
        <f t="shared" si="3"/>
        <v>下水道事業</v>
      </c>
      <c r="K6" s="19" t="str">
        <f t="shared" si="3"/>
        <v>個別排水処理</v>
      </c>
      <c r="L6" s="19" t="str">
        <f t="shared" si="3"/>
        <v>L2</v>
      </c>
      <c r="M6" s="19" t="str">
        <f t="shared" si="3"/>
        <v>非設置</v>
      </c>
      <c r="N6" s="20" t="str">
        <f t="shared" si="3"/>
        <v>-</v>
      </c>
      <c r="O6" s="20" t="str">
        <f t="shared" si="3"/>
        <v>該当数値なし</v>
      </c>
      <c r="P6" s="20">
        <f t="shared" si="3"/>
        <v>4.49</v>
      </c>
      <c r="Q6" s="20">
        <f t="shared" si="3"/>
        <v>100</v>
      </c>
      <c r="R6" s="20">
        <f t="shared" si="3"/>
        <v>3410</v>
      </c>
      <c r="S6" s="20">
        <f t="shared" si="3"/>
        <v>4222</v>
      </c>
      <c r="T6" s="20">
        <f t="shared" si="3"/>
        <v>26.27</v>
      </c>
      <c r="U6" s="20">
        <f t="shared" si="3"/>
        <v>160.72</v>
      </c>
      <c r="V6" s="20">
        <f t="shared" si="3"/>
        <v>189</v>
      </c>
      <c r="W6" s="20">
        <f t="shared" si="3"/>
        <v>0.03</v>
      </c>
      <c r="X6" s="20">
        <f t="shared" si="3"/>
        <v>6300</v>
      </c>
      <c r="Y6" s="21">
        <f>IF(Y7="",NA(),Y7)</f>
        <v>70.66</v>
      </c>
      <c r="Z6" s="21">
        <f t="shared" ref="Z6:AH6" si="4">IF(Z7="",NA(),Z7)</f>
        <v>61.49</v>
      </c>
      <c r="AA6" s="21">
        <f t="shared" si="4"/>
        <v>61.86</v>
      </c>
      <c r="AB6" s="21">
        <f t="shared" si="4"/>
        <v>69.739999999999995</v>
      </c>
      <c r="AC6" s="21">
        <f t="shared" si="4"/>
        <v>57.85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782.91</v>
      </c>
      <c r="BL6" s="21">
        <f t="shared" si="7"/>
        <v>783.21</v>
      </c>
      <c r="BM6" s="21">
        <f t="shared" si="7"/>
        <v>902.04</v>
      </c>
      <c r="BN6" s="21">
        <f t="shared" si="7"/>
        <v>992.16</v>
      </c>
      <c r="BO6" s="21">
        <f t="shared" si="7"/>
        <v>950.64</v>
      </c>
      <c r="BP6" s="20" t="str">
        <f>IF(BP7="","",IF(BP7="-","【-】","【"&amp;SUBSTITUTE(TEXT(BP7,"#,##0.00"),"-","△")&amp;"】"))</f>
        <v>【876.32】</v>
      </c>
      <c r="BQ6" s="21">
        <f>IF(BQ7="",NA(),BQ7)</f>
        <v>21.42</v>
      </c>
      <c r="BR6" s="21">
        <f t="shared" ref="BR6:BZ6" si="8">IF(BR7="",NA(),BR7)</f>
        <v>27.95</v>
      </c>
      <c r="BS6" s="21">
        <f t="shared" si="8"/>
        <v>21.03</v>
      </c>
      <c r="BT6" s="21">
        <f t="shared" si="8"/>
        <v>21.53</v>
      </c>
      <c r="BU6" s="21">
        <f t="shared" si="8"/>
        <v>22.68</v>
      </c>
      <c r="BV6" s="21">
        <f t="shared" si="8"/>
        <v>49.38</v>
      </c>
      <c r="BW6" s="21">
        <f t="shared" si="8"/>
        <v>48.53</v>
      </c>
      <c r="BX6" s="21">
        <f t="shared" si="8"/>
        <v>46.11</v>
      </c>
      <c r="BY6" s="21">
        <f t="shared" si="8"/>
        <v>45.55</v>
      </c>
      <c r="BZ6" s="21">
        <f t="shared" si="8"/>
        <v>38.549999999999997</v>
      </c>
      <c r="CA6" s="20" t="str">
        <f>IF(CA7="","",IF(CA7="-","【-】","【"&amp;SUBSTITUTE(TEXT(CA7,"#,##0.00"),"-","△")&amp;"】"))</f>
        <v>【39.48】</v>
      </c>
      <c r="CB6" s="21">
        <f>IF(CB7="",NA(),CB7)</f>
        <v>801.48</v>
      </c>
      <c r="CC6" s="21">
        <f t="shared" ref="CC6:CK6" si="9">IF(CC7="",NA(),CC7)</f>
        <v>739.49</v>
      </c>
      <c r="CD6" s="21">
        <f t="shared" si="9"/>
        <v>827.13</v>
      </c>
      <c r="CE6" s="21">
        <f t="shared" si="9"/>
        <v>918.51</v>
      </c>
      <c r="CF6" s="21">
        <f t="shared" si="9"/>
        <v>873.41</v>
      </c>
      <c r="CG6" s="21">
        <f t="shared" si="9"/>
        <v>316.97000000000003</v>
      </c>
      <c r="CH6" s="21">
        <f t="shared" si="9"/>
        <v>326.17</v>
      </c>
      <c r="CI6" s="21">
        <f t="shared" si="9"/>
        <v>336.93</v>
      </c>
      <c r="CJ6" s="21">
        <f t="shared" si="9"/>
        <v>331.17</v>
      </c>
      <c r="CK6" s="21">
        <f t="shared" si="9"/>
        <v>391.34</v>
      </c>
      <c r="CL6" s="20" t="str">
        <f>IF(CL7="","",IF(CL7="-","【-】","【"&amp;SUBSTITUTE(TEXT(CL7,"#,##0.00"),"-","△")&amp;"】"))</f>
        <v>【390.09】</v>
      </c>
      <c r="CM6" s="21" t="str">
        <f>IF(CM7="",NA(),CM7)</f>
        <v>-</v>
      </c>
      <c r="CN6" s="21" t="str">
        <f t="shared" ref="CN6:CV6" si="10">IF(CN7="",NA(),CN7)</f>
        <v>-</v>
      </c>
      <c r="CO6" s="21" t="str">
        <f t="shared" si="10"/>
        <v>-</v>
      </c>
      <c r="CP6" s="21" t="str">
        <f t="shared" si="10"/>
        <v>-</v>
      </c>
      <c r="CQ6" s="21" t="str">
        <f t="shared" si="10"/>
        <v>-</v>
      </c>
      <c r="CR6" s="21">
        <f t="shared" si="10"/>
        <v>46.36</v>
      </c>
      <c r="CS6" s="21">
        <f t="shared" si="10"/>
        <v>46.45</v>
      </c>
      <c r="CT6" s="21">
        <f t="shared" si="10"/>
        <v>45.36</v>
      </c>
      <c r="CU6" s="21">
        <f t="shared" si="10"/>
        <v>45.93</v>
      </c>
      <c r="CV6" s="21">
        <f t="shared" si="10"/>
        <v>44.52</v>
      </c>
      <c r="CW6" s="20" t="str">
        <f>IF(CW7="","",IF(CW7="-","【-】","【"&amp;SUBSTITUTE(TEXT(CW7,"#,##0.00"),"-","△")&amp;"】"))</f>
        <v>【45.56】</v>
      </c>
      <c r="CX6" s="21">
        <f>IF(CX7="",NA(),CX7)</f>
        <v>81.33</v>
      </c>
      <c r="CY6" s="21">
        <f t="shared" ref="CY6:DG6" si="11">IF(CY7="",NA(),CY7)</f>
        <v>80.75</v>
      </c>
      <c r="CZ6" s="21">
        <f t="shared" si="11"/>
        <v>80.52</v>
      </c>
      <c r="DA6" s="21">
        <f t="shared" si="11"/>
        <v>76.19</v>
      </c>
      <c r="DB6" s="21">
        <f t="shared" si="11"/>
        <v>66.67</v>
      </c>
      <c r="DC6" s="21">
        <f t="shared" si="11"/>
        <v>83.08</v>
      </c>
      <c r="DD6" s="21">
        <f t="shared" si="11"/>
        <v>82.61</v>
      </c>
      <c r="DE6" s="21">
        <f t="shared" si="11"/>
        <v>82.21</v>
      </c>
      <c r="DF6" s="21">
        <f t="shared" si="11"/>
        <v>82.98</v>
      </c>
      <c r="DG6" s="21">
        <f t="shared" si="11"/>
        <v>82.9</v>
      </c>
      <c r="DH6" s="20" t="str">
        <f>IF(DH7="","",IF(DH7="-","【-】","【"&amp;SUBSTITUTE(TEXT(DH7,"#,##0.00"),"-","△")&amp;"】"))</f>
        <v>【82.62】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2024</v>
      </c>
      <c r="C7" s="23">
        <v>155047</v>
      </c>
      <c r="D7" s="23">
        <v>47</v>
      </c>
      <c r="E7" s="23">
        <v>18</v>
      </c>
      <c r="F7" s="23">
        <v>1</v>
      </c>
      <c r="G7" s="23">
        <v>0</v>
      </c>
      <c r="H7" s="23" t="s">
        <v>97</v>
      </c>
      <c r="I7" s="23" t="s">
        <v>98</v>
      </c>
      <c r="J7" s="23" t="s">
        <v>99</v>
      </c>
      <c r="K7" s="23" t="s">
        <v>100</v>
      </c>
      <c r="L7" s="23" t="s">
        <v>101</v>
      </c>
      <c r="M7" s="23" t="s">
        <v>102</v>
      </c>
      <c r="N7" s="24" t="s">
        <v>103</v>
      </c>
      <c r="O7" s="24" t="s">
        <v>104</v>
      </c>
      <c r="P7" s="24">
        <v>4.49</v>
      </c>
      <c r="Q7" s="24">
        <v>100</v>
      </c>
      <c r="R7" s="24">
        <v>3410</v>
      </c>
      <c r="S7" s="24">
        <v>4222</v>
      </c>
      <c r="T7" s="24">
        <v>26.27</v>
      </c>
      <c r="U7" s="24">
        <v>160.72</v>
      </c>
      <c r="V7" s="24">
        <v>189</v>
      </c>
      <c r="W7" s="24">
        <v>0.03</v>
      </c>
      <c r="X7" s="24">
        <v>6300</v>
      </c>
      <c r="Y7" s="24">
        <v>70.66</v>
      </c>
      <c r="Z7" s="24">
        <v>61.49</v>
      </c>
      <c r="AA7" s="24">
        <v>61.86</v>
      </c>
      <c r="AB7" s="24">
        <v>69.739999999999995</v>
      </c>
      <c r="AC7" s="24">
        <v>57.85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782.91</v>
      </c>
      <c r="BL7" s="24">
        <v>783.21</v>
      </c>
      <c r="BM7" s="24">
        <v>902.04</v>
      </c>
      <c r="BN7" s="24">
        <v>992.16</v>
      </c>
      <c r="BO7" s="24">
        <v>950.64</v>
      </c>
      <c r="BP7" s="24">
        <v>876.32</v>
      </c>
      <c r="BQ7" s="24">
        <v>21.42</v>
      </c>
      <c r="BR7" s="24">
        <v>27.95</v>
      </c>
      <c r="BS7" s="24">
        <v>21.03</v>
      </c>
      <c r="BT7" s="24">
        <v>21.53</v>
      </c>
      <c r="BU7" s="24">
        <v>22.68</v>
      </c>
      <c r="BV7" s="24">
        <v>49.38</v>
      </c>
      <c r="BW7" s="24">
        <v>48.53</v>
      </c>
      <c r="BX7" s="24">
        <v>46.11</v>
      </c>
      <c r="BY7" s="24">
        <v>45.55</v>
      </c>
      <c r="BZ7" s="24">
        <v>38.549999999999997</v>
      </c>
      <c r="CA7" s="24">
        <v>39.479999999999997</v>
      </c>
      <c r="CB7" s="24">
        <v>801.48</v>
      </c>
      <c r="CC7" s="24">
        <v>739.49</v>
      </c>
      <c r="CD7" s="24">
        <v>827.13</v>
      </c>
      <c r="CE7" s="24">
        <v>918.51</v>
      </c>
      <c r="CF7" s="24">
        <v>873.41</v>
      </c>
      <c r="CG7" s="24">
        <v>316.97000000000003</v>
      </c>
      <c r="CH7" s="24">
        <v>326.17</v>
      </c>
      <c r="CI7" s="24">
        <v>336.93</v>
      </c>
      <c r="CJ7" s="24">
        <v>331.17</v>
      </c>
      <c r="CK7" s="24">
        <v>391.34</v>
      </c>
      <c r="CL7" s="24">
        <v>390.09</v>
      </c>
      <c r="CM7" s="24" t="s">
        <v>103</v>
      </c>
      <c r="CN7" s="24" t="s">
        <v>103</v>
      </c>
      <c r="CO7" s="24" t="s">
        <v>103</v>
      </c>
      <c r="CP7" s="24" t="s">
        <v>103</v>
      </c>
      <c r="CQ7" s="24" t="s">
        <v>103</v>
      </c>
      <c r="CR7" s="24">
        <v>46.36</v>
      </c>
      <c r="CS7" s="24">
        <v>46.45</v>
      </c>
      <c r="CT7" s="24">
        <v>45.36</v>
      </c>
      <c r="CU7" s="24">
        <v>45.93</v>
      </c>
      <c r="CV7" s="24">
        <v>44.52</v>
      </c>
      <c r="CW7" s="24">
        <v>45.56</v>
      </c>
      <c r="CX7" s="24">
        <v>81.33</v>
      </c>
      <c r="CY7" s="24">
        <v>80.75</v>
      </c>
      <c r="CZ7" s="24">
        <v>80.52</v>
      </c>
      <c r="DA7" s="24">
        <v>76.19</v>
      </c>
      <c r="DB7" s="24">
        <v>66.67</v>
      </c>
      <c r="DC7" s="24">
        <v>83.08</v>
      </c>
      <c r="DD7" s="24">
        <v>82.61</v>
      </c>
      <c r="DE7" s="24">
        <v>82.21</v>
      </c>
      <c r="DF7" s="24">
        <v>82.98</v>
      </c>
      <c r="DG7" s="24">
        <v>82.9</v>
      </c>
      <c r="DH7" s="24">
        <v>82.62</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37257</v>
      </c>
      <c r="C10" s="27">
        <f t="shared" ref="C10:F10" si="15">DATEVALUE($B7-C11&amp;"/1/"&amp;C12)</f>
        <v>37622</v>
      </c>
      <c r="D10" s="27">
        <f t="shared" si="15"/>
        <v>37988</v>
      </c>
      <c r="E10" s="27">
        <f t="shared" si="15"/>
        <v>38355</v>
      </c>
      <c r="F10" s="27">
        <f t="shared" si="15"/>
        <v>38721</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2026-01-22T01:08:50Z</cp:lastPrinted>
  <dcterms:modified xsi:type="dcterms:W3CDTF">2026-02-20T00:16:07Z</dcterms:modified>
</cp:coreProperties>
</file>