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INFO-SEKISAN-24323\Desktop\R06\【経営比較分析表】2024_155811_46_1718\"/>
    </mc:Choice>
  </mc:AlternateContent>
  <xr:revisionPtr revIDLastSave="0" documentId="13_ncr:1_{94B86338-E64D-4864-8673-837D8E338879}" xr6:coauthVersionLast="47" xr6:coauthVersionMax="47" xr10:uidLastSave="{00000000-0000-0000-0000-000000000000}"/>
  <workbookProtection workbookAlgorithmName="SHA-512" workbookHashValue="eekIhs3cffpXv5KSPDnh+9SF4LmF8mt5UIbWyXuz/cMXlfQ58RRPawzLEzVOqN0ZLN3DYEaPSStviaIBAWdntQ==" workbookSaltValue="e0YYgB4VDGhNKGL/G3wQgA==" workbookSpinCount="100000" lockStructure="1"/>
  <bookViews>
    <workbookView xWindow="3192" yWindow="3132" windowWidth="17280" windowHeight="90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<sst xmlns="http://schemas.openxmlformats.org/spreadsheetml/2006/main" count="231" uniqueCount="118">
  <si>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</si>
  <si>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</si>
  <si>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</si>
  <si>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</si>
  <si>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</si>
  <si>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</si>
  <si>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</si>
  <si>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</si>
  <si>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</si>
  <si>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</si>
  <si>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</si>
  <si>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</si>
  <si>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</si>
  <si>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</si>
  <si>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</si>
  <si>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</si>
  <si>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</si>
  <si>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</si>
  <si>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</si>
  <si>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</si>
  <si>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</si>
  <si>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</si>
  <si>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</si>
  <si>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</si>
  <si>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</si>
  <si>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</si>
  <si>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</si>
  <si>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</si>
  <si>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</si>
  <si>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</si>
  <si>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</si>
  <si>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</si>
  <si>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</si>
  <si>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</si>
  <si>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</si>
  <si>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</si>
  <si>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</si>
  <si>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</si>
  <si>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</si>
  <si>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</si>
  <si>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</si>
  <si>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</si>
  <si>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</si>
  <si>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</si>
  <si>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</si>
  <si>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</si>
  <si>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</si>
  <si>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</si>
  <si>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</si>
  <si>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</si>
  <si>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</si>
  <si>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</si>
  <si>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</si>
  <si>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</si>
  <si>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</si>
  <si>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</si>
  <si>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</si>
  <si>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</si>
  <si>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</si>
  <si>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</si>
  <si>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</si>
  <si>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</si>
  <si>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</si>
  <si>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</si>
  <si>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</si>
  <si>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</si>
  <si>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</si>
  <si>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</si>
  <si>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</si>
  <si>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</si>
  <si>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</si>
  <si>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</si>
  <si>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</si>
  <si>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</si>
  <si>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</si>
  <si>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</si>
  <si>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</si>
  <si>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</si>
  <si>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</si>
  <si>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</si>
  <si>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</si>
  <si>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</si>
  <si>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</si>
  <si>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</si>
  <si>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</si>
  <si>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</si>
  <si>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</si>
  <si>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</si>
  <si>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</si>
  <si>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</si>
  <si>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</si>
  <si>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</si>
  <si>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</si>
  <si>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</si>
  <si>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</si>
  <si>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</si>
  <si>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関川村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</si>
  <si>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</si>
  <si>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</si>
  <si>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</si>
  <si>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</si>
  <si>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</si>
  <si>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</si>
  <si>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</si>
  <si>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</si>
  <si>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</si>
  <si>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</si>
  <si>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</si>
  <si>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</si>
  <si>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</si>
  <si>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</si>
  <si>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</si>
  <si>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</si>
  <si>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</si>
  <si>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</si>
  <si>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関川村の農業集落排水事業は、金丸、片貝、女川の3地区で行われており、経常収支比率は、営業収益以上の一般会計繰入金繰り入れることで類似団体並みを維持している。累積欠損金比率は改善傾向にあるが、類似団体を大きく上回っている。
　流動比率については企業債の償還が進んだことにより改善傾向にあるが、短期の支払い能力には難がある。企業債残高対事業規模比率については類似団体5倍以上の値となっており非常に高くなっている。主要因として、金丸地区をはじめとした1施設当たりの処理人口が少ない集落で、短期間に集中して設備投資を行ったことがあげられる。　
　経費回収率及び汚水処理原価については、類似団体と比較すると大きく乖離している。1施設あたりの処理区人口が少ない上、人口減少が加速しており施設維持管理の必要経費を使用料で賄えていない状況である。
　施設利用率及び水洗化率は類似団体と比較し下回っている。現在、広報せきかわへの掲載等を通じ、下水道接続率を向上に向けた取組は行っているが、高齢者の独居世帯化や村外への転出等に伴い処理区内人口の減少が続いており、対策に苦慮しているところである。</t>
    <rPh sb="47" eb="49">
      <t>イジョウ</t>
    </rPh>
    <rPh sb="57" eb="58">
      <t>ク</t>
    </rPh>
    <rPh sb="59" eb="60">
      <t>イ</t>
    </rPh>
    <rPh sb="178" eb="182">
      <t>ルイジダンタイ</t>
    </rPh>
    <rPh sb="183" eb="186">
      <t>バイイジョウ</t>
    </rPh>
    <rPh sb="187" eb="188">
      <t>アタイ</t>
    </rPh>
    <rPh sb="194" eb="196">
      <t>ヒジョウ</t>
    </rPh>
    <rPh sb="242" eb="245">
      <t>タンキカン</t>
    </rPh>
    <rPh sb="246" eb="248">
      <t>シュウチュウ</t>
    </rPh>
    <rPh sb="255" eb="256">
      <t>オコナ</t>
    </rPh>
    <rPh sb="275" eb="276">
      <t>オヨ</t>
    </rPh>
    <rPh sb="373" eb="374">
      <t>オヨ</t>
    </rPh>
    <phoneticPr fontId="4"/>
  </si>
  <si>
    <t>　金丸地区が平成12年、片貝地区は平成13年、女川地区は平成15年にそれぞれ供用開始され、施設が比較的新しいことから大きな改築、更新は予定されていない。有形固定資産減価償却率、管渠老朽化率ともに類似団体と比較し、比較的良好である。管渠の耐用年数に達していないため、管渠改善率は０％となっている。
　しかしながら、短期間に整備された為、老朽化による更新時期の集中が予想される。
　今後は、定期点検等に基づき計画的な維持管理及び早期対応による更新費用の軽減と平準化を図る必要がある。</t>
    <phoneticPr fontId="4"/>
  </si>
  <si>
    <t>　令和2年度に公営企業会計に移行したことより「経営の見える化」が進んだ。特定環境保全公共下水道同様、実質的な赤字経営が続いており、一般会計からの多額の繰入金に依存した厳しい経営状況である。　
　今後企業債は償還が進み減少していくが、農業集落排水施設全体の老朽化に伴う更新費用の発生が予想される。加えて、人口減少に伴う使用料の減収は避けられない状況である。
　村民の大切なライフラインである農業集落排水事業の持続的な経営を維持していくため、令和7年10月に料金改定をおこなった。また、長期的視点として特定環境保全公共下水道との接続や浄化槽への変更を検討するなど、各処理区ごとの人口動態や地理的要因を考慮した適正な処理方法を検討する必要性がある。</t>
    <rPh sb="36" eb="42">
      <t>トクテイカンキョウホゼン</t>
    </rPh>
    <rPh sb="42" eb="47">
      <t>コウキョウゲスイドウ</t>
    </rPh>
    <rPh sb="47" eb="49">
      <t>ドウヨウ</t>
    </rPh>
    <rPh sb="265" eb="268">
      <t>ジョウカソウ</t>
    </rPh>
    <rPh sb="270" eb="272">
      <t>ヘンコウ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</si>
</sst>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1F-44AB-B234-7D152448A8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141F-44AB-B234-7D152448A8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37.01</c:v>
                </c:pt>
                <c:pt idx="1">
                  <c:v>34.93</c:v>
                </c:pt>
                <c:pt idx="2">
                  <c:v>35.14</c:v>
                </c:pt>
                <c:pt idx="3">
                  <c:v>33.68</c:v>
                </c:pt>
                <c:pt idx="4">
                  <c:v>33.89</c:v>
                </c:pt>
              </c:numCache>
            </c:numRef>
          </c:val>
          <c:extLst>
            <c:ext xmlns:c16="http://schemas.microsoft.com/office/drawing/2014/chart" uri="{C3380CC4-5D6E-409C-BE32-E72D297353CC}">
              <c16:uniqueId val="{00000000-3927-45B3-9B4E-E4CA81E407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3927-45B3-9B4E-E4CA81E407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74.260000000000005</c:v>
                </c:pt>
                <c:pt idx="1">
                  <c:v>74.83</c:v>
                </c:pt>
                <c:pt idx="2">
                  <c:v>76.12</c:v>
                </c:pt>
                <c:pt idx="3">
                  <c:v>75.5</c:v>
                </c:pt>
                <c:pt idx="4">
                  <c:v>76.69</c:v>
                </c:pt>
              </c:numCache>
            </c:numRef>
          </c:val>
          <c:extLst>
            <c:ext xmlns:c16="http://schemas.microsoft.com/office/drawing/2014/chart" uri="{C3380CC4-5D6E-409C-BE32-E72D297353CC}">
              <c16:uniqueId val="{00000000-ADD6-43EC-88BA-FBE4AFCDE1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ADD6-43EC-88BA-FBE4AFCDE1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106.07</c:v>
                </c:pt>
                <c:pt idx="1">
                  <c:v>110.29</c:v>
                </c:pt>
                <c:pt idx="2">
                  <c:v>106.59</c:v>
                </c:pt>
                <c:pt idx="3">
                  <c:v>107.56</c:v>
                </c:pt>
                <c:pt idx="4">
                  <c:v>107.81</c:v>
                </c:pt>
              </c:numCache>
            </c:numRef>
          </c:val>
          <c:extLst>
            <c:ext xmlns:c16="http://schemas.microsoft.com/office/drawing/2014/chart" uri="{C3380CC4-5D6E-409C-BE32-E72D297353CC}">
              <c16:uniqueId val="{00000000-DD89-4BF6-ACC5-09C425722B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DD89-4BF6-ACC5-09C425722B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4.03</c:v>
                </c:pt>
                <c:pt idx="1">
                  <c:v>8.07</c:v>
                </c:pt>
                <c:pt idx="2">
                  <c:v>11.42</c:v>
                </c:pt>
                <c:pt idx="3">
                  <c:v>14.65</c:v>
                </c:pt>
                <c:pt idx="4">
                  <c:v>17.420000000000002</c:v>
                </c:pt>
              </c:numCache>
            </c:numRef>
          </c:val>
          <c:extLst>
            <c:ext xmlns:c16="http://schemas.microsoft.com/office/drawing/2014/chart" uri="{C3380CC4-5D6E-409C-BE32-E72D297353CC}">
              <c16:uniqueId val="{00000000-FD23-472E-A073-89E80F31DA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FD23-472E-A073-89E80F31DA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C6-4267-A18C-BBF0501039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0BC6-4267-A18C-BBF0501039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421.88</c:v>
                </c:pt>
                <c:pt idx="1">
                  <c:v>330.14</c:v>
                </c:pt>
                <c:pt idx="2">
                  <c:v>310.81</c:v>
                </c:pt>
                <c:pt idx="3">
                  <c:v>255.95</c:v>
                </c:pt>
                <c:pt idx="4">
                  <c:v>209.74</c:v>
                </c:pt>
              </c:numCache>
            </c:numRef>
          </c:val>
          <c:extLst>
            <c:ext xmlns:c16="http://schemas.microsoft.com/office/drawing/2014/chart" uri="{C3380CC4-5D6E-409C-BE32-E72D297353CC}">
              <c16:uniqueId val="{00000000-7C18-46FD-91EC-22B5E55365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7C18-46FD-91EC-22B5E55365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25.46</c:v>
                </c:pt>
                <c:pt idx="1">
                  <c:v>48.34</c:v>
                </c:pt>
                <c:pt idx="2">
                  <c:v>73.790000000000006</c:v>
                </c:pt>
                <c:pt idx="3">
                  <c:v>99.8</c:v>
                </c:pt>
                <c:pt idx="4">
                  <c:v>122.29</c:v>
                </c:pt>
              </c:numCache>
            </c:numRef>
          </c:val>
          <c:extLst>
            <c:ext xmlns:c16="http://schemas.microsoft.com/office/drawing/2014/chart" uri="{C3380CC4-5D6E-409C-BE32-E72D297353CC}">
              <c16:uniqueId val="{00000000-BA47-4822-82A2-275ABFCBB8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BA47-4822-82A2-275ABFCBB8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5814.62</c:v>
                </c:pt>
                <c:pt idx="1">
                  <c:v>5311.32</c:v>
                </c:pt>
                <c:pt idx="2">
                  <c:v>5297.25</c:v>
                </c:pt>
                <c:pt idx="3">
                  <c:v>4845.1899999999996</c:v>
                </c:pt>
                <c:pt idx="4">
                  <c:v>4475.99</c:v>
                </c:pt>
              </c:numCache>
            </c:numRef>
          </c:val>
          <c:extLst>
            <c:ext xmlns:c16="http://schemas.microsoft.com/office/drawing/2014/chart" uri="{C3380CC4-5D6E-409C-BE32-E72D297353CC}">
              <c16:uniqueId val="{00000000-3A5A-4DDB-BBA8-0C75F66E7C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3A5A-4DDB-BBA8-0C75F66E7C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26.34</c:v>
                </c:pt>
                <c:pt idx="1">
                  <c:v>29.6</c:v>
                </c:pt>
                <c:pt idx="2">
                  <c:v>27.13</c:v>
                </c:pt>
                <c:pt idx="3">
                  <c:v>27.9</c:v>
                </c:pt>
                <c:pt idx="4">
                  <c:v>27.08</c:v>
                </c:pt>
              </c:numCache>
            </c:numRef>
          </c:val>
          <c:extLst>
            <c:ext xmlns:c16="http://schemas.microsoft.com/office/drawing/2014/chart" uri="{C3380CC4-5D6E-409C-BE32-E72D297353CC}">
              <c16:uniqueId val="{00000000-3D37-4438-8592-4FA8678A8E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D37-4438-8592-4FA8678A8E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701.62</c:v>
                </c:pt>
                <c:pt idx="1">
                  <c:v>625.17999999999995</c:v>
                </c:pt>
                <c:pt idx="2">
                  <c:v>685.68</c:v>
                </c:pt>
                <c:pt idx="3">
                  <c:v>668.98</c:v>
                </c:pt>
                <c:pt idx="4">
                  <c:v>694.5</c:v>
                </c:pt>
              </c:numCache>
            </c:numRef>
          </c:val>
          <c:extLst>
            <c:ext xmlns:c16="http://schemas.microsoft.com/office/drawing/2014/chart" uri="{C3380CC4-5D6E-409C-BE32-E72D297353CC}">
              <c16:uniqueId val="{00000000-1020-4A34-B930-05E0BB3DE53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1020-4A34-B930-05E0BB3DE53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W55" zoomScaleNormal="100" workbookViewId="0">
      <selection activeCell="BI80" sqref="BI8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新潟県　関川村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4691</v>
      </c>
      <c r="AM8" s="54"/>
      <c r="AN8" s="54"/>
      <c r="AO8" s="54"/>
      <c r="AP8" s="54"/>
      <c r="AQ8" s="54"/>
      <c r="AR8" s="54"/>
      <c r="AS8" s="54"/>
      <c r="AT8" s="53">
        <f>データ!T6</f>
        <v>299.61</v>
      </c>
      <c r="AU8" s="53"/>
      <c r="AV8" s="53"/>
      <c r="AW8" s="53"/>
      <c r="AX8" s="53"/>
      <c r="AY8" s="53"/>
      <c r="AZ8" s="53"/>
      <c r="BA8" s="53"/>
      <c r="BB8" s="53">
        <f>データ!U6</f>
        <v>15.66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71.959999999999994</v>
      </c>
      <c r="J10" s="53"/>
      <c r="K10" s="53"/>
      <c r="L10" s="53"/>
      <c r="M10" s="53"/>
      <c r="N10" s="53"/>
      <c r="O10" s="53"/>
      <c r="P10" s="53">
        <f>データ!P6</f>
        <v>16.61</v>
      </c>
      <c r="Q10" s="53"/>
      <c r="R10" s="53"/>
      <c r="S10" s="53"/>
      <c r="T10" s="53"/>
      <c r="U10" s="53"/>
      <c r="V10" s="53"/>
      <c r="W10" s="53">
        <f>データ!Q6</f>
        <v>85.21</v>
      </c>
      <c r="X10" s="53"/>
      <c r="Y10" s="53"/>
      <c r="Z10" s="53"/>
      <c r="AA10" s="53"/>
      <c r="AB10" s="53"/>
      <c r="AC10" s="53"/>
      <c r="AD10" s="54">
        <f>データ!R6</f>
        <v>3740</v>
      </c>
      <c r="AE10" s="54"/>
      <c r="AF10" s="54"/>
      <c r="AG10" s="54"/>
      <c r="AH10" s="54"/>
      <c r="AI10" s="54"/>
      <c r="AJ10" s="54"/>
      <c r="AK10" s="2"/>
      <c r="AL10" s="54">
        <f>データ!V6</f>
        <v>768</v>
      </c>
      <c r="AM10" s="54"/>
      <c r="AN10" s="54"/>
      <c r="AO10" s="54"/>
      <c r="AP10" s="54"/>
      <c r="AQ10" s="54"/>
      <c r="AR10" s="54"/>
      <c r="AS10" s="54"/>
      <c r="AT10" s="53">
        <f>データ!W6</f>
        <v>0.8</v>
      </c>
      <c r="AU10" s="53"/>
      <c r="AV10" s="53"/>
      <c r="AW10" s="53"/>
      <c r="AX10" s="53"/>
      <c r="AY10" s="53"/>
      <c r="AZ10" s="53"/>
      <c r="BA10" s="53"/>
      <c r="BB10" s="53">
        <f>データ!X6</f>
        <v>960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1nIaUezFP9+aF1fb0B0CDdCStUj9gEHjDYsr1xFT4tgayZEhdMg7I82MyoIlVutuZMeuZOBO6jzTUT8Ne/n+Q==" saltValue="/m6HjKDiqUQ3OhGAJCA6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155811</v>
      </c>
      <c r="D6" s="19">
        <f t="shared" si="3"/>
        <v>46</v>
      </c>
      <c r="E6" s="19">
        <f t="shared" si="3"/>
        <v>17</v>
      </c>
      <c r="F6" s="19">
        <f t="shared" si="3"/>
        <v>5</v>
      </c>
      <c r="G6" s="19">
        <f t="shared" si="3"/>
        <v>0</v>
      </c>
      <c r="H6" s="19" t="str">
        <f t="shared" si="3"/>
        <v>新潟県　関川村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71.959999999999994</v>
      </c>
      <c r="P6" s="20">
        <f t="shared" si="3"/>
        <v>16.61</v>
      </c>
      <c r="Q6" s="20">
        <f t="shared" si="3"/>
        <v>85.21</v>
      </c>
      <c r="R6" s="20">
        <f t="shared" si="3"/>
        <v>3740</v>
      </c>
      <c r="S6" s="20">
        <f t="shared" si="3"/>
        <v>4691</v>
      </c>
      <c r="T6" s="20">
        <f t="shared" si="3"/>
        <v>299.61</v>
      </c>
      <c r="U6" s="20">
        <f t="shared" si="3"/>
        <v>15.66</v>
      </c>
      <c r="V6" s="20">
        <f t="shared" si="3"/>
        <v>768</v>
      </c>
      <c r="W6" s="20">
        <f t="shared" si="3"/>
        <v>0.8</v>
      </c>
      <c r="X6" s="20">
        <f t="shared" si="3"/>
        <v>960</v>
      </c>
      <c r="Y6" s="21">
        <f>IF(Y7="",NA(),Y7)</f>
        <v>106.07</v>
      </c>
      <c r="Z6" s="21">
        <f t="shared" ref="Z6:AH6" si="4">IF(Z7="",NA(),Z7)</f>
        <v>110.29</v>
      </c>
      <c r="AA6" s="21">
        <f t="shared" si="4"/>
        <v>106.59</v>
      </c>
      <c r="AB6" s="21">
        <f t="shared" si="4"/>
        <v>107.56</v>
      </c>
      <c r="AC6" s="21">
        <f t="shared" si="4"/>
        <v>107.81</v>
      </c>
      <c r="AD6" s="21">
        <f t="shared" si="4"/>
        <v>106.37</v>
      </c>
      <c r="AE6" s="21">
        <f t="shared" si="4"/>
        <v>106.07</v>
      </c>
      <c r="AF6" s="21">
        <f t="shared" si="4"/>
        <v>105.5</v>
      </c>
      <c r="AG6" s="21">
        <f t="shared" si="4"/>
        <v>106.35</v>
      </c>
      <c r="AH6" s="21">
        <f t="shared" si="4"/>
        <v>106.62</v>
      </c>
      <c r="AI6" s="20" t="str">
        <f>IF(AI7="","",IF(AI7="-","【-】","【"&amp;SUBSTITUTE(TEXT(AI7,"#,##0.00"),"-","△")&amp;"】"))</f>
        <v>【104.30】</v>
      </c>
      <c r="AJ6" s="21">
        <f>IF(AJ7="",NA(),AJ7)</f>
        <v>421.88</v>
      </c>
      <c r="AK6" s="21">
        <f t="shared" ref="AK6:AS6" si="5">IF(AK7="",NA(),AK7)</f>
        <v>330.14</v>
      </c>
      <c r="AL6" s="21">
        <f t="shared" si="5"/>
        <v>310.81</v>
      </c>
      <c r="AM6" s="21">
        <f t="shared" si="5"/>
        <v>255.95</v>
      </c>
      <c r="AN6" s="21">
        <f t="shared" si="5"/>
        <v>209.74</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25.46</v>
      </c>
      <c r="AV6" s="21">
        <f t="shared" ref="AV6:BD6" si="6">IF(AV7="",NA(),AV7)</f>
        <v>48.34</v>
      </c>
      <c r="AW6" s="21">
        <f t="shared" si="6"/>
        <v>73.790000000000006</v>
      </c>
      <c r="AX6" s="21">
        <f t="shared" si="6"/>
        <v>99.8</v>
      </c>
      <c r="AY6" s="21">
        <f t="shared" si="6"/>
        <v>122.29</v>
      </c>
      <c r="AZ6" s="21">
        <f t="shared" si="6"/>
        <v>29.13</v>
      </c>
      <c r="BA6" s="21">
        <f t="shared" si="6"/>
        <v>35.69</v>
      </c>
      <c r="BB6" s="21">
        <f t="shared" si="6"/>
        <v>38.4</v>
      </c>
      <c r="BC6" s="21">
        <f t="shared" si="6"/>
        <v>44.04</v>
      </c>
      <c r="BD6" s="21">
        <f t="shared" si="6"/>
        <v>58.25</v>
      </c>
      <c r="BE6" s="20" t="str">
        <f>IF(BE7="","",IF(BE7="-","【-】","【"&amp;SUBSTITUTE(TEXT(BE7,"#,##0.00"),"-","△")&amp;"】"))</f>
        <v>【47.19】</v>
      </c>
      <c r="BF6" s="21">
        <f>IF(BF7="",NA(),BF7)</f>
        <v>5814.62</v>
      </c>
      <c r="BG6" s="21">
        <f t="shared" ref="BG6:BO6" si="7">IF(BG7="",NA(),BG7)</f>
        <v>5311.32</v>
      </c>
      <c r="BH6" s="21">
        <f t="shared" si="7"/>
        <v>5297.25</v>
      </c>
      <c r="BI6" s="21">
        <f t="shared" si="7"/>
        <v>4845.1899999999996</v>
      </c>
      <c r="BJ6" s="21">
        <f t="shared" si="7"/>
        <v>4475.99</v>
      </c>
      <c r="BK6" s="21">
        <f t="shared" si="7"/>
        <v>867.83</v>
      </c>
      <c r="BL6" s="21">
        <f t="shared" si="7"/>
        <v>791.76</v>
      </c>
      <c r="BM6" s="21">
        <f t="shared" si="7"/>
        <v>900.82</v>
      </c>
      <c r="BN6" s="21">
        <f t="shared" si="7"/>
        <v>839.21</v>
      </c>
      <c r="BO6" s="21">
        <f t="shared" si="7"/>
        <v>791.46</v>
      </c>
      <c r="BP6" s="20" t="str">
        <f>IF(BP7="","",IF(BP7="-","【-】","【"&amp;SUBSTITUTE(TEXT(BP7,"#,##0.00"),"-","△")&amp;"】"))</f>
        <v>【798.10】</v>
      </c>
      <c r="BQ6" s="21">
        <f>IF(BQ7="",NA(),BQ7)</f>
        <v>26.34</v>
      </c>
      <c r="BR6" s="21">
        <f t="shared" ref="BR6:BZ6" si="8">IF(BR7="",NA(),BR7)</f>
        <v>29.6</v>
      </c>
      <c r="BS6" s="21">
        <f t="shared" si="8"/>
        <v>27.13</v>
      </c>
      <c r="BT6" s="21">
        <f t="shared" si="8"/>
        <v>27.9</v>
      </c>
      <c r="BU6" s="21">
        <f t="shared" si="8"/>
        <v>27.08</v>
      </c>
      <c r="BV6" s="21">
        <f t="shared" si="8"/>
        <v>57.08</v>
      </c>
      <c r="BW6" s="21">
        <f t="shared" si="8"/>
        <v>56.26</v>
      </c>
      <c r="BX6" s="21">
        <f t="shared" si="8"/>
        <v>52.94</v>
      </c>
      <c r="BY6" s="21">
        <f t="shared" si="8"/>
        <v>52.05</v>
      </c>
      <c r="BZ6" s="21">
        <f t="shared" si="8"/>
        <v>47.96</v>
      </c>
      <c r="CA6" s="20" t="str">
        <f>IF(CA7="","",IF(CA7="-","【-】","【"&amp;SUBSTITUTE(TEXT(CA7,"#,##0.00"),"-","△")&amp;"】"))</f>
        <v>【54.51】</v>
      </c>
      <c r="CB6" s="21">
        <f>IF(CB7="",NA(),CB7)</f>
        <v>701.62</v>
      </c>
      <c r="CC6" s="21">
        <f t="shared" ref="CC6:CK6" si="9">IF(CC7="",NA(),CC7)</f>
        <v>625.17999999999995</v>
      </c>
      <c r="CD6" s="21">
        <f t="shared" si="9"/>
        <v>685.68</v>
      </c>
      <c r="CE6" s="21">
        <f t="shared" si="9"/>
        <v>668.98</v>
      </c>
      <c r="CF6" s="21">
        <f t="shared" si="9"/>
        <v>694.5</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37.01</v>
      </c>
      <c r="CN6" s="21">
        <f t="shared" ref="CN6:CV6" si="10">IF(CN7="",NA(),CN7)</f>
        <v>34.93</v>
      </c>
      <c r="CO6" s="21">
        <f t="shared" si="10"/>
        <v>35.14</v>
      </c>
      <c r="CP6" s="21">
        <f t="shared" si="10"/>
        <v>33.68</v>
      </c>
      <c r="CQ6" s="21">
        <f t="shared" si="10"/>
        <v>33.89</v>
      </c>
      <c r="CR6" s="21">
        <f t="shared" si="10"/>
        <v>54.83</v>
      </c>
      <c r="CS6" s="21">
        <f t="shared" si="10"/>
        <v>66.53</v>
      </c>
      <c r="CT6" s="21">
        <f t="shared" si="10"/>
        <v>52.35</v>
      </c>
      <c r="CU6" s="21">
        <f t="shared" si="10"/>
        <v>46.25</v>
      </c>
      <c r="CV6" s="21">
        <f t="shared" si="10"/>
        <v>45.32</v>
      </c>
      <c r="CW6" s="20" t="str">
        <f>IF(CW7="","",IF(CW7="-","【-】","【"&amp;SUBSTITUTE(TEXT(CW7,"#,##0.00"),"-","△")&amp;"】"))</f>
        <v>【49.92】</v>
      </c>
      <c r="CX6" s="21">
        <f>IF(CX7="",NA(),CX7)</f>
        <v>74.260000000000005</v>
      </c>
      <c r="CY6" s="21">
        <f t="shared" ref="CY6:DG6" si="11">IF(CY7="",NA(),CY7)</f>
        <v>74.83</v>
      </c>
      <c r="CZ6" s="21">
        <f t="shared" si="11"/>
        <v>76.12</v>
      </c>
      <c r="DA6" s="21">
        <f t="shared" si="11"/>
        <v>75.5</v>
      </c>
      <c r="DB6" s="21">
        <f t="shared" si="11"/>
        <v>76.69</v>
      </c>
      <c r="DC6" s="21">
        <f t="shared" si="11"/>
        <v>84.7</v>
      </c>
      <c r="DD6" s="21">
        <f t="shared" si="11"/>
        <v>84.67</v>
      </c>
      <c r="DE6" s="21">
        <f t="shared" si="11"/>
        <v>84.39</v>
      </c>
      <c r="DF6" s="21">
        <f t="shared" si="11"/>
        <v>83.96</v>
      </c>
      <c r="DG6" s="21">
        <f t="shared" si="11"/>
        <v>83.54</v>
      </c>
      <c r="DH6" s="20" t="str">
        <f>IF(DH7="","",IF(DH7="-","【-】","【"&amp;SUBSTITUTE(TEXT(DH7,"#,##0.00"),"-","△")&amp;"】"))</f>
        <v>【87.80】</v>
      </c>
      <c r="DI6" s="21">
        <f>IF(DI7="",NA(),DI7)</f>
        <v>4.03</v>
      </c>
      <c r="DJ6" s="21">
        <f t="shared" ref="DJ6:DR6" si="12">IF(DJ7="",NA(),DJ7)</f>
        <v>8.07</v>
      </c>
      <c r="DK6" s="21">
        <f t="shared" si="12"/>
        <v>11.42</v>
      </c>
      <c r="DL6" s="21">
        <f t="shared" si="12"/>
        <v>14.65</v>
      </c>
      <c r="DM6" s="21">
        <f t="shared" si="12"/>
        <v>17.420000000000002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155811</v>
      </c>
      <c r="D7" s="23">
        <v>46</v>
      </c>
      <c r="E7" s="23">
        <v>17</v>
      </c>
      <c r="F7" s="23">
        <v>5</v>
      </c>
      <c r="G7" s="23">
        <v>0</v>
      </c>
      <c r="H7" s="23" t="s">
        <v>96</v>
      </c>
      <c r="I7" s="23" t="s">
        <v>97</v>
      </c>
      <c r="J7" s="23" t="s">
        <v>98</v>
      </c>
      <c r="K7" s="23" t="s">
        <v>99</v>
      </c>
      <c r="L7" s="23" t="s">
        <v>100</v>
      </c>
      <c r="M7" s="23" t="s">
        <v>101</v>
      </c>
      <c r="N7" s="24" t="s">
        <v>102</v>
      </c>
      <c r="O7" s="24">
        <v>71.959999999999994</v>
      </c>
      <c r="P7" s="24">
        <v>16.61</v>
      </c>
      <c r="Q7" s="24">
        <v>85.21</v>
      </c>
      <c r="R7" s="24">
        <v>3740</v>
      </c>
      <c r="S7" s="24">
        <v>4691</v>
      </c>
      <c r="T7" s="24">
        <v>299.61</v>
      </c>
      <c r="U7" s="24">
        <v>15.66</v>
      </c>
      <c r="V7" s="24">
        <v>768</v>
      </c>
      <c r="W7" s="24">
        <v>0.8</v>
      </c>
      <c r="X7" s="24">
        <v>960</v>
      </c>
      <c r="Y7" s="24">
        <v>106.07</v>
      </c>
      <c r="Z7" s="24">
        <v>110.29</v>
      </c>
      <c r="AA7" s="24">
        <v>106.59</v>
      </c>
      <c r="AB7" s="24">
        <v>107.56</v>
      </c>
      <c r="AC7" s="24">
        <v>107.81</v>
      </c>
      <c r="AD7" s="24">
        <v>106.37</v>
      </c>
      <c r="AE7" s="24">
        <v>106.07</v>
      </c>
      <c r="AF7" s="24">
        <v>105.5</v>
      </c>
      <c r="AG7" s="24">
        <v>106.35</v>
      </c>
      <c r="AH7" s="24">
        <v>106.62</v>
      </c>
      <c r="AI7" s="24">
        <v>104.3</v>
      </c>
      <c r="AJ7" s="24">
        <v>421.88</v>
      </c>
      <c r="AK7" s="24">
        <v>330.14</v>
      </c>
      <c r="AL7" s="24">
        <v>310.81</v>
      </c>
      <c r="AM7" s="24">
        <v>255.95</v>
      </c>
      <c r="AN7" s="24">
        <v>209.74</v>
      </c>
      <c r="AO7" s="24">
        <v>139.02000000000001</v>
      </c>
      <c r="AP7" s="24">
        <v>132.04</v>
      </c>
      <c r="AQ7" s="24">
        <v>145.43</v>
      </c>
      <c r="AR7" s="24">
        <v>129.88999999999999</v>
      </c>
      <c r="AS7" s="24">
        <v>107.99</v>
      </c>
      <c r="AT7" s="24">
        <v>102.74</v>
      </c>
      <c r="AU7" s="24">
        <v>25.46</v>
      </c>
      <c r="AV7" s="24">
        <v>48.34</v>
      </c>
      <c r="AW7" s="24">
        <v>73.790000000000006</v>
      </c>
      <c r="AX7" s="24">
        <v>99.8</v>
      </c>
      <c r="AY7" s="24">
        <v>122.29</v>
      </c>
      <c r="AZ7" s="24">
        <v>29.13</v>
      </c>
      <c r="BA7" s="24">
        <v>35.69</v>
      </c>
      <c r="BB7" s="24">
        <v>38.4</v>
      </c>
      <c r="BC7" s="24">
        <v>44.04</v>
      </c>
      <c r="BD7" s="24">
        <v>58.25</v>
      </c>
      <c r="BE7" s="24">
        <v>47.19</v>
      </c>
      <c r="BF7" s="24">
        <v>5814.62</v>
      </c>
      <c r="BG7" s="24">
        <v>5311.32</v>
      </c>
      <c r="BH7" s="24">
        <v>5297.25</v>
      </c>
      <c r="BI7" s="24">
        <v>4845.1899999999996</v>
      </c>
      <c r="BJ7" s="24">
        <v>4475.99</v>
      </c>
      <c r="BK7" s="24">
        <v>867.83</v>
      </c>
      <c r="BL7" s="24">
        <v>791.76</v>
      </c>
      <c r="BM7" s="24">
        <v>900.82</v>
      </c>
      <c r="BN7" s="24">
        <v>839.21</v>
      </c>
      <c r="BO7" s="24">
        <v>791.46</v>
      </c>
      <c r="BP7" s="24">
        <v>798.1</v>
      </c>
      <c r="BQ7" s="24">
        <v>26.34</v>
      </c>
      <c r="BR7" s="24">
        <v>29.6</v>
      </c>
      <c r="BS7" s="24">
        <v>27.13</v>
      </c>
      <c r="BT7" s="24">
        <v>27.9</v>
      </c>
      <c r="BU7" s="24">
        <v>27.08</v>
      </c>
      <c r="BV7" s="24">
        <v>57.08</v>
      </c>
      <c r="BW7" s="24">
        <v>56.26</v>
      </c>
      <c r="BX7" s="24">
        <v>52.94</v>
      </c>
      <c r="BY7" s="24">
        <v>52.05</v>
      </c>
      <c r="BZ7" s="24">
        <v>47.96</v>
      </c>
      <c r="CA7" s="24">
        <v>54.51</v>
      </c>
      <c r="CB7" s="24">
        <v>701.62</v>
      </c>
      <c r="CC7" s="24">
        <v>625.17999999999995</v>
      </c>
      <c r="CD7" s="24">
        <v>685.68</v>
      </c>
      <c r="CE7" s="24">
        <v>668.98</v>
      </c>
      <c r="CF7" s="24">
        <v>694.5</v>
      </c>
      <c r="CG7" s="24">
        <v>274.99</v>
      </c>
      <c r="CH7" s="24">
        <v>282.08999999999997</v>
      </c>
      <c r="CI7" s="24">
        <v>303.27999999999997</v>
      </c>
      <c r="CJ7" s="24">
        <v>301.86</v>
      </c>
      <c r="CK7" s="24">
        <v>325.85000000000002</v>
      </c>
      <c r="CL7" s="24">
        <v>286.33</v>
      </c>
      <c r="CM7" s="24">
        <v>37.01</v>
      </c>
      <c r="CN7" s="24">
        <v>34.93</v>
      </c>
      <c r="CO7" s="24">
        <v>35.14</v>
      </c>
      <c r="CP7" s="24">
        <v>33.68</v>
      </c>
      <c r="CQ7" s="24">
        <v>33.89</v>
      </c>
      <c r="CR7" s="24">
        <v>54.83</v>
      </c>
      <c r="CS7" s="24">
        <v>66.53</v>
      </c>
      <c r="CT7" s="24">
        <v>52.35</v>
      </c>
      <c r="CU7" s="24">
        <v>46.25</v>
      </c>
      <c r="CV7" s="24">
        <v>45.32</v>
      </c>
      <c r="CW7" s="24">
        <v>49.92</v>
      </c>
      <c r="CX7" s="24">
        <v>74.260000000000005</v>
      </c>
      <c r="CY7" s="24">
        <v>74.83</v>
      </c>
      <c r="CZ7" s="24">
        <v>76.12</v>
      </c>
      <c r="DA7" s="24">
        <v>75.5</v>
      </c>
      <c r="DB7" s="24">
        <v>76.69</v>
      </c>
      <c r="DC7" s="24">
        <v>84.7</v>
      </c>
      <c r="DD7" s="24">
        <v>84.67</v>
      </c>
      <c r="DE7" s="24">
        <v>84.39</v>
      </c>
      <c r="DF7" s="24">
        <v>83.96</v>
      </c>
      <c r="DG7" s="24">
        <v>83.54</v>
      </c>
      <c r="DH7" s="24">
        <v>87.8</v>
      </c>
      <c r="DI7" s="24">
        <v>4.03</v>
      </c>
      <c r="DJ7" s="24">
        <v>8.07</v>
      </c>
      <c r="DK7" s="24">
        <v>11.42</v>
      </c>
      <c r="DL7" s="24">
        <v>14.65</v>
      </c>
      <c r="DM7" s="24">
        <v>17.420000000000002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INFO-SEKISAN-24323</cp:lastModifiedBy>
  <dcterms:modified xsi:type="dcterms:W3CDTF">2026-01-28T01:14:10Z</dcterms:modified>
</cp:coreProperties>
</file>