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A5408E22-B9A0-4253-AE85-CA3CAB66994E}" xr6:coauthVersionLast="47" xr6:coauthVersionMax="47" xr10:uidLastSave="{00000000-0000-0000-0000-000000000000}"/>
  <bookViews>
    <workbookView xWindow="-98" yWindow="-98" windowWidth="20715" windowHeight="13155" tabRatio="867" xr2:uid="{00000000-000D-0000-FFFF-FFFF00000000}"/>
  </bookViews>
  <sheets>
    <sheet name="変更交付(承認)申請書(要綱第2号様式)" sheetId="92" r:id="rId1"/>
    <sheet name="基本情報入力シート" sheetId="73" r:id="rId2"/>
    <sheet name="別紙様式2-1（処遇改善加算対象サービス　総括表）" sheetId="78" r:id="rId3"/>
    <sheet name="別紙様式2-2（処遇改善加算対象外サービス　総括表）" sheetId="90" r:id="rId4"/>
    <sheet name="別紙様式2-3（個表）" sheetId="79"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4" hidden="1">'別紙様式2-3（個表）'!$D$14:$D$114</definedName>
    <definedName name="_xlnm.Print_Area" localSheetId="1">基本情報入力シート!$A$1:$AF$115</definedName>
    <definedName name="_xlnm.Print_Area" localSheetId="5">'参考（キャリアパス要件概要及びキャリアパス・賃金既定例）'!$A$1:$J$29</definedName>
    <definedName name="_xlnm.Print_Area" localSheetId="2">'別紙様式2-1（処遇改善加算対象サービス　総括表）'!$A$1:$AJ$64</definedName>
    <definedName name="_xlnm.Print_Area" localSheetId="3">'別紙様式2-2（処遇改善加算対象外サービス　総括表）'!$A$1:$AJ$76</definedName>
    <definedName name="_xlnm.Print_Area" localSheetId="4">'別紙様式2-3（個表）'!$A$1:$V$66</definedName>
    <definedName name="_xlnm.Print_Area" localSheetId="0">'変更交付(承認)申請書(要綱第2号様式)'!$A$1:$AG$37</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0" i="92" l="1"/>
  <c r="AA10" i="92"/>
  <c r="W9" i="92"/>
  <c r="W8" i="92"/>
  <c r="Q23" i="92"/>
  <c r="AH19" i="90"/>
  <c r="AH17" i="90"/>
  <c r="AW46" i="90"/>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75" i="90"/>
  <c r="AW17" i="90" l="1"/>
  <c r="BA23" i="78" s="1"/>
  <c r="AH51" i="90" a="1"/>
  <c r="AH51" i="90" s="1"/>
  <c r="AE67" i="90" s="1"/>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H75" i="90" s="1"/>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C75" i="90" l="1"/>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<sst xmlns="http://schemas.openxmlformats.org/spreadsheetml/2006/main" count="6647" uniqueCount="2547">
  <si>
    <t>↓隠し列</t>
    <rPh sb="1" eb="2">
      <t>カク</t>
    </rPh>
    <rPh sb="3" eb="4">
      <t>レツ</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</si>
  <si>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</si>
  <si>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</si>
  <si>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</si>
  <si>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</si>
  <si>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</si>
  <si>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</si>
  <si>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</si>
  <si>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</si>
  <si>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</si>
  <si>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</si>
  <si>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</si>
  <si>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</si>
  <si>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</si>
  <si>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</si>
  <si>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</si>
  <si>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</si>
  <si>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</si>
  <si>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</si>
  <si>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</si>
  <si>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</si>
  <si>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</si>
  <si>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</si>
  <si>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</si>
  <si>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都道府県</t>
    <rPh sb="0" eb="4">
      <t>トドウフケン</t>
    </rPh>
    <phoneticPr fontId="12"/>
  </si>
  <si>
    <t>市区町村</t>
    <rPh sb="0" eb="2">
      <t>シク</t>
    </rPh>
    <rPh sb="2" eb="4">
      <t>チョウソン</t>
    </rPh>
    <phoneticPr fontId="12"/>
  </si>
  <si>
    <t>提出先</t>
    <rPh sb="0" eb="2">
      <t>テイシュツ</t>
    </rPh>
    <rPh sb="2" eb="3">
      <t>サキ</t>
    </rPh>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</si>
  <si>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</si>
  <si>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</si>
  <si>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</si>
  <si>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</si>
  <si>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</si>
  <si>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①</t>
    <phoneticPr fontId="12"/>
  </si>
  <si>
    <t>②</t>
    <phoneticPr fontId="12"/>
  </si>
  <si>
    <t>③</t>
    <phoneticPr fontId="12"/>
  </si>
  <si>
    <t>区分</t>
    <rPh sb="0" eb="2">
      <t>クブン</t>
    </rPh>
    <phoneticPr fontId="12"/>
  </si>
  <si>
    <t>内容</t>
    <rPh sb="0" eb="2">
      <t>ナイヨウ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</si>
  <si>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</si>
  <si>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</si>
  <si>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</si>
  <si>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</si>
  <si>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</si>
  <si>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</si>
  <si>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</si>
  <si>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</si>
  <si>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</si>
  <si>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</si>
  <si>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</si>
  <si>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</si>
  <si>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</si>
  <si>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</si>
  <si>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</si>
  <si>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</si>
  <si>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</si>
  <si>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</si>
  <si>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</si>
  <si>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</si>
  <si>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</si>
  <si>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</si>
  <si>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</si>
  <si>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</si>
  <si>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</si>
  <si>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</si>
  <si>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やりがい
・
働きがい
の醸成</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</si>
  <si>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</si>
  <si>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</si>
  <si>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</si>
  <si>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以下の点を確認し、満たしている項目に全てチェック（✔）すること。</t>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</si>
  <si>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</si>
  <si>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</si>
  <si>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</si>
  <si>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</si>
  <si>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会議録、周知文書</t>
    <rPh sb="0" eb="3">
      <t>カイギロク</t>
    </rPh>
    <rPh sb="4" eb="6">
      <t>シュウチ</t>
    </rPh>
    <rPh sb="6" eb="8">
      <t>ブンショ</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</si>
  <si>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</si>
  <si>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</si>
  <si>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</si>
  <si>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</si>
  <si>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</si>
  <si>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事業所名</t>
    <rPh sb="0" eb="3">
      <t>ジギョウショ</t>
    </rPh>
    <rPh sb="3" eb="4">
      <t>メイ</t>
    </rPh>
    <phoneticPr fontId="12"/>
  </si>
  <si>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</si>
  <si>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2"/>
  </si>
  <si>
    <t>！この欄が×の場合、チェック（✓）がついていない項目があります。</t>
    <phoneticPr fontId="12"/>
  </si>
  <si>
    <t>確認項目</t>
    <rPh sb="0" eb="2">
      <t>カクニン</t>
    </rPh>
    <rPh sb="2" eb="4">
      <t>コウモク</t>
    </rPh>
    <phoneticPr fontId="12"/>
  </si>
  <si>
    <t>証明する資料の例</t>
    <rPh sb="0" eb="2">
      <t>ショウメイ</t>
    </rPh>
    <rPh sb="4" eb="6">
      <t>シリョウ</t>
    </rPh>
    <rPh sb="7" eb="8">
      <t>レイ</t>
    </rPh>
    <phoneticPr fontId="12"/>
  </si>
  <si>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2"/>
  </si>
  <si>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2"/>
  </si>
  <si>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2"/>
  </si>
  <si>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2"/>
  </si>
  <si>
    <t>（以下のどちらか１つにチェック（✓）すること。）</t>
    <rPh sb="1" eb="3">
      <t>イカ</t>
    </rPh>
    <phoneticPr fontId="12"/>
  </si>
  <si>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2"/>
  </si>
  <si>
    <t>（確認用）提出前のチェックリスト</t>
    <rPh sb="1" eb="4">
      <t>カクニンヨウ</t>
    </rPh>
    <phoneticPr fontId="12"/>
  </si>
  <si>
    <t>以下の項目に「×」がないか、提出前に確認すること。「×」がある場合、当該項目の記載を修正すること。</t>
    <phoneticPr fontId="12"/>
  </si>
  <si>
    <t>２　補助金の見込額、支給要件及び使途</t>
    <phoneticPr fontId="12"/>
  </si>
  <si>
    <t>満たしていない補助金の要件数</t>
    <rPh sb="0" eb="1">
      <t>ミ</t>
    </rPh>
    <rPh sb="7" eb="10">
      <t>ホジョキン</t>
    </rPh>
    <rPh sb="11" eb="13">
      <t>ヨウケン</t>
    </rPh>
    <rPh sb="13" eb="14">
      <t>スウ</t>
    </rPh>
    <phoneticPr fontId="12"/>
  </si>
  <si>
    <t>３　要件を満たすことの確認等</t>
    <phoneticPr fontId="12"/>
  </si>
  <si>
    <t>要件を満たすことの確認について、チェック（✔）が入っていない項目がない</t>
    <rPh sb="0" eb="1">
      <t>ヨウケン</t>
    </rPh>
    <rPh sb="2" eb="3">
      <t>ミ</t>
    </rPh>
    <rPh sb="8" eb="10">
      <t>カクニン</t>
    </rPh>
    <phoneticPr fontId="12"/>
  </si>
  <si>
    <t>振込先として１つの事業所を選択している。</t>
    <rPh sb="9" eb="12">
      <t>ジギョウショ</t>
    </rPh>
    <rPh sb="13" eb="15">
      <t>センタク</t>
    </rPh>
    <phoneticPr fontId="12"/>
  </si>
  <si>
    <t>債権譲渡に関して未記入の項目がない</t>
    <rPh sb="0" eb="1">
      <t>サイケン</t>
    </rPh>
    <rPh sb="1" eb="3">
      <t>ジョウト</t>
    </rPh>
    <rPh sb="4" eb="5">
      <t>カン</t>
    </rPh>
    <rPh sb="7" eb="10">
      <t>ミキニュウ</t>
    </rPh>
    <rPh sb="11" eb="13">
      <t>コウモク</t>
    </rPh>
    <phoneticPr fontId="12"/>
  </si>
  <si>
    <t>振込に関する情報</t>
    <rPh sb="0" eb="2">
      <t>フリコミ</t>
    </rPh>
    <rPh sb="3" eb="4">
      <t>カン</t>
    </rPh>
    <rPh sb="6" eb="8">
      <t>ジョウホウ</t>
    </rPh>
    <phoneticPr fontId="12"/>
  </si>
  <si>
    <t>通し番号</t>
    <rPh sb="0" eb="1">
      <t>トオ</t>
    </rPh>
    <rPh sb="2" eb="4">
      <t>バンゴウ</t>
    </rPh>
    <phoneticPr fontId="12"/>
  </si>
  <si>
    <t>介護保険事業所番号</t>
    <rPh sb="0" eb="2">
      <t>カイゴ</t>
    </rPh>
    <rPh sb="2" eb="4">
      <t>ホケン</t>
    </rPh>
    <rPh sb="4" eb="7">
      <t>ジギョウショ</t>
    </rPh>
    <rPh sb="7" eb="9">
      <t>バンゴウ</t>
    </rPh>
    <phoneticPr fontId="12"/>
  </si>
  <si>
    <t>１単位あたりの単価[円](b)</t>
    <rPh sb="1" eb="3">
      <t>タンイ</t>
    </rPh>
    <rPh sb="7" eb="9">
      <t>タンカ</t>
    </rPh>
    <rPh sb="10" eb="11">
      <t>エン</t>
    </rPh>
    <phoneticPr fontId="12"/>
  </si>
  <si>
    <t>国保連合会に登録している口座のうち、振込先の希望（各都道府県で１つのみに「○」。振込先でない事業所には「－」。）</t>
    <rPh sb="40" eb="43">
      <t>フリコミサキ</t>
    </rPh>
    <rPh sb="46" eb="49">
      <t>ジギョウショ</t>
    </rPh>
    <phoneticPr fontId="12"/>
  </si>
  <si>
    <t>振込先に選択した事業所が債権譲渡を行っており、
別途都道府県に振込口座情報の提供が必要。</t>
    <rPh sb="0" eb="2">
      <t>フリコミ</t>
    </rPh>
    <rPh sb="2" eb="3">
      <t>サキ</t>
    </rPh>
    <rPh sb="4" eb="6">
      <t>センタク</t>
    </rPh>
    <rPh sb="41" eb="43">
      <t>ヒツヨウ</t>
    </rPh>
    <phoneticPr fontId="12"/>
  </si>
  <si>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2"/>
  </si>
  <si>
    <t>提出先事業所名</t>
    <rPh sb="0" eb="2">
      <t>テイシュツ</t>
    </rPh>
    <rPh sb="2" eb="3">
      <t>サキ</t>
    </rPh>
    <rPh sb="3" eb="6">
      <t>ジギョウショ</t>
    </rPh>
    <rPh sb="6" eb="7">
      <t>メイ</t>
    </rPh>
    <phoneticPr fontId="12"/>
  </si>
  <si>
    <t>資格取得のための支援の実施</t>
    <rPh sb="0" eb="2">
      <t>シカク</t>
    </rPh>
    <rPh sb="2" eb="4">
      <t>シュトク</t>
    </rPh>
    <rPh sb="8" eb="10">
      <t>シエン</t>
    </rPh>
    <rPh sb="11" eb="13">
      <t>ジッシ</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</si>
  <si>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</si>
  <si>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職責</t>
    <rPh sb="0" eb="2">
      <t>ショクセキ</t>
    </rPh>
    <phoneticPr fontId="12"/>
  </si>
  <si>
    <t>高度な業務の遂行
他の従業員への指導</t>
    <rPh sb="0" eb="2">
      <t>コウド</t>
    </rPh>
    <rPh sb="6" eb="8">
      <t>スイコウ</t>
    </rPh>
    <phoneticPr fontId="12"/>
  </si>
  <si>
    <t>通常の介護業務
他の従業員への助言</t>
    <rPh sb="3" eb="5">
      <t>カイゴ</t>
    </rPh>
    <phoneticPr fontId="12"/>
  </si>
  <si>
    <t>通常の介護業務</t>
    <rPh sb="3" eb="5">
      <t>カイゴ</t>
    </rPh>
    <phoneticPr fontId="12"/>
  </si>
  <si>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</si>
  <si>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</si>
  <si>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</si>
  <si>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職位・役職</t>
    <rPh sb="0" eb="2">
      <t>ショクイ</t>
    </rPh>
    <rPh sb="3" eb="5">
      <t>ヤクショク</t>
    </rPh>
    <phoneticPr fontId="12"/>
  </si>
  <si>
    <t>任用要件</t>
    <rPh sb="0" eb="2">
      <t>ニンヨウ</t>
    </rPh>
    <rPh sb="2" eb="4">
      <t>ヨウケン</t>
    </rPh>
    <phoneticPr fontId="12"/>
  </si>
  <si>
    <t>給与
（常勤・月給）</t>
    <rPh sb="7" eb="9">
      <t>ゲッキュウ</t>
    </rPh>
    <phoneticPr fontId="58"/>
  </si>
  <si>
    <t>給与
（非常勤・時給）</t>
    <rPh sb="0" eb="2">
      <t>キュウヨ</t>
    </rPh>
    <rPh sb="4" eb="7">
      <t>ヒジョウキン</t>
    </rPh>
    <rPh sb="8" eb="10">
      <t>ジキュウ</t>
    </rPh>
    <phoneticPr fontId="12"/>
  </si>
  <si>
    <t>常勤（月給）
・基本給 ●●●円～
・経験手当 ＋●●円
・役職手当 ＋●●円</t>
    <rPh sb="0" eb="2">
      <t>ジョウキン</t>
    </rPh>
    <rPh sb="19" eb="21">
      <t>ケイケン</t>
    </rPh>
    <rPh sb="38" eb="39">
      <t>エン</t>
    </rPh>
    <phoneticPr fontId="12"/>
  </si>
  <si>
    <t>非常勤（時給）
・●●　円
・経験手当 ＋●●円</t>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</si>
  <si>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</si>
  <si>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</si>
  <si>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</si>
  <si>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</si>
  <si>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交付率</t>
    <rPh sb="0" eb="3">
      <t>コウフリツ</t>
    </rPh>
    <phoneticPr fontId="12"/>
  </si>
  <si>
    <t>市区町村</t>
    <rPh sb="0" eb="4">
      <t>シクチョウソン</t>
    </rPh>
    <phoneticPr fontId="12"/>
  </si>
  <si>
    <t>級地</t>
    <rPh sb="0" eb="2">
      <t>キュウチ</t>
    </rPh>
    <phoneticPr fontId="58"/>
  </si>
  <si>
    <t>上乗せ割合</t>
    <rPh sb="0" eb="2">
      <t>ウワノ</t>
    </rPh>
    <rPh sb="3" eb="5">
      <t>ワリアイ</t>
    </rPh>
    <phoneticPr fontId="58"/>
  </si>
  <si>
    <t>市区町村</t>
    <rPh sb="0" eb="4">
      <t>シクチョウソン</t>
    </rPh>
    <phoneticPr fontId="68"/>
  </si>
  <si>
    <t>組み合わせ</t>
    <rPh sb="0" eb="1">
      <t>ク</t>
    </rPh>
    <rPh sb="2" eb="3">
      <t>ア</t>
    </rPh>
    <phoneticPr fontId="12"/>
  </si>
  <si>
    <t>介護サービス</t>
    <rPh sb="0" eb="2">
      <t>カイゴ</t>
    </rPh>
    <phoneticPr fontId="58"/>
  </si>
  <si>
    <t>人件費割合</t>
    <rPh sb="0" eb="3">
      <t>ジンケンヒ</t>
    </rPh>
    <rPh sb="3" eb="5">
      <t>ワリアイ</t>
    </rPh>
    <phoneticPr fontId="58"/>
  </si>
  <si>
    <t>チェックボックス</t>
    <phoneticPr fontId="12"/>
  </si>
  <si>
    <t>誓約</t>
    <rPh sb="0" eb="2">
      <t>セイヤク</t>
    </rPh>
    <phoneticPr fontId="12"/>
  </si>
  <si>
    <t>補助金使途</t>
    <rPh sb="0" eb="3">
      <t>ホジョキン</t>
    </rPh>
    <rPh sb="3" eb="5">
      <t>シト</t>
    </rPh>
    <phoneticPr fontId="12"/>
  </si>
  <si>
    <t>北海道</t>
  </si>
  <si>
    <t>札幌市</t>
  </si>
  <si>
    <t>1級地</t>
    <rPh sb="1" eb="3">
      <t>キュウチ</t>
    </rPh>
    <phoneticPr fontId="58"/>
  </si>
  <si>
    <t>東京都</t>
    <rPh sb="0" eb="2">
      <t>トウキョウ</t>
    </rPh>
    <rPh sb="2" eb="3">
      <t>ト</t>
    </rPh>
    <phoneticPr fontId="12"/>
  </si>
  <si>
    <t>訪問介護</t>
  </si>
  <si>
    <t>✓</t>
    <phoneticPr fontId="12"/>
  </si>
  <si>
    <t>（ア）研修費</t>
    <rPh sb="3" eb="5">
      <t>ケンシュウ</t>
    </rPh>
    <rPh sb="5" eb="6">
      <t>ヒ</t>
    </rPh>
    <phoneticPr fontId="8"/>
  </si>
  <si>
    <t>青森県</t>
  </si>
  <si>
    <t>函館市</t>
  </si>
  <si>
    <t>夜間対応型訪問介護</t>
  </si>
  <si>
    <t>（イ）介護助手等の募集経費</t>
    <rPh sb="3" eb="5">
      <t>カイゴ</t>
    </rPh>
    <rPh sb="5" eb="7">
      <t>ジョシュ</t>
    </rPh>
    <rPh sb="7" eb="8">
      <t>トウ</t>
    </rPh>
    <rPh sb="9" eb="11">
      <t>ボシュウ</t>
    </rPh>
    <rPh sb="11" eb="13">
      <t>ケイヒ</t>
    </rPh>
    <phoneticPr fontId="8"/>
  </si>
  <si>
    <t>岩手県</t>
  </si>
  <si>
    <t>小樽市</t>
  </si>
  <si>
    <t>（ウ）その他の金額　（① 業務内容の明確化と職員間の適切な役割分担の取組）</t>
    <phoneticPr fontId="12"/>
  </si>
  <si>
    <t>宮城県</t>
  </si>
  <si>
    <t>旭川市</t>
  </si>
  <si>
    <t>（ウ）その他の金額　（② 介護職員等の業務の洗い出しや棚卸しなど、現場の課題の見える化）</t>
    <phoneticPr fontId="12"/>
  </si>
  <si>
    <t>秋田県</t>
  </si>
  <si>
    <t>室蘭市</t>
  </si>
  <si>
    <t>（ウ）その他の金額　（③ 業務改善活動の体制構築）</t>
    <phoneticPr fontId="12"/>
  </si>
  <si>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</si>
  <si>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</si>
  <si>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</si>
  <si>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</si>
  <si>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</si>
  <si>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</si>
  <si>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</si>
  <si>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</si>
  <si>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</si>
  <si>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</si>
  <si>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</si>
  <si>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</si>
  <si>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</si>
  <si>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</si>
  <si>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</si>
  <si>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</si>
  <si>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</si>
  <si>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</si>
  <si>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</si>
  <si>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</si>
  <si>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</si>
  <si>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</si>
  <si>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</si>
  <si>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</si>
  <si>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</si>
  <si>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</si>
  <si>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</si>
  <si>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</si>
  <si>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</si>
  <si>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</si>
  <si>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</si>
  <si>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</si>
  <si>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</si>
  <si>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</si>
  <si>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</si>
  <si>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</si>
  <si>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</si>
  <si>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</si>
  <si>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</si>
  <si>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8"/>
  </si>
  <si>
    <t>調布市</t>
  </si>
  <si>
    <t>滋賀県</t>
  </si>
  <si>
    <t>滝川市</t>
  </si>
  <si>
    <t>京都府</t>
  </si>
  <si>
    <t>砂川市</t>
  </si>
  <si>
    <t>大阪府</t>
  </si>
  <si>
    <t>歌志内市</t>
  </si>
  <si>
    <t>兵庫県</t>
  </si>
  <si>
    <t>深川市</t>
  </si>
  <si>
    <t>神奈川県</t>
    <rPh sb="0" eb="4">
      <t>カナガワケン</t>
    </rPh>
    <phoneticPr fontId="12"/>
  </si>
  <si>
    <t>地域密着型介護老人福祉施設</t>
  </si>
  <si>
    <t>奈良県</t>
  </si>
  <si>
    <t>富良野市</t>
  </si>
  <si>
    <t>和歌山県</t>
  </si>
  <si>
    <t>登別市</t>
  </si>
  <si>
    <t>大阪府</t>
    <rPh sb="0" eb="3">
      <t>オオサカフ</t>
    </rPh>
    <phoneticPr fontId="12"/>
  </si>
  <si>
    <t>鳥取県</t>
  </si>
  <si>
    <t>恵庭市</t>
  </si>
  <si>
    <t>3級地</t>
    <rPh sb="1" eb="3">
      <t>キュウチ</t>
    </rPh>
    <phoneticPr fontId="58"/>
  </si>
  <si>
    <t>埼玉県</t>
    <rPh sb="0" eb="3">
      <t>サイタマケン</t>
    </rPh>
    <phoneticPr fontId="12"/>
  </si>
  <si>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</si>
  <si>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</si>
  <si>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</si>
  <si>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</si>
  <si>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</si>
  <si>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</si>
  <si>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</si>
  <si>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</si>
  <si>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</si>
  <si>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</si>
  <si>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</si>
  <si>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</si>
  <si>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</si>
  <si>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</si>
  <si>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</si>
  <si>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</si>
  <si>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</si>
  <si>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</si>
  <si>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</si>
  <si>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</si>
  <si>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</si>
  <si>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</si>
  <si>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</si>
  <si>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</si>
  <si>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</si>
  <si>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</si>
  <si>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</si>
  <si>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</si>
  <si>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</si>
  <si>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</si>
  <si>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</si>
  <si>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</si>
  <si>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</si>
  <si>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</si>
  <si>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</si>
  <si>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</si>
  <si>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</si>
  <si>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</si>
  <si>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</si>
  <si>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</si>
  <si>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</si>
  <si>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</si>
  <si>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</si>
  <si>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</si>
  <si>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</si>
  <si>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</si>
  <si>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</si>
  <si>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</si>
  <si>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</si>
  <si>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</si>
  <si>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</si>
  <si>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</si>
  <si>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</si>
  <si>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</si>
  <si>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</si>
  <si>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</si>
  <si>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</si>
  <si>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</si>
  <si>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</si>
  <si>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</si>
  <si>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</si>
  <si>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</si>
  <si>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</si>
  <si>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</si>
  <si>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</si>
  <si>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</si>
  <si>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</si>
  <si>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</si>
  <si>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</si>
  <si>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</si>
  <si>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</si>
  <si>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8"/>
  </si>
  <si>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</si>
  <si>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</si>
  <si>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</si>
  <si>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</si>
  <si>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</si>
  <si>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</si>
  <si>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</si>
  <si>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</si>
  <si>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</si>
  <si>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</si>
  <si>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</si>
  <si>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</si>
  <si>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</si>
  <si>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</si>
  <si>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</si>
  <si>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</si>
  <si>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</si>
  <si>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</si>
  <si>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</si>
  <si>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</si>
  <si>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</si>
  <si>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</si>
  <si>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</si>
  <si>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</si>
  <si>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</si>
  <si>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</si>
  <si>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</si>
  <si>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</si>
  <si>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</si>
  <si>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</si>
  <si>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</si>
  <si>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</si>
  <si>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</si>
  <si>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</si>
  <si>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</si>
  <si>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</si>
  <si>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</si>
  <si>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</si>
  <si>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</si>
  <si>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</si>
  <si>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</si>
  <si>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</si>
  <si>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</si>
  <si>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</si>
  <si>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</si>
  <si>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</si>
  <si>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</si>
  <si>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</si>
  <si>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</si>
  <si>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</si>
  <si>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</si>
  <si>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</si>
  <si>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</si>
  <si>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</si>
  <si>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</si>
  <si>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</si>
  <si>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</si>
  <si>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</si>
  <si>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</si>
  <si>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</si>
  <si>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</si>
  <si>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</si>
  <si>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</si>
  <si>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</si>
  <si>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</si>
  <si>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</si>
  <si>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</si>
  <si>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</si>
  <si>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</si>
  <si>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</si>
  <si>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</si>
  <si>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</si>
  <si>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</si>
  <si>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</si>
  <si>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</si>
  <si>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</si>
  <si>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</si>
  <si>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</si>
  <si>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</si>
  <si>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</si>
  <si>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</si>
  <si>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</si>
  <si>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</si>
  <si>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</si>
  <si>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</si>
  <si>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</si>
  <si>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</si>
  <si>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</si>
  <si>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</si>
  <si>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</si>
  <si>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</si>
  <si>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</si>
  <si>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</si>
  <si>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</si>
  <si>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</si>
  <si>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</si>
  <si>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</si>
  <si>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</si>
  <si>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</si>
  <si>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</si>
  <si>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</si>
  <si>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</si>
  <si>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</si>
  <si>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</si>
  <si>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</si>
  <si>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</si>
  <si>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</si>
  <si>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</si>
  <si>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</si>
  <si>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</si>
  <si>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</si>
  <si>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</si>
  <si>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</si>
  <si>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</si>
  <si>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</si>
  <si>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</si>
  <si>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</si>
  <si>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</si>
  <si>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</si>
  <si>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</si>
  <si>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</si>
  <si>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</si>
  <si>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</si>
  <si>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</si>
  <si>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</si>
  <si>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</si>
  <si>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</si>
  <si>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</si>
  <si>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</si>
  <si>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</si>
  <si>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</si>
  <si>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</si>
  <si>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</si>
  <si>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</si>
  <si>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</si>
  <si>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</si>
  <si>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</si>
  <si>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</si>
  <si>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</si>
  <si>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</si>
  <si>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</si>
  <si>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</si>
  <si>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</si>
  <si>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</si>
  <si>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</si>
  <si>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</si>
  <si>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</si>
  <si>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</si>
  <si>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</si>
  <si>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</si>
  <si>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</si>
  <si>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</si>
  <si>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</si>
  <si>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</si>
  <si>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</si>
  <si>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</si>
  <si>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</si>
  <si>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</si>
  <si>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</si>
  <si>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8"/>
  </si>
  <si>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</si>
  <si>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</si>
  <si>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</si>
  <si>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</si>
  <si>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</si>
  <si>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</si>
  <si>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</si>
  <si>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</si>
  <si>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</si>
  <si>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</si>
  <si>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</si>
  <si>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</si>
  <si>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</si>
  <si>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</si>
  <si>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</si>
  <si>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</si>
  <si>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</si>
  <si>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</si>
  <si>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</si>
  <si>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</si>
  <si>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</si>
  <si>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</si>
  <si>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</si>
  <si>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</si>
  <si>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</si>
  <si>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</si>
  <si>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</si>
  <si>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</si>
  <si>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</si>
  <si>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</si>
  <si>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</si>
  <si>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</si>
  <si>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</si>
  <si>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</si>
  <si>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</si>
  <si>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</si>
  <si>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</si>
  <si>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</si>
  <si>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</si>
  <si>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</si>
  <si>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</si>
  <si>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</si>
  <si>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</si>
  <si>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</si>
  <si>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</si>
  <si>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</si>
  <si>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</si>
  <si>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</si>
  <si>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</si>
  <si>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</si>
  <si>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</si>
  <si>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</si>
  <si>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</si>
  <si>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</si>
  <si>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</si>
  <si>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</si>
  <si>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</si>
  <si>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</si>
  <si>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</si>
  <si>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</si>
  <si>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</si>
  <si>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</si>
  <si>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</si>
  <si>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</si>
  <si>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</si>
  <si>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</si>
  <si>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</si>
  <si>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</si>
  <si>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</si>
  <si>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</si>
  <si>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</si>
  <si>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</si>
  <si>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</si>
  <si>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</si>
  <si>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</si>
  <si>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</si>
  <si>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</si>
  <si>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</si>
  <si>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</si>
  <si>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</si>
  <si>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</si>
  <si>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</si>
  <si>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</si>
  <si>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</si>
  <si>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</si>
  <si>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</si>
  <si>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</si>
  <si>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</si>
  <si>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</si>
  <si>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</si>
  <si>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</si>
  <si>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</si>
  <si>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</si>
  <si>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</si>
  <si>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</si>
  <si>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</si>
  <si>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</si>
  <si>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</si>
  <si>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</si>
  <si>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</si>
  <si>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</si>
  <si>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</si>
  <si>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</si>
  <si>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</si>
  <si>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</si>
  <si>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</si>
  <si>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</si>
  <si>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</si>
  <si>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</si>
  <si>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</si>
  <si>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</si>
  <si>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</si>
  <si>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</si>
  <si>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</si>
  <si>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</si>
  <si>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</si>
  <si>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</si>
  <si>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</si>
  <si>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</si>
  <si>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</si>
  <si>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</si>
  <si>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</si>
  <si>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</si>
  <si>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</si>
  <si>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</si>
  <si>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</si>
  <si>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</si>
  <si>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</si>
  <si>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</si>
  <si>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</si>
  <si>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</si>
  <si>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</si>
  <si>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</si>
  <si>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</si>
  <si>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</si>
  <si>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</si>
  <si>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</si>
  <si>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</si>
  <si>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</si>
  <si>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</si>
  <si>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</si>
  <si>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</si>
  <si>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</si>
  <si>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</si>
  <si>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</si>
  <si>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</si>
  <si>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</si>
  <si>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</si>
  <si>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</si>
  <si>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</si>
  <si>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</si>
  <si>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</si>
  <si>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</si>
  <si>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</si>
  <si>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</si>
  <si>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</si>
  <si>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</si>
  <si>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</si>
  <si>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</si>
  <si>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</si>
  <si>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</si>
  <si>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</si>
  <si>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</si>
  <si>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</si>
  <si>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</si>
  <si>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</si>
  <si>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</si>
  <si>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</si>
  <si>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</si>
  <si>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</si>
  <si>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</si>
  <si>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</si>
  <si>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</si>
  <si>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</si>
  <si>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</si>
  <si>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</si>
  <si>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</si>
  <si>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</si>
  <si>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</si>
  <si>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</si>
  <si>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</si>
  <si>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</si>
  <si>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</si>
  <si>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</si>
  <si>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</si>
  <si>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</si>
  <si>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</si>
  <si>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</si>
  <si>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</si>
  <si>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</si>
  <si>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</si>
  <si>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</si>
  <si>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</si>
  <si>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</si>
  <si>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</si>
  <si>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</si>
  <si>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</si>
  <si>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</si>
  <si>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</si>
  <si>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</si>
  <si>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</si>
  <si>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</si>
  <si>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</si>
  <si>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</si>
  <si>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</si>
  <si>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</si>
  <si>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</si>
  <si>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</si>
  <si>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</si>
  <si>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</si>
  <si>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</si>
  <si>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</si>
  <si>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</si>
  <si>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</si>
  <si>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</si>
  <si>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</si>
  <si>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</si>
  <si>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</si>
  <si>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</si>
  <si>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</si>
  <si>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</si>
  <si>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</si>
  <si>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</si>
  <si>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</si>
  <si>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</si>
  <si>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</si>
  <si>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</si>
  <si>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</si>
  <si>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</si>
  <si>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</si>
  <si>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</si>
  <si>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</si>
  <si>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</si>
  <si>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</si>
  <si>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</si>
  <si>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</si>
  <si>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</si>
  <si>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</si>
  <si>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</si>
  <si>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</si>
  <si>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</si>
  <si>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</si>
  <si>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</si>
  <si>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</si>
  <si>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</si>
  <si>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</si>
  <si>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</si>
  <si>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</si>
  <si>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</si>
  <si>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</si>
  <si>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</si>
  <si>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</si>
  <si>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</si>
  <si>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</si>
  <si>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</si>
  <si>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</si>
  <si>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</si>
  <si>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</si>
  <si>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8"/>
  </si>
  <si>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</si>
  <si>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</si>
  <si>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</si>
  <si>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</si>
  <si>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</si>
  <si>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</si>
  <si>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</si>
  <si>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</si>
  <si>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</si>
  <si>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</si>
  <si>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</si>
  <si>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</si>
  <si>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</si>
  <si>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</si>
  <si>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</si>
  <si>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</si>
  <si>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</si>
  <si>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</si>
  <si>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</si>
  <si>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</si>
  <si>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</si>
  <si>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</si>
  <si>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</si>
  <si>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</si>
  <si>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</si>
  <si>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</si>
  <si>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</si>
  <si>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</si>
  <si>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</si>
  <si>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</si>
  <si>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</si>
  <si>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</si>
  <si>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</si>
  <si>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</si>
  <si>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</si>
  <si>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</si>
  <si>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</si>
  <si>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</si>
  <si>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</si>
  <si>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</si>
  <si>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</si>
  <si>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</si>
  <si>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</si>
  <si>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</si>
  <si>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</si>
  <si>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</si>
  <si>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</si>
  <si>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</si>
  <si>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</si>
  <si>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</si>
  <si>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</si>
  <si>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</si>
  <si>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</si>
  <si>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</si>
  <si>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</si>
  <si>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</si>
  <si>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</si>
  <si>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</si>
  <si>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</si>
  <si>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</si>
  <si>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</si>
  <si>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</si>
  <si>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</si>
  <si>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</si>
  <si>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</si>
  <si>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</si>
  <si>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</si>
  <si>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</si>
  <si>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</si>
  <si>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</si>
  <si>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</si>
  <si>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</si>
  <si>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</si>
  <si>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</si>
  <si>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</si>
  <si>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</si>
  <si>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</si>
  <si>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</si>
  <si>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</si>
  <si>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</si>
  <si>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</si>
  <si>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</si>
  <si>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</si>
  <si>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</si>
  <si>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</si>
  <si>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</si>
  <si>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</si>
  <si>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</si>
  <si>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</si>
  <si>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</si>
  <si>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</si>
  <si>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</si>
  <si>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</si>
  <si>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</si>
  <si>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</si>
  <si>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</si>
  <si>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</si>
  <si>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</si>
  <si>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</si>
  <si>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</si>
  <si>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</si>
  <si>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</si>
  <si>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</si>
  <si>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</si>
  <si>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</si>
  <si>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</si>
  <si>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</si>
  <si>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</si>
  <si>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</si>
  <si>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</si>
  <si>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</si>
  <si>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</si>
  <si>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</si>
  <si>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</si>
  <si>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</si>
  <si>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</si>
  <si>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</si>
  <si>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</si>
  <si>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</si>
  <si>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</si>
  <si>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</si>
  <si>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</si>
  <si>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</si>
  <si>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</si>
  <si>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</si>
  <si>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</si>
  <si>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</si>
  <si>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</si>
  <si>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</si>
  <si>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</si>
  <si>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</si>
  <si>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</si>
  <si>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</si>
  <si>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</si>
  <si>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</si>
  <si>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</si>
  <si>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</si>
  <si>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</si>
  <si>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</si>
  <si>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</si>
  <si>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</si>
  <si>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</si>
  <si>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</si>
  <si>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</si>
  <si>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</si>
  <si>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</si>
  <si>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</si>
  <si>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</si>
  <si>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</si>
  <si>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</si>
  <si>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</si>
  <si>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</si>
  <si>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</si>
  <si>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</si>
  <si>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</si>
  <si>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</si>
  <si>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</si>
  <si>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</si>
  <si>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</si>
  <si>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</si>
  <si>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</si>
  <si>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</si>
  <si>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</si>
  <si>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</si>
  <si>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</si>
  <si>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</si>
  <si>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</si>
  <si>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</si>
  <si>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</si>
  <si>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</si>
  <si>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</si>
  <si>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</si>
  <si>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</si>
  <si>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</si>
  <si>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</si>
  <si>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</si>
  <si>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</si>
  <si>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</si>
  <si>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</si>
  <si>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</si>
  <si>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</si>
  <si>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</si>
  <si>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</si>
  <si>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</si>
  <si>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</si>
  <si>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</si>
  <si>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</si>
  <si>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</si>
  <si>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</si>
  <si>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</si>
  <si>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</si>
  <si>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</si>
  <si>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</si>
  <si>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</si>
  <si>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</si>
  <si>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</si>
  <si>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</si>
  <si>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</si>
  <si>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</si>
  <si>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</si>
  <si>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</si>
  <si>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</si>
  <si>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</si>
  <si>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</si>
  <si>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</si>
  <si>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</si>
  <si>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</si>
  <si>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</si>
  <si>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</si>
  <si>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</si>
  <si>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</si>
  <si>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</si>
  <si>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</si>
  <si>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</si>
  <si>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</si>
  <si>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</si>
  <si>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</si>
  <si>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</si>
  <si>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</si>
  <si>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</si>
  <si>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</si>
  <si>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</si>
  <si>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</si>
  <si>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</si>
  <si>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</si>
  <si>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</si>
  <si>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</si>
  <si>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</si>
  <si>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</si>
  <si>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</si>
  <si>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</si>
  <si>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</si>
  <si>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</si>
  <si>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</si>
  <si>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</si>
  <si>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</si>
  <si>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</si>
  <si>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</si>
  <si>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</si>
  <si>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</si>
  <si>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</si>
  <si>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</si>
  <si>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</si>
  <si>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</si>
  <si>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</si>
  <si>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</si>
  <si>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</si>
  <si>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</si>
  <si>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</si>
  <si>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</si>
  <si>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</si>
  <si>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</si>
  <si>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</si>
  <si>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</si>
  <si>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</si>
  <si>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</si>
  <si>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</si>
  <si>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</si>
  <si>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</si>
  <si>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</si>
  <si>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</si>
  <si>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</si>
  <si>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</si>
  <si>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</si>
  <si>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</si>
  <si>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</si>
  <si>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</si>
  <si>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</si>
  <si>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</si>
  <si>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</si>
  <si>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</si>
  <si>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</si>
  <si>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</si>
  <si>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</si>
  <si>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</si>
  <si>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</si>
  <si>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</si>
  <si>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</si>
  <si>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</si>
  <si>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</si>
  <si>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</si>
  <si>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</si>
  <si>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</si>
  <si>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</si>
  <si>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</si>
  <si>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</si>
  <si>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</si>
  <si>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</si>
  <si>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</si>
  <si>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</si>
  <si>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</si>
  <si>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</si>
  <si>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</si>
  <si>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</si>
  <si>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</si>
  <si>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</si>
  <si>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</si>
  <si>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</si>
  <si>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</si>
  <si>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</si>
  <si>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</si>
  <si>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</si>
  <si>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</si>
  <si>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</si>
  <si>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</si>
  <si>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</si>
  <si>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</si>
  <si>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</si>
  <si>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</si>
  <si>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</si>
  <si>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</si>
  <si>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</si>
  <si>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</si>
  <si>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</si>
  <si>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</si>
  <si>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</si>
  <si>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</si>
  <si>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</si>
  <si>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</si>
  <si>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</si>
  <si>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</si>
  <si>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</si>
  <si>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</si>
  <si>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</si>
  <si>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</si>
  <si>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</si>
  <si>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</si>
  <si>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</si>
  <si>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</si>
  <si>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</si>
  <si>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</si>
  <si>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</si>
  <si>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</si>
  <si>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</si>
  <si>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</si>
  <si>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</si>
  <si>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</si>
  <si>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</si>
  <si>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</si>
  <si>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</si>
  <si>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</si>
  <si>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</si>
  <si>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</si>
  <si>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</si>
  <si>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</si>
  <si>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</si>
  <si>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</si>
  <si>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</si>
  <si>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</si>
  <si>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</si>
  <si>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</si>
  <si>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</si>
  <si>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</si>
  <si>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</si>
  <si>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</si>
  <si>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</si>
  <si>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</si>
  <si>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</si>
  <si>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</si>
  <si>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</si>
  <si>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</si>
  <si>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</si>
  <si>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</si>
  <si>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</si>
  <si>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</si>
  <si>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</si>
  <si>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</si>
  <si>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</si>
  <si>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</si>
  <si>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</si>
  <si>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</si>
  <si>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</si>
  <si>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</si>
  <si>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</si>
  <si>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</si>
  <si>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</si>
  <si>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</si>
  <si>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</si>
  <si>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</si>
  <si>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</si>
  <si>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</si>
  <si>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</si>
  <si>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</si>
  <si>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</si>
  <si>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</si>
  <si>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</si>
  <si>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</si>
  <si>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</si>
  <si>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</si>
  <si>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</si>
  <si>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</si>
  <si>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</si>
  <si>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</si>
  <si>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</si>
  <si>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</si>
  <si>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</si>
  <si>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</si>
  <si>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</si>
  <si>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</si>
  <si>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</si>
  <si>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</si>
  <si>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</si>
  <si>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</si>
  <si>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</si>
  <si>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</si>
  <si>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</si>
  <si>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</si>
  <si>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</si>
  <si>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</si>
  <si>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</si>
  <si>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</si>
  <si>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</si>
  <si>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</si>
  <si>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</si>
  <si>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</si>
  <si>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</si>
  <si>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</si>
  <si>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</si>
  <si>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</si>
  <si>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</si>
  <si>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</si>
  <si>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</si>
  <si>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</si>
  <si>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</si>
  <si>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</si>
  <si>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</si>
  <si>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</si>
  <si>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</si>
  <si>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</si>
  <si>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</si>
  <si>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</si>
  <si>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</si>
  <si>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</si>
  <si>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</si>
  <si>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</si>
  <si>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</si>
  <si>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</si>
  <si>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</si>
  <si>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</si>
  <si>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</si>
  <si>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</si>
  <si>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</si>
  <si>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</si>
  <si>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</si>
  <si>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</si>
  <si>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</si>
  <si>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</si>
  <si>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</si>
  <si>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</si>
  <si>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</si>
  <si>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</si>
  <si>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</si>
  <si>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</si>
  <si>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</si>
  <si>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</si>
  <si>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</si>
  <si>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</si>
  <si>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</si>
  <si>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</si>
  <si>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</si>
  <si>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</si>
  <si>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</si>
  <si>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</si>
  <si>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</si>
  <si>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</si>
  <si>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</si>
  <si>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</si>
  <si>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</si>
  <si>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</si>
  <si>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</si>
  <si>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</si>
  <si>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</si>
  <si>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</si>
  <si>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</si>
  <si>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</si>
  <si>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</si>
  <si>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</si>
  <si>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</si>
  <si>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</si>
  <si>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</si>
  <si>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</si>
  <si>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</si>
  <si>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</si>
  <si>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</si>
  <si>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</si>
  <si>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</si>
  <si>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</si>
  <si>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</si>
  <si>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</si>
  <si>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</si>
  <si>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</si>
  <si>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</si>
  <si>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</si>
  <si>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</si>
  <si>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</si>
  <si>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</si>
  <si>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</si>
  <si>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</si>
  <si>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</si>
  <si>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</si>
  <si>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</si>
  <si>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</si>
  <si>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</si>
  <si>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</si>
  <si>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</si>
  <si>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</si>
  <si>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</si>
  <si>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</si>
  <si>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</si>
  <si>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</si>
  <si>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</si>
  <si>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</si>
  <si>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</si>
  <si>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</si>
  <si>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</si>
  <si>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</si>
  <si>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</si>
  <si>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</si>
  <si>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</si>
  <si>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</si>
  <si>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</si>
  <si>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</si>
  <si>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</si>
  <si>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</si>
  <si>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</si>
  <si>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</si>
  <si>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</si>
  <si>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</si>
  <si>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</si>
  <si>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</si>
  <si>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</si>
  <si>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</si>
  <si>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</si>
  <si>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</si>
  <si>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</si>
  <si>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</si>
  <si>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</si>
  <si>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</si>
  <si>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</si>
  <si>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</si>
  <si>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</si>
  <si>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</si>
  <si>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</si>
  <si>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</si>
  <si>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</si>
  <si>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</si>
  <si>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</si>
  <si>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</si>
  <si>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</si>
  <si>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</si>
  <si>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</si>
  <si>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</si>
  <si>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</si>
  <si>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</si>
  <si>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</si>
  <si>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</si>
  <si>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</si>
  <si>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</si>
  <si>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</si>
  <si>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</si>
  <si>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</si>
  <si>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</si>
  <si>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</si>
  <si>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</si>
  <si>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</si>
  <si>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</si>
  <si>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</si>
  <si>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</si>
  <si>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</si>
  <si>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</si>
  <si>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</si>
  <si>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</si>
  <si>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</si>
  <si>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</si>
  <si>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</si>
  <si>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</si>
  <si>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</si>
  <si>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</si>
  <si>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</si>
  <si>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</si>
  <si>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</si>
  <si>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</si>
  <si>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</si>
  <si>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</si>
  <si>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</si>
  <si>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</si>
  <si>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</si>
  <si>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</si>
  <si>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</si>
  <si>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</si>
  <si>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</si>
  <si>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</si>
  <si>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</si>
  <si>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</si>
  <si>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</si>
  <si>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</si>
  <si>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</si>
  <si>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</si>
  <si>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</si>
  <si>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</si>
  <si>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</si>
  <si>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</si>
  <si>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</si>
  <si>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</si>
  <si>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</si>
  <si>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</si>
  <si>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</si>
  <si>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</si>
  <si>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</si>
  <si>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</si>
  <si>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</si>
  <si>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</si>
  <si>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</si>
  <si>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</si>
  <si>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</si>
  <si>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</si>
  <si>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</si>
  <si>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</si>
  <si>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</si>
  <si>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</si>
  <si>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</si>
  <si>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</si>
  <si>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</si>
  <si>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</si>
  <si>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</si>
  <si>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</si>
  <si>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</si>
  <si>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</si>
  <si>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</si>
  <si>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</si>
  <si>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</si>
  <si>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</si>
  <si>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</si>
  <si>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</si>
  <si>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</si>
  <si>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</si>
  <si>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</si>
  <si>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</si>
  <si>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</si>
  <si>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</si>
  <si>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</si>
  <si>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</si>
  <si>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</si>
  <si>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</si>
  <si>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</si>
  <si>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</si>
  <si>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</si>
  <si>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</si>
  <si>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</si>
  <si>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</si>
  <si>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</si>
  <si>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</si>
  <si>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</si>
  <si>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</si>
  <si>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</si>
  <si>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</si>
  <si>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</si>
  <si>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</si>
  <si>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</si>
  <si>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</si>
  <si>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</si>
  <si>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</si>
  <si>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</si>
  <si>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</si>
  <si>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</si>
  <si>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</si>
  <si>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</si>
  <si>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</si>
  <si>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</si>
  <si>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</si>
  <si>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</si>
  <si>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</si>
  <si>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</si>
  <si>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</si>
  <si>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</si>
  <si>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</si>
  <si>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</si>
  <si>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</si>
  <si>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</si>
  <si>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</si>
  <si>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</si>
  <si>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</si>
  <si>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</si>
  <si>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</si>
  <si>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</si>
  <si>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</si>
  <si>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</si>
  <si>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</si>
  <si>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</si>
  <si>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</si>
  <si>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</si>
  <si>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</si>
  <si>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</si>
  <si>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</si>
  <si>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</si>
  <si>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</si>
  <si>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</si>
  <si>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</si>
  <si>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</si>
  <si>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</si>
  <si>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</si>
  <si>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</si>
  <si>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</si>
  <si>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</si>
  <si>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</si>
  <si>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</si>
  <si>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</si>
  <si>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</si>
  <si>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</si>
  <si>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</si>
  <si>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</si>
  <si>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</si>
  <si>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</si>
  <si>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</si>
  <si>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</si>
  <si>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</si>
  <si>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</si>
  <si>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</si>
  <si>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</si>
  <si>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</si>
  <si>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</si>
  <si>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</si>
  <si>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</si>
  <si>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</si>
  <si>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</si>
  <si>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</si>
  <si>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</si>
  <si>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</si>
  <si>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</si>
  <si>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</si>
  <si>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</si>
  <si>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</si>
  <si>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</si>
  <si>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</si>
  <si>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</si>
  <si>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</si>
  <si>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</si>
  <si>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</si>
  <si>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</si>
  <si>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</si>
  <si>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</si>
  <si>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</si>
  <si>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</si>
  <si>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</si>
  <si>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</si>
  <si>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</si>
  <si>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</si>
  <si>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</si>
  <si>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</si>
  <si>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</si>
  <si>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</si>
  <si>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</si>
  <si>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</si>
  <si>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</si>
  <si>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</si>
  <si>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</si>
  <si>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</si>
  <si>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</si>
  <si>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</si>
  <si>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</si>
  <si>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</si>
  <si>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</si>
  <si>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</si>
  <si>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</si>
  <si>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</si>
  <si>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</si>
  <si>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</si>
  <si>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</si>
  <si>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</si>
  <si>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</si>
  <si>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</si>
  <si>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</si>
  <si>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</si>
  <si>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</si>
  <si>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</si>
  <si>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</si>
  <si>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</si>
  <si>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</si>
  <si>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</si>
  <si>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</si>
  <si>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</si>
  <si>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</si>
  <si>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</si>
  <si>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</si>
  <si>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</si>
  <si>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</si>
  <si>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</si>
  <si>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</si>
  <si>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</si>
  <si>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</si>
  <si>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</si>
  <si>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</si>
  <si>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</si>
  <si>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</si>
  <si>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</si>
  <si>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</si>
  <si>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</si>
  <si>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</si>
  <si>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</si>
  <si>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</si>
  <si>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</si>
  <si>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</si>
  <si>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</si>
  <si>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</si>
  <si>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</si>
  <si>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</si>
  <si>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</si>
  <si>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</si>
  <si>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</si>
  <si>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</si>
  <si>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</si>
  <si>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</si>
  <si>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</si>
  <si>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</si>
  <si>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</si>
  <si>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</si>
  <si>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</si>
  <si>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</si>
  <si>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</si>
  <si>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</si>
  <si>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</si>
  <si>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</si>
  <si>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</si>
  <si>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</si>
  <si>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</si>
  <si>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</si>
  <si>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</si>
  <si>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</si>
  <si>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</si>
  <si>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</si>
  <si>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</si>
  <si>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</si>
  <si>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</si>
  <si>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</si>
  <si>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</si>
  <si>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</si>
  <si>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</si>
  <si>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</si>
  <si>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</si>
  <si>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</si>
  <si>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</si>
  <si>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</si>
  <si>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</si>
  <si>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</si>
  <si>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</si>
  <si>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</si>
  <si>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</si>
  <si>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</si>
  <si>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</si>
  <si>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</si>
  <si>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</si>
  <si>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</si>
  <si>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</si>
  <si>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</si>
  <si>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</si>
  <si>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</si>
  <si>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</si>
  <si>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</si>
  <si>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</si>
  <si>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</si>
  <si>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</si>
  <si>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</si>
  <si>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</si>
  <si>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</si>
  <si>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</si>
  <si>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</si>
  <si>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</si>
  <si>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</si>
  <si>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</si>
  <si>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</si>
  <si>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</si>
  <si>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</si>
  <si>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</si>
  <si>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</si>
  <si>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</si>
  <si>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</si>
  <si>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</si>
  <si>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</si>
  <si>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</si>
  <si>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</si>
  <si>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</si>
  <si>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</si>
  <si>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</si>
  <si>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</si>
  <si>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</si>
  <si>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</si>
  <si>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</si>
  <si>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</si>
  <si>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</si>
  <si>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</si>
  <si>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</si>
  <si>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</si>
  <si>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</si>
  <si>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</si>
  <si>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</si>
  <si>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</si>
  <si>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</si>
  <si>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</si>
  <si>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</si>
  <si>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</si>
  <si>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</si>
  <si>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</si>
  <si>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</si>
  <si>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</si>
  <si>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</si>
  <si>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</si>
  <si>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</si>
  <si>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</si>
  <si>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</si>
  <si>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</si>
  <si>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</si>
  <si>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</si>
  <si>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</si>
  <si>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</si>
  <si>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</si>
  <si>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</si>
  <si>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</si>
  <si>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</si>
  <si>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</si>
  <si>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</si>
  <si>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</si>
  <si>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</si>
  <si>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</si>
  <si>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</si>
  <si>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</si>
  <si>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</si>
  <si>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</si>
  <si>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</si>
  <si>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</si>
  <si>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</si>
  <si>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</si>
  <si>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</si>
  <si>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</si>
  <si>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</si>
  <si>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</si>
  <si>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</si>
  <si>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</si>
  <si>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</si>
  <si>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</si>
  <si>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</si>
  <si>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</si>
  <si>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</si>
  <si>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</si>
  <si>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</si>
  <si>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</si>
  <si>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</si>
  <si>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</si>
  <si>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</si>
  <si>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</si>
  <si>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</si>
  <si>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</si>
  <si>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</si>
  <si>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</si>
  <si>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</si>
  <si>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</si>
  <si>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</si>
  <si>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</si>
  <si>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</si>
  <si>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</si>
  <si>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</si>
  <si>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</si>
  <si>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</si>
  <si>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</si>
  <si>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</si>
  <si>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</si>
  <si>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</si>
  <si>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</si>
  <si>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</si>
  <si>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</si>
  <si>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</si>
  <si>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</si>
  <si>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</si>
  <si>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</si>
  <si>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</si>
  <si>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</si>
  <si>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</si>
  <si>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</si>
  <si>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</si>
  <si>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</si>
  <si>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</si>
  <si>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</si>
  <si>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</si>
  <si>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</si>
  <si>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</si>
  <si>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</si>
  <si>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</si>
  <si>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</si>
  <si>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</si>
  <si>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</si>
  <si>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</si>
  <si>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</si>
  <si>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</si>
  <si>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</si>
  <si>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</si>
  <si>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</si>
  <si>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</si>
  <si>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</si>
  <si>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</si>
  <si>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</si>
  <si>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</si>
  <si>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</si>
  <si>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</si>
  <si>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</si>
  <si>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</si>
  <si>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</si>
  <si>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</si>
  <si>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</si>
  <si>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</si>
  <si>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</si>
  <si>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</si>
  <si>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</si>
  <si>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</si>
  <si>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</si>
  <si>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</si>
  <si>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</si>
  <si>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</si>
  <si>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</si>
  <si>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</si>
  <si>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</si>
  <si>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</si>
  <si>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</si>
  <si>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</si>
  <si>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</si>
  <si>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</si>
  <si>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</si>
  <si>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</si>
  <si>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</si>
  <si>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</si>
  <si>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</si>
  <si>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</si>
  <si>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</si>
  <si>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</si>
  <si>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</si>
  <si>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</si>
  <si>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</si>
  <si>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</si>
  <si>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</si>
  <si>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</si>
  <si>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</si>
  <si>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</si>
  <si>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</si>
  <si>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</si>
  <si>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</si>
  <si>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</si>
  <si>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</si>
  <si>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</si>
  <si>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</si>
  <si>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</si>
  <si>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</si>
  <si>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</si>
  <si>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</si>
  <si>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</si>
  <si>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</si>
  <si>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</si>
  <si>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</si>
  <si>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</si>
  <si>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</si>
  <si>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</si>
  <si>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</si>
  <si>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</si>
  <si>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</si>
  <si>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</si>
  <si>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</si>
  <si>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</si>
  <si>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</si>
  <si>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</si>
  <si>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</si>
  <si>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</si>
  <si>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</si>
  <si>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</si>
  <si>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</si>
  <si>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</si>
  <si>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</si>
  <si>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</si>
  <si>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</si>
  <si>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</si>
  <si>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</si>
  <si>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</si>
  <si>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</si>
  <si>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</si>
  <si>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</si>
  <si>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</si>
  <si>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</si>
  <si>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</si>
  <si>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</si>
  <si>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</si>
  <si>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</si>
  <si>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</si>
  <si>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</si>
  <si>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</si>
  <si>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</si>
  <si>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</si>
  <si>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</si>
  <si>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</si>
  <si>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</si>
  <si>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</si>
  <si>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</si>
  <si>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</si>
  <si>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</si>
  <si>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</si>
  <si>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</si>
  <si>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</si>
  <si>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</si>
  <si>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</si>
  <si>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</si>
  <si>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</si>
  <si>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</si>
  <si>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</si>
  <si>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</si>
  <si>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</si>
  <si>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</si>
  <si>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</si>
  <si>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</si>
  <si>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</si>
  <si>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</si>
  <si>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</si>
  <si>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</si>
  <si>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</si>
  <si>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</si>
  <si>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</si>
  <si>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</si>
  <si>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</si>
  <si>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</si>
  <si>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</si>
  <si>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</si>
  <si>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</si>
  <si>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</si>
  <si>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</si>
  <si>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</si>
  <si>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</si>
  <si>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</si>
  <si>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</si>
  <si>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</si>
  <si>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</si>
  <si>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</si>
  <si>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</si>
  <si>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</si>
  <si>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</si>
  <si>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</si>
  <si>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</si>
  <si>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</si>
  <si>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</si>
  <si>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</si>
  <si>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</si>
  <si>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</si>
  <si>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</si>
  <si>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</si>
  <si>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</si>
  <si>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</si>
  <si>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</si>
  <si>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</si>
  <si>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</si>
  <si>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</si>
  <si>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</si>
  <si>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</si>
  <si>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</si>
  <si>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</si>
  <si>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</si>
  <si>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</si>
  <si>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</si>
  <si>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</si>
  <si>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</si>
  <si>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</si>
  <si>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</si>
  <si>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</si>
  <si>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</si>
  <si>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</si>
  <si>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</si>
  <si>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</si>
  <si>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</si>
  <si>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</si>
  <si>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</si>
  <si>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</si>
  <si>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</si>
  <si>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</si>
  <si>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</si>
  <si>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</si>
  <si>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</si>
  <si>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</si>
  <si>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</si>
  <si>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</si>
  <si>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</si>
  <si>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</si>
  <si>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</si>
  <si>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</si>
  <si>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</si>
  <si>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</si>
  <si>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</si>
  <si>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</si>
  <si>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</si>
  <si>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</si>
  <si>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</si>
  <si>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</si>
  <si>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</si>
  <si>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</si>
  <si>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</si>
  <si>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</si>
  <si>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</si>
  <si>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</si>
  <si>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</si>
  <si>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</si>
  <si>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</si>
  <si>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</si>
  <si>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</si>
  <si>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</si>
  <si>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</si>
  <si>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2"/>
  </si>
  <si>
    <t>介護従事者に対する幅広い賃上げ支援</t>
    <rPh sb="0" eb="2">
      <t>カイゴ</t>
    </rPh>
    <rPh sb="2" eb="5">
      <t>ジュウジシャ</t>
    </rPh>
    <rPh sb="6" eb="7">
      <t>タイ</t>
    </rPh>
    <rPh sb="9" eb="11">
      <t>ハバヒロ</t>
    </rPh>
    <rPh sb="12" eb="14">
      <t>チンア</t>
    </rPh>
    <rPh sb="15" eb="17">
      <t>シエン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</si>
  <si>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</si>
  <si>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A 見込額（円）</t>
    <rPh sb="2" eb="3">
      <t>ミ</t>
    </rPh>
    <rPh sb="6" eb="7">
      <t>エン</t>
    </rPh>
    <phoneticPr fontId="12"/>
  </si>
  <si>
    <t>B 振込先の事業所名</t>
    <phoneticPr fontId="12"/>
  </si>
  <si>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2"/>
  </si>
  <si>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</si>
  <si>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</si>
  <si>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</si>
  <si>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</si>
  <si>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</si>
  <si>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2"/>
  </si>
  <si>
    <t>交付率（計）(c)</t>
    <rPh sb="0" eb="2">
      <t>コウフ</t>
    </rPh>
    <rPh sb="2" eb="3">
      <t>リツ</t>
    </rPh>
    <rPh sb="4" eb="5">
      <t>ケイ</t>
    </rPh>
    <phoneticPr fontId="12"/>
  </si>
  <si>
    <t>加算算定済</t>
    <rPh sb="0" eb="2">
      <t>カサン</t>
    </rPh>
    <rPh sb="2" eb="4">
      <t>サンテイ</t>
    </rPh>
    <rPh sb="4" eb="5">
      <t>ス</t>
    </rPh>
    <phoneticPr fontId="12"/>
  </si>
  <si>
    <t>加算算定を誓約</t>
    <rPh sb="0" eb="2">
      <t>カサン</t>
    </rPh>
    <rPh sb="2" eb="4">
      <t>サンテイ</t>
    </rPh>
    <rPh sb="5" eb="7">
      <t>セイヤク</t>
    </rPh>
    <phoneticPr fontId="12"/>
  </si>
  <si>
    <t>加算算定済</t>
    <phoneticPr fontId="12"/>
  </si>
  <si>
    <t>加算算定を誓約</t>
    <phoneticPr fontId="12"/>
  </si>
  <si>
    <t>加算Ⅳに準ずる要件を満たす</t>
    <rPh sb="0" eb="2">
      <t>カサン</t>
    </rPh>
    <rPh sb="4" eb="5">
      <t>ジュン</t>
    </rPh>
    <rPh sb="7" eb="9">
      <t>ヨウケン</t>
    </rPh>
    <rPh sb="10" eb="11">
      <t>ミ</t>
    </rPh>
    <phoneticPr fontId="12"/>
  </si>
  <si>
    <t>ケアプランデータ連携システムに加入済</t>
    <rPh sb="17" eb="18">
      <t>ス</t>
    </rPh>
    <phoneticPr fontId="12"/>
  </si>
  <si>
    <t>生産性向上推進体制加算Ⅰ又はⅡを算定済</t>
  </si>
  <si>
    <t>ケアプランデータ連携システムへの加入を誓約</t>
  </si>
  <si>
    <t>ケアプランデータ連携システムへの加入を誓約</t>
    <rPh sb="19" eb="21">
      <t>セイヤク</t>
    </rPh>
    <phoneticPr fontId="12"/>
  </si>
  <si>
    <t>ケアプランデータ連携システムへの加入を誓約</t>
    <phoneticPr fontId="12"/>
  </si>
  <si>
    <t>千葉県</t>
    <rPh sb="0" eb="3">
      <t>チバケン</t>
    </rPh>
    <phoneticPr fontId="12"/>
  </si>
  <si>
    <t>府中市</t>
    <phoneticPr fontId="12"/>
  </si>
  <si>
    <t>愛知県</t>
    <rPh sb="0" eb="3">
      <t>アイチケン</t>
    </rPh>
    <phoneticPr fontId="12"/>
  </si>
  <si>
    <t>兵庫県</t>
    <rPh sb="0" eb="3">
      <t>ヒョウゴケン</t>
    </rPh>
    <phoneticPr fontId="12"/>
  </si>
  <si>
    <t>千葉県</t>
    <phoneticPr fontId="12"/>
  </si>
  <si>
    <t>愛知県</t>
    <rPh sb="0" eb="3">
      <t>アイチケン</t>
    </rPh>
    <phoneticPr fontId="58"/>
  </si>
  <si>
    <t>白岡市</t>
    <rPh sb="0" eb="2">
      <t>シラオカ</t>
    </rPh>
    <rPh sb="2" eb="3">
      <t>シ</t>
    </rPh>
    <phoneticPr fontId="5"/>
  </si>
  <si>
    <t>色丹村</t>
    <rPh sb="0" eb="3">
      <t>シコタンムラ</t>
    </rPh>
    <phoneticPr fontId="5"/>
  </si>
  <si>
    <t>泊村</t>
    <rPh sb="0" eb="2">
      <t>トマリムラ</t>
    </rPh>
    <phoneticPr fontId="5"/>
  </si>
  <si>
    <t>滝沢市</t>
    <rPh sb="2" eb="3">
      <t>シ</t>
    </rPh>
    <phoneticPr fontId="5"/>
  </si>
  <si>
    <t>太子町</t>
    <phoneticPr fontId="12"/>
  </si>
  <si>
    <t>富谷市</t>
    <rPh sb="2" eb="3">
      <t>シ</t>
    </rPh>
    <phoneticPr fontId="5"/>
  </si>
  <si>
    <t>大網白里市</t>
    <rPh sb="4" eb="5">
      <t>シ</t>
    </rPh>
    <phoneticPr fontId="5"/>
  </si>
  <si>
    <t>清水町</t>
    <phoneticPr fontId="12"/>
  </si>
  <si>
    <t>森町</t>
    <phoneticPr fontId="12"/>
  </si>
  <si>
    <t>朝日町</t>
    <phoneticPr fontId="12"/>
  </si>
  <si>
    <t>川西町</t>
    <phoneticPr fontId="12"/>
  </si>
  <si>
    <t>福岡県</t>
    <rPh sb="0" eb="3">
      <t>フクオカケン</t>
    </rPh>
    <phoneticPr fontId="5"/>
  </si>
  <si>
    <t>那珂川市</t>
    <rPh sb="0" eb="3">
      <t>ナカガワ</t>
    </rPh>
    <rPh sb="3" eb="4">
      <t>シ</t>
    </rPh>
    <phoneticPr fontId="5"/>
  </si>
  <si>
    <t>（ア）・（イ）（任用要件・賃金体系の整備等、研修の実施等）</t>
    <phoneticPr fontId="12"/>
  </si>
  <si>
    <t>１　提出先に関する情報</t>
    <rPh sb="2" eb="4">
      <t>テイシュツ</t>
    </rPh>
    <rPh sb="4" eb="5">
      <t>サキ</t>
    </rPh>
    <rPh sb="6" eb="7">
      <t>カン</t>
    </rPh>
    <rPh sb="9" eb="11">
      <t>ジョウホウ</t>
    </rPh>
    <phoneticPr fontId="4"/>
  </si>
  <si>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</si>
  <si>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①＋②＋③</t>
    <phoneticPr fontId="12"/>
  </si>
  <si>
    <t>①＋③</t>
    <phoneticPr fontId="12"/>
  </si>
  <si>
    <t>別紙様式２－３（個票）</t>
    <rPh sb="0" eb="2">
      <t>ベッシ</t>
    </rPh>
    <rPh sb="2" eb="4">
      <t>ヨウシキ</t>
    </rPh>
    <rPh sb="8" eb="10">
      <t>コヒョウ</t>
    </rPh>
    <phoneticPr fontId="12"/>
  </si>
  <si>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2"/>
  </si>
  <si>
    <t>加算Ⅳに準ずる要件を満たすことを誓約</t>
    <rPh sb="0" eb="2">
      <t>カサン</t>
    </rPh>
    <rPh sb="4" eb="5">
      <t>ジュン</t>
    </rPh>
    <rPh sb="7" eb="9">
      <t>ヨウケン</t>
    </rPh>
    <rPh sb="10" eb="11">
      <t>ミ</t>
    </rPh>
    <rPh sb="16" eb="18">
      <t>セイヤク</t>
    </rPh>
    <phoneticPr fontId="12"/>
  </si>
  <si>
    <t>職場環境改善の取組を行っている</t>
    <rPh sb="0" eb="2">
      <t>ショクバ</t>
    </rPh>
    <rPh sb="2" eb="4">
      <t>カンキョウ</t>
    </rPh>
    <rPh sb="4" eb="6">
      <t>カイゼン</t>
    </rPh>
    <rPh sb="7" eb="9">
      <t>トリクミ</t>
    </rPh>
    <rPh sb="10" eb="11">
      <t>オコナ</t>
    </rPh>
    <phoneticPr fontId="12"/>
  </si>
  <si>
    <t>職場環境改善の取組を行っている</t>
    <phoneticPr fontId="12"/>
  </si>
  <si>
    <t>②の要件を満たしている</t>
    <rPh sb="2" eb="4">
      <t>ヨウケン</t>
    </rPh>
    <rPh sb="5" eb="6">
      <t>ミ</t>
    </rPh>
    <phoneticPr fontId="12"/>
  </si>
  <si>
    <t>②の要件を満たしている</t>
    <phoneticPr fontId="12"/>
  </si>
  <si>
    <t>要件</t>
    <rPh sb="0" eb="2">
      <t>ヨウケン</t>
    </rPh>
    <phoneticPr fontId="12"/>
  </si>
  <si>
    <t>①</t>
    <phoneticPr fontId="34"/>
  </si>
  <si>
    <t>生産性向上推進体制加算Ⅰ又はⅡの算定を誓約</t>
  </si>
  <si>
    <t>生産性向上推進体制加算Ⅰ又はⅡの算定を誓約</t>
    <rPh sb="16" eb="18">
      <t>サンテイ</t>
    </rPh>
    <rPh sb="19" eb="21">
      <t>セイヤク</t>
    </rPh>
    <phoneticPr fontId="12"/>
  </si>
  <si>
    <t>生産性向上推進体制加算Ⅰ又はⅡの算定を誓約</t>
    <phoneticPr fontId="12"/>
  </si>
  <si>
    <t>③の要件を満たす</t>
    <rPh sb="2" eb="4">
      <t>ヨウケン</t>
    </rPh>
    <rPh sb="5" eb="6">
      <t>ミ</t>
    </rPh>
    <phoneticPr fontId="12"/>
  </si>
  <si>
    <t>②の要件を満たす</t>
    <rPh sb="2" eb="4">
      <t>ヨウケン</t>
    </rPh>
    <rPh sb="5" eb="6">
      <t>ミ</t>
    </rPh>
    <phoneticPr fontId="12"/>
  </si>
  <si>
    <t>①の要件を満たす</t>
    <rPh sb="2" eb="4">
      <t>ヨウケン</t>
    </rPh>
    <rPh sb="5" eb="6">
      <t>ミ</t>
    </rPh>
    <phoneticPr fontId="12"/>
  </si>
  <si>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</si>
  <si>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</si>
  <si>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</si>
  <si>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</si>
  <si>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</si>
  <si>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</si>
  <si>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</si>
  <si>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</si>
  <si>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</si>
  <si>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</si>
  <si>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</si>
  <si>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2"/>
  </si>
  <si>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</si>
  <si>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</si>
  <si>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</si>
  <si>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</si>
  <si>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</si>
  <si>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</si>
  <si>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</si>
  <si>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</si>
  <si>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</si>
  <si>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</si>
  <si>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</si>
  <si>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</si>
  <si>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</si>
  <si>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</si>
  <si>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</si>
  <si>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</si>
  <si>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</si>
  <si>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</si>
  <si>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</si>
  <si>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</si>
  <si>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</si>
  <si>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</si>
  <si>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</si>
  <si>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</si>
  <si>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</si>
  <si>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</si>
  <si>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</si>
  <si>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</si>
  <si>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</si>
  <si>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</si>
  <si>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</si>
  <si>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</si>
  <si>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</si>
  <si>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</si>
  <si>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</si>
  <si>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</si>
  <si>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</si>
  <si>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</si>
  <si>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</si>
  <si>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</si>
  <si>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</si>
  <si>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</si>
  <si>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</si>
  <si>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</si>
  <si>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</si>
  <si>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</si>
  <si>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</si>
  <si>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</si>
  <si>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</si>
  <si>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2"/>
  </si>
  <si>
    <t>申請する
組み合わせ</t>
    <rPh sb="0" eb="2">
      <t>シンセイ</t>
    </rPh>
    <rPh sb="5" eb="6">
      <t>ク</t>
    </rPh>
    <rPh sb="7" eb="8">
      <t>ア</t>
    </rPh>
    <phoneticPr fontId="12"/>
  </si>
  <si>
    <t>○××</t>
    <phoneticPr fontId="12"/>
  </si>
  <si>
    <t>○×○</t>
    <phoneticPr fontId="12"/>
  </si>
  <si>
    <t>○○○</t>
    <phoneticPr fontId="12"/>
  </si>
  <si>
    <t>①部分</t>
    <rPh sb="1" eb="3">
      <t>ブブン</t>
    </rPh>
    <phoneticPr fontId="12"/>
  </si>
  <si>
    <t>②部分</t>
    <rPh sb="1" eb="3">
      <t>ブブン</t>
    </rPh>
    <phoneticPr fontId="12"/>
  </si>
  <si>
    <t>③部分</t>
    <rPh sb="1" eb="3">
      <t>ブブン</t>
    </rPh>
    <phoneticPr fontId="12"/>
  </si>
  <si>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2"/>
  </si>
  <si>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2"/>
  </si>
  <si>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2"/>
  </si>
  <si>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2"/>
  </si>
  <si>
    <t>本補助金計画書の記載内容に虚偽がないこと及び記載内容を証明する資料を適切に保管していることを誓約します。</t>
    <rPh sb="0" eb="1">
      <t>ホン</t>
    </rPh>
    <rPh sb="1" eb="4">
      <t>ホジョキン</t>
    </rPh>
    <phoneticPr fontId="12"/>
  </si>
  <si>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2"/>
  </si>
  <si>
    <t>③について、補助金の使途が示されている</t>
    <rPh sb="5" eb="7">
      <t>ホジョキン</t>
    </rPh>
    <rPh sb="8" eb="10">
      <t>シト</t>
    </rPh>
    <rPh sb="11" eb="12">
      <t>シメ</t>
    </rPh>
    <phoneticPr fontId="12"/>
  </si>
  <si>
    <t>加算対象</t>
    <rPh sb="0" eb="2">
      <t>カサン</t>
    </rPh>
    <rPh sb="2" eb="4">
      <t>タイショウ</t>
    </rPh>
    <phoneticPr fontId="12"/>
  </si>
  <si>
    <t>加算対象外</t>
    <rPh sb="0" eb="2">
      <t>カサン</t>
    </rPh>
    <rPh sb="2" eb="5">
      <t>タイショウガイ</t>
    </rPh>
    <phoneticPr fontId="12"/>
  </si>
  <si>
    <t>加算対象外</t>
    <rPh sb="0" eb="5">
      <t>カサンタイショウガイ</t>
    </rPh>
    <phoneticPr fontId="12"/>
  </si>
  <si>
    <t>！③に「未記入」、「0」が表示されている場合、別紙様式2-3の振込先又は債権譲渡の項目に未記入があります。</t>
    <rPh sb="4" eb="7">
      <t>ミキニュウ</t>
    </rPh>
    <rPh sb="31" eb="34">
      <t>フリコミサキ</t>
    </rPh>
    <rPh sb="34" eb="35">
      <t>マタ</t>
    </rPh>
    <phoneticPr fontId="12"/>
  </si>
  <si>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2"/>
  </si>
  <si>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</si>
  <si>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</si>
  <si>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</si>
  <si>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訪問入浴介護</t>
    <phoneticPr fontId="12"/>
  </si>
  <si>
    <t>訪問入浴介護①</t>
    <phoneticPr fontId="12"/>
  </si>
  <si>
    <t>訪問入浴介護②</t>
    <phoneticPr fontId="12"/>
  </si>
  <si>
    <t>訪問入浴介護③</t>
    <phoneticPr fontId="12"/>
  </si>
  <si>
    <t>介護予防訪問入浴介護</t>
    <phoneticPr fontId="12"/>
  </si>
  <si>
    <t>通所リハビリテーション③</t>
    <phoneticPr fontId="12"/>
  </si>
  <si>
    <t>通所リハビリテーション②</t>
    <phoneticPr fontId="12"/>
  </si>
  <si>
    <t>通所リハビリテーション①</t>
    <phoneticPr fontId="12"/>
  </si>
  <si>
    <t>通所リハビリテーション</t>
    <phoneticPr fontId="12"/>
  </si>
  <si>
    <t>介護予防通所リハビリテーション</t>
    <phoneticPr fontId="12"/>
  </si>
  <si>
    <t>特定施設入居者生活介護①</t>
  </si>
  <si>
    <t>特定施設入居者生活介護②</t>
  </si>
  <si>
    <t>特定施設入居者生活介護③</t>
  </si>
  <si>
    <t>特定施設入居者生活介護</t>
    <phoneticPr fontId="12"/>
  </si>
  <si>
    <t>介護予防特定施設入居者生活介護</t>
    <phoneticPr fontId="12"/>
  </si>
  <si>
    <t>認知症対応型通所介護①</t>
  </si>
  <si>
    <t>認知症対応型通所介護②</t>
  </si>
  <si>
    <t>認知症対応型通所介護③</t>
  </si>
  <si>
    <t>認知症対応型通所介護</t>
    <phoneticPr fontId="12"/>
  </si>
  <si>
    <t>介護予防認知症対応型通所介護</t>
    <phoneticPr fontId="12"/>
  </si>
  <si>
    <t>小規模多機能型居宅介護①</t>
  </si>
  <si>
    <t>小規模多機能型居宅介護②</t>
  </si>
  <si>
    <t>小規模多機能型居宅介護③</t>
  </si>
  <si>
    <t>小規模多機能型居宅介護</t>
  </si>
  <si>
    <t>介護予防小規模多機能型居宅介護</t>
    <phoneticPr fontId="12"/>
  </si>
  <si>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</si>
  <si>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</si>
  <si>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</si>
  <si>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</si>
  <si>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</si>
  <si>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</si>
  <si>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</si>
  <si>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</si>
  <si>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</si>
  <si>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</si>
  <si>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</si>
  <si>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</si>
  <si>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</si>
  <si>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</si>
  <si>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</si>
  <si>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</si>
  <si>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</si>
  <si>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</si>
  <si>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</si>
  <si>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</si>
  <si>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</si>
  <si>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</si>
  <si>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</si>
  <si>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</si>
  <si>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</si>
  <si>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2"/>
  </si>
  <si>
    <t>居宅介護支援①</t>
    <phoneticPr fontId="12"/>
  </si>
  <si>
    <t>介護予防支援</t>
    <phoneticPr fontId="12"/>
  </si>
  <si>
    <t>介護予防支援①</t>
    <phoneticPr fontId="12"/>
  </si>
  <si>
    <t>介護予防支援②</t>
    <phoneticPr fontId="12"/>
  </si>
  <si>
    <t>居宅介護支援②</t>
    <phoneticPr fontId="12"/>
  </si>
  <si>
    <t>居宅介護支援③</t>
    <phoneticPr fontId="12"/>
  </si>
  <si>
    <t>介護予防支援③</t>
    <phoneticPr fontId="12"/>
  </si>
  <si>
    <t>社会福祉連携推進法人に所属</t>
    <rPh sb="11" eb="13">
      <t>ショゾク</t>
    </rPh>
    <phoneticPr fontId="12"/>
  </si>
  <si>
    <t>社会福祉連携推進法人に所属</t>
    <phoneticPr fontId="12"/>
  </si>
  <si>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</si>
  <si>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2"/>
  </si>
  <si>
    <t>令和６年度介護人材確保・職場環境改善等事業による補助金の交付を受けている</t>
    <phoneticPr fontId="12"/>
  </si>
  <si>
    <t>組み合わせ</t>
    <phoneticPr fontId="12"/>
  </si>
  <si>
    <t>交付率組み合わせ</t>
    <rPh sb="0" eb="3">
      <t>コウフリツ</t>
    </rPh>
    <rPh sb="3" eb="4">
      <t>ク</t>
    </rPh>
    <rPh sb="5" eb="6">
      <t>ア</t>
    </rPh>
    <phoneticPr fontId="12"/>
  </si>
  <si>
    <t>処遇改善加算</t>
    <rPh sb="0" eb="4">
      <t>ショグウカイゼン</t>
    </rPh>
    <rPh sb="4" eb="6">
      <t>カサン</t>
    </rPh>
    <phoneticPr fontId="12"/>
  </si>
  <si>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9"/>
  </si>
  <si>
    <t>地域密着型特定施設入居者生活介護</t>
    <phoneticPr fontId="12"/>
  </si>
  <si>
    <t>地域密着型特定施設入居者生活介護（短期利用型）</t>
    <phoneticPr fontId="12"/>
  </si>
  <si>
    <t>小規模多機能型居宅介護</t>
    <phoneticPr fontId="12"/>
  </si>
  <si>
    <t>小規模多機能型居宅介護（短期利用型）</t>
    <phoneticPr fontId="12"/>
  </si>
  <si>
    <t>介護予防小規模多機能型居宅介護（短期利用型）</t>
    <phoneticPr fontId="12"/>
  </si>
  <si>
    <t>認知症対応型共同生活介護</t>
    <phoneticPr fontId="12"/>
  </si>
  <si>
    <t>認知症対応型共同生活介護（短期利用型）</t>
    <phoneticPr fontId="12"/>
  </si>
  <si>
    <t>介護予防認知症対応型共同生活介護</t>
    <rPh sb="0" eb="2">
      <t>カイゴ</t>
    </rPh>
    <rPh sb="2" eb="4">
      <t>ヨボウ</t>
    </rPh>
    <phoneticPr fontId="12"/>
  </si>
  <si>
    <t>介護予防認知症対応型共同生活介護（短期利用型）</t>
    <rPh sb="0" eb="2">
      <t>カイゴ</t>
    </rPh>
    <rPh sb="2" eb="4">
      <t>ヨボウ</t>
    </rPh>
    <phoneticPr fontId="12"/>
  </si>
  <si>
    <t>短期入所生活介護</t>
    <phoneticPr fontId="12"/>
  </si>
  <si>
    <t>介護予防短期入所生活介護</t>
    <phoneticPr fontId="12"/>
  </si>
  <si>
    <t>訪問型サービス（独自）</t>
    <rPh sb="0" eb="2">
      <t>ホウモン</t>
    </rPh>
    <rPh sb="2" eb="3">
      <t>ガタ</t>
    </rPh>
    <rPh sb="8" eb="10">
      <t>ドクジ</t>
    </rPh>
    <phoneticPr fontId="99"/>
  </si>
  <si>
    <t>訪問型サービス（独自／定率）</t>
    <rPh sb="0" eb="2">
      <t>ホウモン</t>
    </rPh>
    <rPh sb="2" eb="3">
      <t>ガタ</t>
    </rPh>
    <rPh sb="8" eb="10">
      <t>ドクジ</t>
    </rPh>
    <rPh sb="11" eb="13">
      <t>テイリツ</t>
    </rPh>
    <phoneticPr fontId="99"/>
  </si>
  <si>
    <t>訪問型サービス（独自／定額）</t>
    <rPh sb="0" eb="2">
      <t>ホウモン</t>
    </rPh>
    <rPh sb="2" eb="3">
      <t>ガタ</t>
    </rPh>
    <rPh sb="8" eb="10">
      <t>ドクジ</t>
    </rPh>
    <rPh sb="11" eb="13">
      <t>テイガク</t>
    </rPh>
    <phoneticPr fontId="99"/>
  </si>
  <si>
    <t>通所型サービス（独自）</t>
    <rPh sb="0" eb="2">
      <t>ツウショ</t>
    </rPh>
    <rPh sb="2" eb="3">
      <t>ガタ</t>
    </rPh>
    <rPh sb="8" eb="10">
      <t>ドクジ</t>
    </rPh>
    <phoneticPr fontId="99"/>
  </si>
  <si>
    <t>通所型サービス（独自／定率）</t>
    <rPh sb="0" eb="2">
      <t>ツウショ</t>
    </rPh>
    <rPh sb="2" eb="3">
      <t>ガタ</t>
    </rPh>
    <rPh sb="8" eb="10">
      <t>ドクジ</t>
    </rPh>
    <rPh sb="11" eb="13">
      <t>テイリツ</t>
    </rPh>
    <phoneticPr fontId="99"/>
  </si>
  <si>
    <t>通所型サービス（独自／定額）</t>
    <rPh sb="0" eb="2">
      <t>ツウショ</t>
    </rPh>
    <rPh sb="2" eb="3">
      <t>ガタ</t>
    </rPh>
    <rPh sb="8" eb="10">
      <t>ドクジ</t>
    </rPh>
    <rPh sb="11" eb="13">
      <t>テイガク</t>
    </rPh>
    <phoneticPr fontId="99"/>
  </si>
  <si>
    <t>特定施設入居者生活介護（短期利用型）</t>
    <rPh sb="12" eb="14">
      <t>タンキ</t>
    </rPh>
    <rPh sb="14" eb="16">
      <t>リヨウ</t>
    </rPh>
    <rPh sb="16" eb="17">
      <t>ガタ</t>
    </rPh>
    <phoneticPr fontId="12"/>
  </si>
  <si>
    <t>特定施設入居者生活介護_短期利用型①</t>
    <rPh sb="12" eb="14">
      <t>タンキ</t>
    </rPh>
    <rPh sb="14" eb="16">
      <t>リヨウ</t>
    </rPh>
    <rPh sb="16" eb="17">
      <t>ガタ</t>
    </rPh>
    <phoneticPr fontId="12"/>
  </si>
  <si>
    <t>特定施設入居者生活介護_短期利用型②</t>
    <rPh sb="12" eb="17">
      <t>タンキリヨウガタ</t>
    </rPh>
    <phoneticPr fontId="12"/>
  </si>
  <si>
    <t>特定施設入居者生活介護_短期利用型③</t>
    <rPh sb="12" eb="17">
      <t>タンキリヨウガタ</t>
    </rPh>
    <phoneticPr fontId="12"/>
  </si>
  <si>
    <t>地域密着型特定施設入居者生活介護（短期利用型）</t>
    <rPh sb="17" eb="22">
      <t>タンキリヨウガタ</t>
    </rPh>
    <phoneticPr fontId="12"/>
  </si>
  <si>
    <t>地域密着型特定施設入居者生活介護_短期利用型①</t>
    <rPh sb="17" eb="22">
      <t>タンキリヨウガタ</t>
    </rPh>
    <phoneticPr fontId="12"/>
  </si>
  <si>
    <t>地域密着型特定施設入居者生活介護_短期利用型②</t>
    <phoneticPr fontId="12"/>
  </si>
  <si>
    <t>地域密着型特定施設入居者生活介護_短期利用型③</t>
    <phoneticPr fontId="12"/>
  </si>
  <si>
    <t>小規模多機能型居宅介護（短期利用型）</t>
    <rPh sb="12" eb="17">
      <t>タンキリヨウガタ</t>
    </rPh>
    <phoneticPr fontId="12"/>
  </si>
  <si>
    <t>小規模多機能型居宅介護_短期利用型①</t>
    <rPh sb="12" eb="17">
      <t>タンキリヨウガタ</t>
    </rPh>
    <phoneticPr fontId="12"/>
  </si>
  <si>
    <t>小規模多機能型居宅介護_短期利用型②</t>
    <phoneticPr fontId="12"/>
  </si>
  <si>
    <t>小規模多機能型居宅介護_短期利用型③</t>
    <phoneticPr fontId="12"/>
  </si>
  <si>
    <t>看護小規模多機能型居宅介護（短期利用型）</t>
    <rPh sb="14" eb="19">
      <t>タンキリヨウガタ</t>
    </rPh>
    <phoneticPr fontId="12"/>
  </si>
  <si>
    <t>看護小規模多機能型居宅介護_短期利用型①</t>
    <rPh sb="14" eb="19">
      <t>タンキリヨウガタ</t>
    </rPh>
    <phoneticPr fontId="12"/>
  </si>
  <si>
    <t>看護小規模多機能型居宅介護_短期利用型②</t>
    <phoneticPr fontId="12"/>
  </si>
  <si>
    <t>看護小規模多機能型居宅介護_短期利用型③</t>
    <phoneticPr fontId="12"/>
  </si>
  <si>
    <t>介護予防_小規模多機能型居宅介護_短期利用型①</t>
    <phoneticPr fontId="12"/>
  </si>
  <si>
    <t>介護予防_小規模多機能型居宅介護_短期利用型②</t>
    <phoneticPr fontId="12"/>
  </si>
  <si>
    <t>介護予防_小規模多機能型居宅介護_短期利用型③</t>
    <phoneticPr fontId="12"/>
  </si>
  <si>
    <t>認知症対応型共同生活介護_短期利用型①</t>
    <phoneticPr fontId="12"/>
  </si>
  <si>
    <t>認知症対応型共同生活介護_短期利用型②</t>
    <phoneticPr fontId="12"/>
  </si>
  <si>
    <t>認知症対応型共同生活介護_短期利用型③</t>
    <phoneticPr fontId="12"/>
  </si>
  <si>
    <t>介護予防認知症対応型共同生活介護（短期利用型）</t>
    <phoneticPr fontId="12"/>
  </si>
  <si>
    <t>介護予防_認知症対応型共同生活介護_短期利用型①</t>
    <phoneticPr fontId="12"/>
  </si>
  <si>
    <t>介護予防_認知症対応型共同生活介護_短期利用型②</t>
    <phoneticPr fontId="12"/>
  </si>
  <si>
    <t>介護予防_認知症対応型共同生活介護_短期利用型③</t>
    <phoneticPr fontId="12"/>
  </si>
  <si>
    <t>コード値</t>
    <rPh sb="3" eb="4">
      <t>チ</t>
    </rPh>
    <phoneticPr fontId="99"/>
  </si>
  <si>
    <t>11</t>
    <phoneticPr fontId="99"/>
  </si>
  <si>
    <t>71</t>
    <phoneticPr fontId="99"/>
  </si>
  <si>
    <t>76</t>
    <phoneticPr fontId="99"/>
  </si>
  <si>
    <t>12</t>
    <phoneticPr fontId="99"/>
  </si>
  <si>
    <t>62</t>
    <phoneticPr fontId="99"/>
  </si>
  <si>
    <t>15</t>
    <phoneticPr fontId="99"/>
  </si>
  <si>
    <t>78</t>
    <phoneticPr fontId="99"/>
  </si>
  <si>
    <t>16</t>
    <phoneticPr fontId="99"/>
  </si>
  <si>
    <t>66</t>
    <phoneticPr fontId="99"/>
  </si>
  <si>
    <t>33</t>
    <phoneticPr fontId="99"/>
  </si>
  <si>
    <t>27</t>
    <phoneticPr fontId="99"/>
  </si>
  <si>
    <t>35</t>
    <phoneticPr fontId="99"/>
  </si>
  <si>
    <t>36</t>
    <phoneticPr fontId="99"/>
  </si>
  <si>
    <t>28</t>
    <phoneticPr fontId="99"/>
  </si>
  <si>
    <t>72</t>
    <phoneticPr fontId="99"/>
  </si>
  <si>
    <t>74</t>
    <phoneticPr fontId="99"/>
  </si>
  <si>
    <t>73</t>
    <phoneticPr fontId="99"/>
  </si>
  <si>
    <t>68</t>
    <phoneticPr fontId="99"/>
  </si>
  <si>
    <t>75</t>
    <phoneticPr fontId="99"/>
  </si>
  <si>
    <t>69</t>
    <phoneticPr fontId="99"/>
  </si>
  <si>
    <t>77</t>
    <phoneticPr fontId="99"/>
  </si>
  <si>
    <t>79</t>
    <phoneticPr fontId="99"/>
  </si>
  <si>
    <t>32</t>
    <phoneticPr fontId="99"/>
  </si>
  <si>
    <t>38</t>
    <phoneticPr fontId="99"/>
  </si>
  <si>
    <t>37</t>
    <phoneticPr fontId="99"/>
  </si>
  <si>
    <t>39</t>
    <phoneticPr fontId="99"/>
  </si>
  <si>
    <t>51</t>
    <phoneticPr fontId="99"/>
  </si>
  <si>
    <t>54</t>
    <phoneticPr fontId="99"/>
  </si>
  <si>
    <t>21</t>
    <phoneticPr fontId="99"/>
  </si>
  <si>
    <t>24</t>
    <phoneticPr fontId="99"/>
  </si>
  <si>
    <t>52</t>
    <phoneticPr fontId="99"/>
  </si>
  <si>
    <t>22</t>
    <phoneticPr fontId="99"/>
  </si>
  <si>
    <t>25</t>
    <phoneticPr fontId="99"/>
  </si>
  <si>
    <t>23</t>
    <phoneticPr fontId="99"/>
  </si>
  <si>
    <t>26</t>
    <phoneticPr fontId="99"/>
  </si>
  <si>
    <t>55</t>
    <phoneticPr fontId="99"/>
  </si>
  <si>
    <t>2A</t>
    <phoneticPr fontId="99"/>
  </si>
  <si>
    <t>2B</t>
    <phoneticPr fontId="99"/>
  </si>
  <si>
    <t>A2</t>
    <phoneticPr fontId="99"/>
  </si>
  <si>
    <t>A3</t>
    <phoneticPr fontId="99"/>
  </si>
  <si>
    <t>A4</t>
    <phoneticPr fontId="99"/>
  </si>
  <si>
    <t>A6</t>
    <phoneticPr fontId="99"/>
  </si>
  <si>
    <t>A7</t>
    <phoneticPr fontId="99"/>
  </si>
  <si>
    <t>A8</t>
    <phoneticPr fontId="99"/>
  </si>
  <si>
    <t>短期入所療養介護 （病院等)</t>
    <phoneticPr fontId="12"/>
  </si>
  <si>
    <t>介護予防短期入所療養介護 （病院等)</t>
    <phoneticPr fontId="12"/>
  </si>
  <si>
    <t>短期入所療養介護 （医療院)</t>
    <rPh sb="10" eb="12">
      <t>イリョウ</t>
    </rPh>
    <rPh sb="12" eb="13">
      <t>イン</t>
    </rPh>
    <phoneticPr fontId="12"/>
  </si>
  <si>
    <t>介護予防短期入所療養介護 （医療院)</t>
    <rPh sb="14" eb="16">
      <t>イリョウ</t>
    </rPh>
    <rPh sb="16" eb="17">
      <t>イン</t>
    </rPh>
    <phoneticPr fontId="12"/>
  </si>
  <si>
    <t>介護予防ケアマネジメント</t>
    <rPh sb="0" eb="2">
      <t>カイゴ</t>
    </rPh>
    <rPh sb="2" eb="4">
      <t>ヨボウ</t>
    </rPh>
    <phoneticPr fontId="12"/>
  </si>
  <si>
    <t>AF</t>
    <phoneticPr fontId="12"/>
  </si>
  <si>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</si>
  <si>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</si>
  <si>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</si>
  <si>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</si>
  <si>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</si>
  <si>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</si>
  <si>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</si>
  <si>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</si>
  <si>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</si>
  <si>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</si>
  <si>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</si>
  <si>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</si>
  <si>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</si>
  <si>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</si>
  <si>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</si>
  <si>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</si>
  <si>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</si>
  <si>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</si>
  <si>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</si>
  <si>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</si>
  <si>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</si>
  <si>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</si>
  <si>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</si>
  <si>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</si>
  <si>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</si>
  <si>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</si>
  <si>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</si>
  <si>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</si>
  <si>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</si>
  <si>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</si>
  <si>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</si>
  <si>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2"/>
  </si>
  <si>
    <t>地域密着型特定施設入居者生活介護_短期利用型_組合せ</t>
    <phoneticPr fontId="12"/>
  </si>
  <si>
    <t>小規模多機能型居宅介護_短期利用型_組合せ</t>
    <phoneticPr fontId="12"/>
  </si>
  <si>
    <t>介護予防小規模多機能型居宅介護_短期利用型_組合せ</t>
    <phoneticPr fontId="12"/>
  </si>
  <si>
    <t>看護小規模多機能型居宅介護_短期利用型_組合せ</t>
    <phoneticPr fontId="12"/>
  </si>
  <si>
    <t>認知症対応型共同生活介護_短期利用型_組合せ</t>
    <phoneticPr fontId="12"/>
  </si>
  <si>
    <t>介護予防認知症対応型共同生活介護_短期利用型_組合せ</t>
    <phoneticPr fontId="12"/>
  </si>
  <si>
    <t>短期入所療養介護_老健_組合せ</t>
    <phoneticPr fontId="12"/>
  </si>
  <si>
    <t>介護予防短期入所療養介護_老健_組合せ</t>
    <phoneticPr fontId="12"/>
  </si>
  <si>
    <t>短期入所療養介護_病院等_組合せ</t>
    <phoneticPr fontId="12"/>
  </si>
  <si>
    <t>介護予防短期入所療養介護_病院等_組合せ</t>
    <phoneticPr fontId="12"/>
  </si>
  <si>
    <t>短期入所療養介護 _医療院_組合せ</t>
    <phoneticPr fontId="12"/>
  </si>
  <si>
    <t>介護予防短期入所療養介護_医療院_組合せ</t>
    <phoneticPr fontId="12"/>
  </si>
  <si>
    <t>訪問型サービス_独自_組合せ</t>
    <phoneticPr fontId="12"/>
  </si>
  <si>
    <t>訪問型サービス_独自_定率_組合せ</t>
    <phoneticPr fontId="12"/>
  </si>
  <si>
    <t>訪問型サービス_独自_定額_組合せ</t>
    <phoneticPr fontId="12"/>
  </si>
  <si>
    <t>通所型サービス_独自_組合せ</t>
    <phoneticPr fontId="12"/>
  </si>
  <si>
    <t>通所型サービス_独自_定率_組合せ</t>
    <phoneticPr fontId="12"/>
  </si>
  <si>
    <t>通所型サービス_独自_定額_組合せ</t>
    <phoneticPr fontId="12"/>
  </si>
  <si>
    <t>介護予防ケアマネジメント_組合せ</t>
    <phoneticPr fontId="12"/>
  </si>
  <si>
    <t>介護予防_短期入所療養介護老健①</t>
    <phoneticPr fontId="12"/>
  </si>
  <si>
    <t>短期入所療養介護_病院等①</t>
    <rPh sb="9" eb="11">
      <t>ビョウイン</t>
    </rPh>
    <rPh sb="11" eb="12">
      <t>トウ</t>
    </rPh>
    <phoneticPr fontId="12"/>
  </si>
  <si>
    <t>介護予防_短期入所療養介護_病院等①</t>
    <rPh sb="14" eb="16">
      <t>ビョウイン</t>
    </rPh>
    <rPh sb="16" eb="17">
      <t>トウ</t>
    </rPh>
    <phoneticPr fontId="12"/>
  </si>
  <si>
    <t>短期入所療養介護_医療院①</t>
    <phoneticPr fontId="12"/>
  </si>
  <si>
    <t>介護予防_短期入所療養介護_医療院①</t>
    <phoneticPr fontId="12"/>
  </si>
  <si>
    <t>訪問型サービス_独自①</t>
    <phoneticPr fontId="12"/>
  </si>
  <si>
    <t>訪問型サービス_独自_定率①</t>
    <phoneticPr fontId="12"/>
  </si>
  <si>
    <t>訪問型サービス_独自_定額①</t>
    <phoneticPr fontId="12"/>
  </si>
  <si>
    <t>通所型サービス_独自①</t>
    <phoneticPr fontId="12"/>
  </si>
  <si>
    <t>通所型サービス_独自_定率①</t>
    <phoneticPr fontId="12"/>
  </si>
  <si>
    <t>通所型サービス_独自_定額①</t>
    <phoneticPr fontId="12"/>
  </si>
  <si>
    <t>介護予防ケアマネジメント①</t>
    <phoneticPr fontId="12"/>
  </si>
  <si>
    <t>短期入所療養介護_病院等②</t>
    <rPh sb="9" eb="11">
      <t>ビョウイン</t>
    </rPh>
    <phoneticPr fontId="12"/>
  </si>
  <si>
    <t>介護予防_短期入所療養介護_病院等②</t>
    <rPh sb="14" eb="16">
      <t>ビョウイン</t>
    </rPh>
    <rPh sb="16" eb="17">
      <t>トウ</t>
    </rPh>
    <phoneticPr fontId="12"/>
  </si>
  <si>
    <t>短期入所療養介護_医療院②</t>
    <phoneticPr fontId="12"/>
  </si>
  <si>
    <t>介護予防_短期入所療養介護_医療院②</t>
    <phoneticPr fontId="12"/>
  </si>
  <si>
    <t>訪問型サービス_独自②</t>
  </si>
  <si>
    <t>訪問型サービス_独自_定率②</t>
  </si>
  <si>
    <t>訪問型サービス_独自_定額②</t>
    <phoneticPr fontId="12"/>
  </si>
  <si>
    <t>通所型サービス_独自②</t>
    <phoneticPr fontId="12"/>
  </si>
  <si>
    <t>通所型サービス_独自_定率②</t>
    <phoneticPr fontId="12"/>
  </si>
  <si>
    <t>通所型サービス_独自_定額②</t>
    <phoneticPr fontId="12"/>
  </si>
  <si>
    <t>介護予防ケアマネジメント②</t>
    <phoneticPr fontId="12"/>
  </si>
  <si>
    <t>訪問型サービス_独自③</t>
    <phoneticPr fontId="12"/>
  </si>
  <si>
    <t>訪問型サービス_独自_定率③</t>
    <phoneticPr fontId="12"/>
  </si>
  <si>
    <t>訪問型サービス_独自_定額③</t>
    <phoneticPr fontId="12"/>
  </si>
  <si>
    <t>通所型サービス_独自③</t>
    <phoneticPr fontId="12"/>
  </si>
  <si>
    <t>通所型サービス_独自_定率③</t>
    <phoneticPr fontId="12"/>
  </si>
  <si>
    <t>通所型サービス_独自_定額③</t>
    <phoneticPr fontId="12"/>
  </si>
  <si>
    <t>介護予防ケアマネジメント③</t>
    <phoneticPr fontId="12"/>
  </si>
  <si>
    <t>介護予防_短期入所療養介護老健③</t>
    <phoneticPr fontId="12"/>
  </si>
  <si>
    <t>短期入所療養介護_病院等③</t>
    <rPh sb="9" eb="11">
      <t>ビョウイン</t>
    </rPh>
    <rPh sb="11" eb="12">
      <t>トウ</t>
    </rPh>
    <phoneticPr fontId="12"/>
  </si>
  <si>
    <t>介護予防_短期入所療養介護_病院等③</t>
    <phoneticPr fontId="12"/>
  </si>
  <si>
    <t>短期入所療養介護_医療院③</t>
    <phoneticPr fontId="12"/>
  </si>
  <si>
    <t>介護予防_短期入所療養介護_医療院③</t>
    <phoneticPr fontId="12"/>
  </si>
  <si>
    <t>サービスコード</t>
    <phoneticPr fontId="12"/>
  </si>
  <si>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</si>
  <si>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</si>
  <si>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１単位あたりの単価
（地域単価）
[円]</t>
    <rPh sb="1" eb="3">
      <t>タンイ</t>
    </rPh>
    <rPh sb="7" eb="9">
      <t>タンカ</t>
    </rPh>
    <rPh sb="11" eb="13">
      <t>チイキ</t>
    </rPh>
    <rPh sb="13" eb="15">
      <t>タンカ</t>
    </rPh>
    <rPh sb="18" eb="19">
      <t>エン</t>
    </rPh>
    <phoneticPr fontId="1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</si>
  <si>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</si>
  <si>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</si>
  <si>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</si>
  <si>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</si>
  <si>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</si>
  <si>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</si>
  <si>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</si>
  <si>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</si>
  <si>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</si>
  <si>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</si>
  <si>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</si>
  <si>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</si>
  <si>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</si>
  <si>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</si>
  <si>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</si>
  <si>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</si>
  <si>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</si>
  <si>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</si>
  <si>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</si>
  <si>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</si>
  <si>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</si>
  <si>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</si>
  <si>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</si>
  <si>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</si>
  <si>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</si>
  <si>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</si>
  <si>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</si>
  <si>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</si>
  <si>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</si>
  <si>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</si>
  <si>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</si>
  <si>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</si>
  <si>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</si>
  <si>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</si>
  <si>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</si>
  <si>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</si>
  <si>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</si>
  <si>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</si>
  <si>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</si>
  <si>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</si>
  <si>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</si>
  <si>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</si>
  <si>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</si>
  <si>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</si>
  <si>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</si>
  <si>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</si>
  <si>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</si>
  <si>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</si>
  <si>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</si>
  <si>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</si>
  <si>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</si>
  <si>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</si>
  <si>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</si>
  <si>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</si>
  <si>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</si>
  <si>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</si>
  <si>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南部町</t>
    <rPh sb="0" eb="3">
      <t>ナンブチョウ</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</si>
  <si>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</si>
  <si>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</si>
  <si>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</si>
  <si>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</si>
  <si>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日野町</t>
    <rPh sb="0" eb="3">
      <t>ヒノマチ</t>
    </rPh>
    <phoneticPr fontId="3"/>
  </si>
  <si>
    <t>竜王町</t>
    <rPh sb="0" eb="3">
      <t>リュウオウチョウ</t>
    </rPh>
    <phoneticPr fontId="3"/>
  </si>
  <si>
    <t>熊野町</t>
    <rPh sb="0" eb="3">
      <t>クマノチョウ</t>
    </rPh>
    <phoneticPr fontId="3"/>
  </si>
  <si>
    <t>短期利用型サービスの事業所数</t>
    <rPh sb="0" eb="5">
      <t>タンキリヨウガタ</t>
    </rPh>
    <rPh sb="10" eb="13">
      <t>ジギョウショ</t>
    </rPh>
    <rPh sb="13" eb="14">
      <t>スウ</t>
    </rPh>
    <phoneticPr fontId="12"/>
  </si>
  <si>
    <t>その他サービスの事業所数</t>
    <rPh sb="2" eb="3">
      <t>タ</t>
    </rPh>
    <rPh sb="8" eb="11">
      <t>ジギョウショ</t>
    </rPh>
    <rPh sb="11" eb="12">
      <t>スウ</t>
    </rPh>
    <phoneticPr fontId="12"/>
  </si>
  <si>
    <t>総合事業サービスの事業所数</t>
    <rPh sb="0" eb="2">
      <t>ソウゴウ</t>
    </rPh>
    <rPh sb="2" eb="4">
      <t>ジギョウ</t>
    </rPh>
    <rPh sb="9" eb="12">
      <t>ジギョウショ</t>
    </rPh>
    <rPh sb="12" eb="13">
      <t>スウ</t>
    </rPh>
    <phoneticPr fontId="12"/>
  </si>
  <si>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2"/>
  </si>
  <si>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2"/>
  </si>
  <si>
    <t>要件①</t>
    <rPh sb="0" eb="2">
      <t>ヨウケン</t>
    </rPh>
    <phoneticPr fontId="12"/>
  </si>
  <si>
    <t>要件②</t>
    <rPh sb="0" eb="2">
      <t>ヨウケン</t>
    </rPh>
    <phoneticPr fontId="12"/>
  </si>
  <si>
    <t>要件③</t>
    <rPh sb="0" eb="2">
      <t>ヨウケン</t>
    </rPh>
    <phoneticPr fontId="12"/>
  </si>
  <si>
    <t>要件②を満たす</t>
    <rPh sb="0" eb="2">
      <t>ヨウケン</t>
    </rPh>
    <rPh sb="4" eb="5">
      <t>ミ</t>
    </rPh>
    <phoneticPr fontId="12"/>
  </si>
  <si>
    <t>要件③を満たす</t>
    <rPh sb="0" eb="2">
      <t>ヨウケン</t>
    </rPh>
    <rPh sb="4" eb="5">
      <t>ミ</t>
    </rPh>
    <phoneticPr fontId="12"/>
  </si>
  <si>
    <t>組合せ</t>
    <rPh sb="0" eb="2">
      <t>クミアワ</t>
    </rPh>
    <phoneticPr fontId="12"/>
  </si>
  <si>
    <t>加算対象サービス</t>
    <rPh sb="0" eb="2">
      <t>カサン</t>
    </rPh>
    <rPh sb="2" eb="4">
      <t>タイショウ</t>
    </rPh>
    <phoneticPr fontId="12"/>
  </si>
  <si>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2"/>
  </si>
  <si>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2"/>
  </si>
  <si>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2"/>
  </si>
  <si>
    <t>②について、各サービスに係る要件を満たす</t>
    <rPh sb="6" eb="7">
      <t>カク</t>
    </rPh>
    <rPh sb="12" eb="13">
      <t>カカ</t>
    </rPh>
    <rPh sb="14" eb="16">
      <t>ヨウケン</t>
    </rPh>
    <rPh sb="17" eb="18">
      <t>ミ</t>
    </rPh>
    <phoneticPr fontId="12"/>
  </si>
  <si>
    <t>③について、各サービスに係る要件を満たす</t>
    <rPh sb="6" eb="7">
      <t>カク</t>
    </rPh>
    <rPh sb="12" eb="13">
      <t>カカ</t>
    </rPh>
    <rPh sb="14" eb="16">
      <t>ヨウケン</t>
    </rPh>
    <rPh sb="17" eb="18">
      <t>ミ</t>
    </rPh>
    <phoneticPr fontId="12"/>
  </si>
  <si>
    <t>（別紙様式２－３から集計・転記）</t>
    <phoneticPr fontId="12"/>
  </si>
  <si>
    <t>【使途】（１つ以上の項目にチェック（✓））　職場環境改善経費への充当又は賃金改善を行う方法</t>
    <rPh sb="1" eb="3">
      <t>シト</t>
    </rPh>
    <rPh sb="36" eb="38">
      <t>チンギン</t>
    </rPh>
    <rPh sb="38" eb="40">
      <t>カイゼン</t>
    </rPh>
    <phoneticPr fontId="12"/>
  </si>
  <si>
    <t>①について、要件を満たす</t>
    <rPh sb="6" eb="8">
      <t>ヨウケン</t>
    </rPh>
    <rPh sb="9" eb="10">
      <t>ミ</t>
    </rPh>
    <phoneticPr fontId="12"/>
  </si>
  <si>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2"/>
  </si>
  <si>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2"/>
  </si>
  <si>
    <t>令和７年12月</t>
    <rPh sb="0" eb="2">
      <t>レイワ</t>
    </rPh>
    <rPh sb="3" eb="4">
      <t>ネン</t>
    </rPh>
    <rPh sb="6" eb="7">
      <t>ガツ</t>
    </rPh>
    <phoneticPr fontId="12"/>
  </si>
  <si>
    <t>令和８年１月</t>
    <rPh sb="0" eb="2">
      <t>レイワ</t>
    </rPh>
    <rPh sb="3" eb="4">
      <t>ネン</t>
    </rPh>
    <rPh sb="5" eb="6">
      <t>ガツ</t>
    </rPh>
    <phoneticPr fontId="12"/>
  </si>
  <si>
    <t>令和８年２月</t>
    <rPh sb="5" eb="6">
      <t>ガツ</t>
    </rPh>
    <phoneticPr fontId="12"/>
  </si>
  <si>
    <t>令和８年３月</t>
    <phoneticPr fontId="12"/>
  </si>
  <si>
    <t>うち、①部分</t>
    <rPh sb="4" eb="6">
      <t>ブブン</t>
    </rPh>
    <phoneticPr fontId="12"/>
  </si>
  <si>
    <t>うち、②部分</t>
    <rPh sb="4" eb="6">
      <t>ブブン</t>
    </rPh>
    <phoneticPr fontId="12"/>
  </si>
  <si>
    <t>うち、③部分</t>
    <rPh sb="4" eb="6">
      <t>ブブン</t>
    </rPh>
    <phoneticPr fontId="12"/>
  </si>
  <si>
    <t>うち、処遇改善加算
対象サービス分</t>
    <rPh sb="3" eb="5">
      <t>ショグウ</t>
    </rPh>
    <rPh sb="5" eb="7">
      <t>カイゼン</t>
    </rPh>
    <rPh sb="7" eb="9">
      <t>カサン</t>
    </rPh>
    <rPh sb="10" eb="12">
      <t>タイショウ</t>
    </rPh>
    <rPh sb="16" eb="17">
      <t>ブン</t>
    </rPh>
    <phoneticPr fontId="12"/>
  </si>
  <si>
    <t>うち、処遇改善加算
対象外サービス分</t>
    <rPh sb="3" eb="9">
      <t>ショグウカイゼンカサン</t>
    </rPh>
    <rPh sb="10" eb="12">
      <t>タイショウ</t>
    </rPh>
    <rPh sb="12" eb="13">
      <t>ガイ</t>
    </rPh>
    <rPh sb="17" eb="18">
      <t>ブン</t>
    </rPh>
    <phoneticPr fontId="12"/>
  </si>
  <si>
    <t>補助金の見込額［円］</t>
    <rPh sb="0" eb="3">
      <t>ホジョキン</t>
    </rPh>
    <rPh sb="4" eb="6">
      <t>ミコ</t>
    </rPh>
    <rPh sb="6" eb="7">
      <t>ガク</t>
    </rPh>
    <rPh sb="8" eb="9">
      <t>エン</t>
    </rPh>
    <phoneticPr fontId="12"/>
  </si>
  <si>
    <t>合計</t>
    <rPh sb="0" eb="2">
      <t>ゴウケイ</t>
    </rPh>
    <phoneticPr fontId="12"/>
  </si>
  <si>
    <t>①～③の合計</t>
    <rPh sb="4" eb="6">
      <t>ゴウケイ</t>
    </rPh>
    <phoneticPr fontId="12"/>
  </si>
  <si>
    <t>補助金の見込額（e）(a×b×c)
[円]</t>
    <rPh sb="0" eb="3">
      <t>ホジョキン</t>
    </rPh>
    <rPh sb="4" eb="6">
      <t>ミコ</t>
    </rPh>
    <rPh sb="6" eb="7">
      <t>ガク</t>
    </rPh>
    <rPh sb="19" eb="20">
      <t>エン</t>
    </rPh>
    <phoneticPr fontId="12"/>
  </si>
  <si>
    <t>基準月
(原則、
令和７年12月）</t>
    <rPh sb="0" eb="2">
      <t>キジュン</t>
    </rPh>
    <rPh sb="2" eb="3">
      <t>ツキ</t>
    </rPh>
    <rPh sb="5" eb="7">
      <t>ゲンソク</t>
    </rPh>
    <rPh sb="9" eb="11">
      <t>レイワ</t>
    </rPh>
    <rPh sb="12" eb="13">
      <t>ネン</t>
    </rPh>
    <rPh sb="15" eb="16">
      <t>ガツ</t>
    </rPh>
    <phoneticPr fontId="12"/>
  </si>
  <si>
    <t>４　補助金の対象事業所に関する情報</t>
    <phoneticPr fontId="12"/>
  </si>
  <si>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6"/>
  </si>
  <si>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2"/>
  </si>
  <si>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2"/>
  </si>
  <si>
    <t>うち、①＋②部分</t>
    <rPh sb="6" eb="8">
      <t>ブブン</t>
    </rPh>
    <phoneticPr fontId="12"/>
  </si>
  <si>
    <t>（参考）
①～③の合計額とは必ずしも一致しない。</t>
    <rPh sb="1" eb="3">
      <t>サンコウ</t>
    </rPh>
    <rPh sb="9" eb="12">
      <t>ゴウケイガク</t>
    </rPh>
    <rPh sb="14" eb="15">
      <t>カナラ</t>
    </rPh>
    <rPh sb="18" eb="20">
      <t>イッチ</t>
    </rPh>
    <phoneticPr fontId="12"/>
  </si>
  <si>
    <t>●はじめに本シート（基本情報入力シート）のセルに入力することで、申請対象となる事業所等に関する基本的な情報が、各シートに自動的に転記されます。</t>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</si>
  <si>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</si>
  <si>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</si>
  <si>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</si>
  <si>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2"/>
  </si>
  <si>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2"/>
  </si>
  <si>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2"/>
  </si>
  <si>
    <t>（記入済みのサービスの事業所数）</t>
    <rPh sb="1" eb="3">
      <t>キニュウ</t>
    </rPh>
    <rPh sb="3" eb="4">
      <t>ス</t>
    </rPh>
    <rPh sb="11" eb="14">
      <t>ジギョウショ</t>
    </rPh>
    <rPh sb="14" eb="15">
      <t>スウ</t>
    </rPh>
    <phoneticPr fontId="12"/>
  </si>
  <si>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2"/>
  </si>
  <si>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2"/>
  </si>
  <si>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2"/>
  </si>
  <si>
    <t>職場環境改善等に向けて、以下のいずれかの取組の実施を計画している又は既に実施しています。
（１つ以上の項目にチェック（✓））</t>
    <phoneticPr fontId="12"/>
  </si>
  <si>
    <t>（ア）業務内容の明確化と職員間の適切な役割分担の取組</t>
    <phoneticPr fontId="12"/>
  </si>
  <si>
    <t>（イ）介護職員等の業務の洗い出しや棚卸しなど、現場の課題の見える化</t>
    <phoneticPr fontId="12"/>
  </si>
  <si>
    <t>（ウ）業務改善活動の体制構築（委員会やプロジェクトチームの立ち上げ又は外部の研修会の活動等）</t>
    <phoneticPr fontId="12"/>
  </si>
  <si>
    <t>別紙様式2-3「③の要件を満たす」の欄の記載のうち、処遇改善加算対象サービス分について集計</t>
    <phoneticPr fontId="12"/>
  </si>
  <si>
    <t xml:space="preserve"> （一）賃金改善の実施</t>
    <rPh sb="2" eb="3">
      <t>イチ</t>
    </rPh>
    <rPh sb="4" eb="6">
      <t>チンギン</t>
    </rPh>
    <rPh sb="6" eb="8">
      <t>カイゼン</t>
    </rPh>
    <phoneticPr fontId="12"/>
  </si>
  <si>
    <t>（二） 職場環境改善経費への充当</t>
    <rPh sb="1" eb="2">
      <t>ニ</t>
    </rPh>
    <phoneticPr fontId="12"/>
  </si>
  <si>
    <t>（二）を選択した場合、その使途を
プルダウンから選択してください。</t>
    <rPh sb="1" eb="2">
      <t>ニ</t>
    </rPh>
    <rPh sb="4" eb="6">
      <t>センタク</t>
    </rPh>
    <rPh sb="8" eb="10">
      <t>バアイ</t>
    </rPh>
    <rPh sb="13" eb="15">
      <t>シト</t>
    </rPh>
    <rPh sb="24" eb="26">
      <t>センタク</t>
    </rPh>
    <phoneticPr fontId="12"/>
  </si>
  <si>
    <t>別紙様式2-3「①の要件を満たす」の欄の記載のうち、処遇改善加算対象外サービス分について集計
「○」は記載漏れがない場合、「×」は記載漏れがある場合を指します。</t>
    <rPh sb="34" eb="35">
      <t>ガイ</t>
    </rPh>
    <phoneticPr fontId="12"/>
  </si>
  <si>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2"/>
  </si>
  <si>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2"/>
  </si>
  <si>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2"/>
  </si>
  <si>
    <t>⑮職員の身体の負担軽減のための介護技術の修得支援、職員に対する腰痛対策の研修、管理者に対する雇用管理改善の研修等の実施</t>
    <rPh sb="1" eb="3">
      <t>ショクイン</t>
    </rPh>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</si>
  <si>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</si>
  <si>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㉔の２　１法人あたり１の施設又は事業所のみを運営するような法人等の小規模事業者であり、㉔の取組を実施している。</t>
    <phoneticPr fontId="12"/>
  </si>
  <si>
    <t>㉕ミーティング等による職場内コミュニケーションの円滑化による個々の職員の気づきを踏まえた勤務環境やケア内容の改善</t>
    <phoneticPr fontId="12"/>
  </si>
  <si>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2"/>
  </si>
  <si>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2"/>
  </si>
  <si>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2"/>
  </si>
  <si>
    <t>①介護従事者に対する
　幅広い賃上げ支援</t>
    <phoneticPr fontId="12"/>
  </si>
  <si>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2"/>
  </si>
  <si>
    <t>処遇改善加算を取得の上、職場環境等要件の更なる充足等に向けて、職場環境改善を計画し実施する事業者（要件は、令和６年度補正予算の「介護人材
確保・職場環境改善等事業」と同様）。</t>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</si>
  <si>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</si>
  <si>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</si>
  <si>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一</t>
    <rPh sb="0" eb="1">
      <t>イチ</t>
    </rPh>
    <phoneticPr fontId="12"/>
  </si>
  <si>
    <t>二</t>
    <rPh sb="0" eb="1">
      <t>ニ</t>
    </rPh>
    <phoneticPr fontId="12"/>
  </si>
  <si>
    <t>三</t>
    <rPh sb="0" eb="1">
      <t>サン</t>
    </rPh>
    <phoneticPr fontId="12"/>
  </si>
  <si>
    <t>職員の任用における職位、職責又は職務内容等の要件を定めている。</t>
    <rPh sb="0" eb="2">
      <t>ショクイン</t>
    </rPh>
    <rPh sb="3" eb="5">
      <t>ニンヨウ</t>
    </rPh>
    <phoneticPr fontId="12"/>
  </si>
  <si>
    <t>一</t>
    <phoneticPr fontId="12"/>
  </si>
  <si>
    <t>二</t>
    <phoneticPr fontId="12"/>
  </si>
  <si>
    <t>a.</t>
    <phoneticPr fontId="12"/>
  </si>
  <si>
    <t>b.</t>
    <phoneticPr fontId="12"/>
  </si>
  <si>
    <t>資質向上のための計画に沿って、研修機会の提供又は技術指導等を実施するとともに、職員の能力評価を行う。</t>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</si>
  <si>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</si>
  <si>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二に掲げる職位、職責又は職務内容等に応じた賃金体系を定めている。</t>
    <rPh sb="0" eb="1">
      <t>ニ</t>
    </rPh>
    <rPh sb="2" eb="3">
      <t>カカ</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</si>
  <si>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</si>
  <si>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</si>
  <si>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</si>
  <si>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</si>
  <si>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</si>
  <si>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一について、全ての職員に周知している。</t>
    <rPh sb="6" eb="7">
      <t>スベ</t>
    </rPh>
    <phoneticPr fontId="12"/>
  </si>
  <si>
    <t>例：訪問系（簡易版）</t>
    <rPh sb="0" eb="1">
      <t xml:space="preserve">レイ </t>
    </rPh>
    <rPh sb="2" eb="5">
      <t>カンイバン</t>
    </rPh>
    <phoneticPr fontId="58"/>
  </si>
  <si>
    <t>上級
（主任）</t>
    <rPh sb="0" eb="2">
      <t>ジョウキュウ</t>
    </rPh>
    <rPh sb="4" eb="6">
      <t>シュニン</t>
    </rPh>
    <phoneticPr fontId="12"/>
  </si>
  <si>
    <t>中級</t>
    <rPh sb="0" eb="2">
      <t>チュウキュウ</t>
    </rPh>
    <phoneticPr fontId="12"/>
  </si>
  <si>
    <t>初級</t>
    <rPh sb="0" eb="2">
      <t>ショキュウ</t>
    </rPh>
    <phoneticPr fontId="12"/>
  </si>
  <si>
    <t>入社時～</t>
    <rPh sb="2" eb="3">
      <t>ジ</t>
    </rPh>
    <phoneticPr fontId="12"/>
  </si>
  <si>
    <t>●年以上</t>
    <phoneticPr fontId="12"/>
  </si>
  <si>
    <t>●年以上</t>
    <rPh sb="1" eb="2">
      <t>ネン</t>
    </rPh>
    <rPh sb="2" eb="4">
      <t>イジョウ</t>
    </rPh>
    <phoneticPr fontId="12"/>
  </si>
  <si>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2"/>
  </si>
  <si>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2"/>
  </si>
  <si>
    <t>②生産性向上や協働化に取り組む
　事業所の介護職員に対する
　上乗せの賃上げ支援</t>
    <rPh sb="19" eb="20">
      <t>ショ</t>
    </rPh>
    <rPh sb="31" eb="33">
      <t>ウワノ</t>
    </rPh>
    <rPh sb="38" eb="40">
      <t>シエン</t>
    </rPh>
    <phoneticPr fontId="12"/>
  </si>
  <si>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2"/>
  </si>
  <si>
    <t>その他</t>
    <rPh sb="2" eb="3">
      <t>タ</t>
    </rPh>
    <phoneticPr fontId="12"/>
  </si>
  <si>
    <t>介護予防</t>
    <rPh sb="0" eb="2">
      <t>カイゴ</t>
    </rPh>
    <rPh sb="2" eb="4">
      <t>ヨボウ</t>
    </rPh>
    <phoneticPr fontId="12"/>
  </si>
  <si>
    <t>短期利用型</t>
    <rPh sb="0" eb="5">
      <t>タンキリヨウガタ</t>
    </rPh>
    <phoneticPr fontId="12"/>
  </si>
  <si>
    <t>短期利用型</t>
    <rPh sb="0" eb="2">
      <t>タンキ</t>
    </rPh>
    <rPh sb="2" eb="4">
      <t>リヨウ</t>
    </rPh>
    <rPh sb="4" eb="5">
      <t>ガタ</t>
    </rPh>
    <phoneticPr fontId="12"/>
  </si>
  <si>
    <t>介護予防・短期利用型</t>
    <rPh sb="0" eb="2">
      <t>カイゴ</t>
    </rPh>
    <rPh sb="2" eb="4">
      <t>ヨボウ</t>
    </rPh>
    <rPh sb="5" eb="7">
      <t>タンキ</t>
    </rPh>
    <rPh sb="7" eb="9">
      <t>リヨウ</t>
    </rPh>
    <rPh sb="9" eb="10">
      <t>ガタ</t>
    </rPh>
    <phoneticPr fontId="12"/>
  </si>
  <si>
    <t>総合事業</t>
    <rPh sb="0" eb="2">
      <t>ソウゴウ</t>
    </rPh>
    <rPh sb="2" eb="4">
      <t>ジギョウ</t>
    </rPh>
    <phoneticPr fontId="12"/>
  </si>
  <si>
    <t>分類</t>
    <rPh sb="0" eb="2">
      <t>ブンルイ</t>
    </rPh>
    <phoneticPr fontId="12"/>
  </si>
  <si>
    <t>介護予防小規模多機能型居宅介護（短期利用型）</t>
    <rPh sb="16" eb="21">
      <t>タンキリヨウガタ</t>
    </rPh>
    <phoneticPr fontId="12"/>
  </si>
  <si>
    <t>介護老人福祉施設</t>
    <phoneticPr fontId="12"/>
  </si>
  <si>
    <t>介護老人保健施設</t>
    <phoneticPr fontId="12"/>
  </si>
  <si>
    <t>介護医療院</t>
    <rPh sb="2" eb="4">
      <t>イリョウ</t>
    </rPh>
    <rPh sb="4" eb="5">
      <t>イン</t>
    </rPh>
    <phoneticPr fontId="12"/>
  </si>
  <si>
    <t>短期入所療養介護（老健）</t>
    <phoneticPr fontId="12"/>
  </si>
  <si>
    <t>介護予防短期入所療養介護（老健）</t>
    <phoneticPr fontId="12"/>
  </si>
  <si>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2"/>
  </si>
  <si>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2"/>
  </si>
  <si>
    <t>生産性向上推進体制加算Ⅰ又はⅡを算定済</t>
    <phoneticPr fontId="12"/>
  </si>
  <si>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2"/>
  </si>
  <si>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2"/>
  </si>
  <si>
    <t>表２　要件</t>
    <rPh sb="0" eb="1">
      <t>ヒョウ</t>
    </rPh>
    <rPh sb="3" eb="5">
      <t>ヨウケン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</si>
  <si>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</si>
  <si>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</si>
  <si>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</si>
  <si>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組合せ</t>
    <rPh sb="0" eb="1">
      <t>ヒョウ</t>
    </rPh>
    <rPh sb="3" eb="5">
      <t>クミアワ</t>
    </rPh>
    <phoneticPr fontId="12"/>
  </si>
  <si>
    <t>組合せ</t>
    <rPh sb="0" eb="1">
      <t>ク</t>
    </rPh>
    <rPh sb="1" eb="2">
      <t>ア</t>
    </rPh>
    <phoneticPr fontId="12"/>
  </si>
  <si>
    <t>表７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</si>
  <si>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</si>
  <si>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表９　補助金使途</t>
    <rPh sb="0" eb="1">
      <t>ヒョウ</t>
    </rPh>
    <rPh sb="3" eb="6">
      <t>ホジョキン</t>
    </rPh>
    <rPh sb="6" eb="8">
      <t>シト</t>
    </rPh>
    <phoneticPr fontId="12"/>
  </si>
  <si>
    <t>表10　基準月</t>
    <rPh sb="0" eb="1">
      <t>ヒョウ</t>
    </rPh>
    <rPh sb="4" eb="7">
      <t>キジュンツキ</t>
    </rPh>
    <phoneticPr fontId="12"/>
  </si>
  <si>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2"/>
  </si>
  <si>
    <t>士別市</t>
  </si>
  <si>
    <t>番　　　　　号</t>
    <rPh sb="0" eb="1">
      <t>バン</t>
    </rPh>
    <rPh sb="6" eb="7">
      <t>ゴウ</t>
    </rPh>
    <phoneticPr fontId="99"/>
  </si>
  <si>
    <t>令和</t>
    <rPh sb="0" eb="2">
      <t>レイワ</t>
    </rPh>
    <phoneticPr fontId="99"/>
  </si>
  <si>
    <t>年</t>
    <rPh sb="0" eb="1">
      <t>ネン</t>
    </rPh>
    <phoneticPr fontId="99"/>
  </si>
  <si>
    <t>月</t>
    <rPh sb="0" eb="1">
      <t>ガツ</t>
    </rPh>
    <phoneticPr fontId="99"/>
  </si>
  <si>
    <t>日</t>
    <rPh sb="0" eb="1">
      <t>ニチ</t>
    </rPh>
    <phoneticPr fontId="99"/>
  </si>
  <si>
    <t>新潟県知事</t>
    <rPh sb="0" eb="5">
      <t>ニイガタケンチジ</t>
    </rPh>
    <phoneticPr fontId="99"/>
  </si>
  <si>
    <t>様</t>
    <rPh sb="0" eb="1">
      <t>サマ</t>
    </rPh>
    <phoneticPr fontId="99"/>
  </si>
  <si>
    <t>補助事業者</t>
    <rPh sb="0" eb="5">
      <t>ホジョジギョウシャ</t>
    </rPh>
    <phoneticPr fontId="12"/>
  </si>
  <si>
    <t>住所</t>
    <rPh sb="0" eb="2">
      <t>ジュウショ</t>
    </rPh>
    <phoneticPr fontId="99"/>
  </si>
  <si>
    <t>名称</t>
    <rPh sb="0" eb="2">
      <t>メイショウ</t>
    </rPh>
    <phoneticPr fontId="99"/>
  </si>
  <si>
    <t>代表者の職、氏名</t>
    <rPh sb="0" eb="3">
      <t>ダイヒョウシャ</t>
    </rPh>
    <rPh sb="4" eb="5">
      <t>ショク</t>
    </rPh>
    <rPh sb="6" eb="8">
      <t>シメイ</t>
    </rPh>
    <phoneticPr fontId="99"/>
  </si>
  <si>
    <t>記</t>
    <rPh sb="0" eb="1">
      <t>シル</t>
    </rPh>
    <phoneticPr fontId="99"/>
  </si>
  <si>
    <t>添付書類</t>
    <rPh sb="0" eb="2">
      <t>テンプ</t>
    </rPh>
    <rPh sb="2" eb="4">
      <t>ショルイ</t>
    </rPh>
    <phoneticPr fontId="99"/>
  </si>
  <si>
    <t>別紙様式2-1（処遇改善加算対象サービス　総括表）</t>
    <phoneticPr fontId="99"/>
  </si>
  <si>
    <t>別紙様式2-2（処遇改善加算対象外サービス　総括表）</t>
    <phoneticPr fontId="99"/>
  </si>
  <si>
    <t>別紙様式2-3（個票）</t>
    <phoneticPr fontId="99"/>
  </si>
  <si>
    <t>住所、名称、代表者の職、氏名については、自動で入力されます。</t>
    <rPh sb="0" eb="2">
      <t>ジュウショ</t>
    </rPh>
    <rPh sb="3" eb="5">
      <t>メイショウ</t>
    </rPh>
    <rPh sb="6" eb="9">
      <t>ダイヒョウシャ</t>
    </rPh>
    <rPh sb="10" eb="11">
      <t>ショク</t>
    </rPh>
    <rPh sb="12" eb="14">
      <t>シメイ</t>
    </rPh>
    <rPh sb="20" eb="22">
      <t>ジドウ</t>
    </rPh>
    <rPh sb="23" eb="25">
      <t>ニュウリョク</t>
    </rPh>
    <phoneticPr fontId="12"/>
  </si>
  <si>
    <t>提出日を入力してください。</t>
    <rPh sb="0" eb="2">
      <t>テイシュツ</t>
    </rPh>
    <rPh sb="2" eb="3">
      <t>ビ</t>
    </rPh>
    <rPh sb="4" eb="6">
      <t>ニュウリョク</t>
    </rPh>
    <phoneticPr fontId="12"/>
  </si>
  <si>
    <t>第２号様式</t>
    <rPh sb="0" eb="1">
      <t>ダイ</t>
    </rPh>
    <rPh sb="2" eb="3">
      <t>ゴウ</t>
    </rPh>
    <rPh sb="3" eb="5">
      <t>ヨウシキ</t>
    </rPh>
    <phoneticPr fontId="99"/>
  </si>
  <si>
    <t>令和７年度介護保険事業費補助金（介護分野の職員の賃上げ・職場環境改善支援事業）の変更交付（承認）について（申請）</t>
    <rPh sb="40" eb="42">
      <t>ヘンコウ</t>
    </rPh>
    <rPh sb="42" eb="44">
      <t>コウフ</t>
    </rPh>
    <rPh sb="45" eb="47">
      <t>ショウニン</t>
    </rPh>
    <phoneticPr fontId="99"/>
  </si>
  <si>
    <t>　令和　年　月　日付け高齢第　　号で交付決定を受けた標記補助金に係る事業について、下記のとおり申請内容を変更したいため、令和７年度介護保険事業費補助金（介護分野の職員の賃上げ・職場環境改善支援事業）交付要綱第５第２項の規定により、関係書類を添えて申請します。</t>
    <rPh sb="105" eb="106">
      <t>ダイ</t>
    </rPh>
    <rPh sb="107" eb="108">
      <t>コウ</t>
    </rPh>
    <phoneticPr fontId="99"/>
  </si>
  <si>
    <t>変更の内容</t>
    <rPh sb="0" eb="2">
      <t>ヘンコウ</t>
    </rPh>
    <rPh sb="3" eb="5">
      <t>ナイヨウ</t>
    </rPh>
    <phoneticPr fontId="99"/>
  </si>
  <si>
    <t>変更申請額</t>
    <rPh sb="0" eb="2">
      <t>ヘンコウ</t>
    </rPh>
    <rPh sb="2" eb="5">
      <t>シンセイガク</t>
    </rPh>
    <phoneticPr fontId="99"/>
  </si>
  <si>
    <t>※申請額に変更がある場合のみ記載</t>
    <rPh sb="1" eb="4">
      <t>シンセイガク</t>
    </rPh>
    <rPh sb="5" eb="7">
      <t>ヘンコウ</t>
    </rPh>
    <rPh sb="10" eb="12">
      <t>バアイ</t>
    </rPh>
    <rPh sb="14" eb="16">
      <t>キサイ</t>
    </rPh>
    <phoneticPr fontId="99"/>
  </si>
  <si>
    <t>変更後の所要額</t>
    <rPh sb="0" eb="3">
      <t>ヘンコウゴ</t>
    </rPh>
    <rPh sb="4" eb="7">
      <t>ショヨウガク</t>
    </rPh>
    <phoneticPr fontId="12"/>
  </si>
  <si>
    <t>(A)</t>
    <phoneticPr fontId="99"/>
  </si>
  <si>
    <t>金</t>
    <rPh sb="0" eb="1">
      <t>キン</t>
    </rPh>
    <phoneticPr fontId="99"/>
  </si>
  <si>
    <t>円</t>
    <rPh sb="0" eb="1">
      <t>エン</t>
    </rPh>
    <phoneticPr fontId="99"/>
  </si>
  <si>
    <t>既交付決定額</t>
    <rPh sb="0" eb="1">
      <t>キ</t>
    </rPh>
    <rPh sb="1" eb="3">
      <t>コウフ</t>
    </rPh>
    <rPh sb="3" eb="5">
      <t>ケッテイ</t>
    </rPh>
    <rPh sb="5" eb="6">
      <t>ガク</t>
    </rPh>
    <phoneticPr fontId="99"/>
  </si>
  <si>
    <t>(B)</t>
    <phoneticPr fontId="99"/>
  </si>
  <si>
    <t>差額</t>
    <rPh sb="0" eb="2">
      <t>サガク</t>
    </rPh>
    <phoneticPr fontId="99"/>
  </si>
  <si>
    <t>（(A)-(B)）</t>
    <phoneticPr fontId="99"/>
  </si>
  <si>
    <t>別紙様式4（変更に係る届出書）</t>
    <phoneticPr fontId="99"/>
  </si>
  <si>
    <t>就業規則改訂の概要がわかる書類</t>
    <rPh sb="0" eb="4">
      <t>シュウギョウキソク</t>
    </rPh>
    <phoneticPr fontId="99"/>
  </si>
  <si>
    <t>添付する書類に「〇」をしてください。</t>
    <rPh sb="0" eb="2">
      <t>テンプ</t>
    </rPh>
    <rPh sb="4" eb="6">
      <t>ショルイ</t>
    </rPh>
    <phoneticPr fontId="12"/>
  </si>
  <si>
    <t>それぞれの金額を入力してください。</t>
    <rPh sb="5" eb="7">
      <t>キンガク</t>
    </rPh>
    <rPh sb="8" eb="10">
      <t>ニュウリョク</t>
    </rPh>
    <phoneticPr fontId="12"/>
  </si>
  <si>
    <t>変更内容を入力してください。</t>
    <rPh sb="0" eb="4">
      <t>ヘンコウナイヨウ</t>
    </rPh>
    <rPh sb="5" eb="7">
      <t>ニュウリョク</t>
    </rPh>
    <phoneticPr fontId="12"/>
  </si>
  <si>
    <t>交付決定通知の日付及び文書番号を入力してください。</t>
    <rPh sb="0" eb="4">
      <t>コウフケッテイ</t>
    </rPh>
    <rPh sb="4" eb="6">
      <t>ツウチ</t>
    </rPh>
    <rPh sb="7" eb="9">
      <t>ヒヅケ</t>
    </rPh>
    <rPh sb="9" eb="10">
      <t>オヨ</t>
    </rPh>
    <rPh sb="11" eb="15">
      <t>ブンショバンゴウ</t>
    </rPh>
    <rPh sb="16" eb="18">
      <t>ニュウリョク</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</si>
</sst>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
    <numFmt numFmtId="181" formatCode="0.0000"/>
    <numFmt numFmtId="182" formatCode="[DBNum3]ggge&quot;年&quot;m&quot;月&quot;d&quot;日&quot;\(aaa\)"/>
    <numFmt numFmtId="183" formatCode="[DBNum3]\ #,##0"/>
  </numFmts>
  <fonts count="10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name val="ＭＳ 明朝"/>
      <family val="1"/>
      <charset val="128"/>
    </font>
    <font>
      <sz val="12"/>
      <name val="ＭＳ ゴシック"/>
      <family val="3"/>
      <charset val="128"/>
    </font>
    <font>
      <sz val="14"/>
      <name val="ＭＳ 明朝"/>
      <family val="1"/>
      <charset val="128"/>
    </font>
    <font>
      <sz val="11"/>
      <name val="ＭＳ 明朝"/>
      <family val="1"/>
      <charset val="128"/>
    </font>
    <font>
      <sz val="11.5"/>
      <color theme="1"/>
      <name val="ＭＳ 明朝"/>
      <family val="1"/>
      <charset val="128"/>
    </font>
    <font>
      <sz val="12"/>
      <color rgb="FFFF0000"/>
      <name val="ＭＳ Ｐゴシック"/>
      <family val="3"/>
      <charset val="128"/>
    </font>
    <font>
      <sz val="11"/>
      <color theme="1"/>
      <name val="ＭＳ 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FFCC"/>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5">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4"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9" fillId="0" borderId="0"/>
    <xf numFmtId="0" fontId="61" fillId="0" borderId="0">
      <alignment vertical="center"/>
    </xf>
    <xf numFmtId="0" fontId="11" fillId="0" borderId="0"/>
    <xf numFmtId="0" fontId="11" fillId="0" borderId="0">
      <alignment vertical="center"/>
    </xf>
    <xf numFmtId="0" fontId="2" fillId="0" borderId="0">
      <alignment vertical="center"/>
    </xf>
    <xf numFmtId="38" fontId="1" fillId="0" borderId="0" applyFont="0" applyFill="0" applyBorder="0" applyAlignment="0" applyProtection="0">
      <alignment vertical="center"/>
    </xf>
    <xf numFmtId="0" fontId="1" fillId="0" borderId="0">
      <alignment vertical="center"/>
    </xf>
  </cellStyleXfs>
  <cellXfs count="88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5" xfId="0" applyFont="1" applyBorder="1">
      <alignment vertical="center"/>
    </xf>
    <xf numFmtId="0" fontId="31" fillId="0" borderId="61" xfId="0" applyFont="1" applyBorder="1">
      <alignment vertical="center"/>
    </xf>
    <xf numFmtId="0" fontId="31" fillId="0" borderId="62" xfId="0" applyFont="1" applyBorder="1">
      <alignment vertical="center"/>
    </xf>
    <xf numFmtId="0" fontId="31" fillId="0" borderId="60" xfId="0" applyFont="1" applyBorder="1">
      <alignment vertical="center"/>
    </xf>
    <xf numFmtId="0" fontId="60" fillId="0" borderId="0" xfId="98" applyFont="1" applyAlignment="1">
      <alignment vertical="center"/>
    </xf>
    <xf numFmtId="0" fontId="60" fillId="0" borderId="43" xfId="98" applyFont="1" applyBorder="1" applyAlignment="1">
      <alignment vertical="center"/>
    </xf>
    <xf numFmtId="0" fontId="60" fillId="0" borderId="34" xfId="98" applyFont="1" applyBorder="1" applyAlignment="1">
      <alignment vertical="center"/>
    </xf>
    <xf numFmtId="0" fontId="60" fillId="0" borderId="31" xfId="98" applyFont="1" applyBorder="1" applyAlignment="1">
      <alignment vertical="center"/>
    </xf>
    <xf numFmtId="0" fontId="60" fillId="0" borderId="50" xfId="98" applyFont="1" applyBorder="1" applyAlignment="1">
      <alignment vertical="center"/>
    </xf>
    <xf numFmtId="9" fontId="60" fillId="0" borderId="20" xfId="98" applyNumberFormat="1" applyFont="1" applyBorder="1" applyAlignment="1">
      <alignment vertical="center"/>
    </xf>
    <xf numFmtId="0" fontId="60" fillId="0" borderId="53" xfId="98" applyFont="1" applyBorder="1" applyAlignment="1">
      <alignment vertical="center"/>
    </xf>
    <xf numFmtId="9" fontId="60" fillId="0" borderId="44" xfId="98" applyNumberFormat="1" applyFont="1" applyBorder="1" applyAlignment="1">
      <alignment vertical="center"/>
    </xf>
    <xf numFmtId="180" fontId="60" fillId="0" borderId="51" xfId="98" applyNumberFormat="1" applyFont="1" applyBorder="1" applyAlignment="1">
      <alignment vertical="center"/>
    </xf>
    <xf numFmtId="180" fontId="60" fillId="0" borderId="52" xfId="98" applyNumberFormat="1" applyFont="1" applyBorder="1" applyAlignment="1">
      <alignment vertical="center"/>
    </xf>
    <xf numFmtId="0" fontId="32" fillId="0" borderId="62" xfId="0" applyFont="1" applyBorder="1">
      <alignment vertical="center"/>
    </xf>
    <xf numFmtId="0" fontId="32" fillId="0" borderId="65" xfId="0" applyFont="1" applyBorder="1">
      <alignment vertical="center"/>
    </xf>
    <xf numFmtId="0" fontId="31" fillId="0" borderId="35" xfId="0" applyFont="1" applyBorder="1" applyAlignment="1">
      <alignment horizontal="left" vertical="center" wrapText="1"/>
    </xf>
    <xf numFmtId="0" fontId="60" fillId="0" borderId="52" xfId="98" applyFont="1" applyBorder="1" applyAlignment="1">
      <alignment vertical="center"/>
    </xf>
    <xf numFmtId="0" fontId="31" fillId="0" borderId="55"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2" fillId="0" borderId="0" xfId="0" applyFont="1" applyAlignment="1">
      <alignment vertical="center" wrapText="1"/>
    </xf>
    <xf numFmtId="0" fontId="53" fillId="0" borderId="0" xfId="0" applyFont="1">
      <alignment vertical="center"/>
    </xf>
    <xf numFmtId="0" fontId="41" fillId="24" borderId="0" xfId="0" applyFont="1" applyFill="1" applyAlignment="1">
      <alignment vertical="top" wrapText="1"/>
    </xf>
    <xf numFmtId="0" fontId="41" fillId="0" borderId="0" xfId="0" applyFont="1" applyAlignment="1">
      <alignment vertical="top" wrapText="1"/>
    </xf>
    <xf numFmtId="0" fontId="52" fillId="24" borderId="0" xfId="0" applyFont="1" applyFill="1" applyAlignment="1">
      <alignment vertical="center" wrapText="1"/>
    </xf>
    <xf numFmtId="0" fontId="39"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5" fillId="24" borderId="0" xfId="0" applyFont="1" applyFill="1">
      <alignment vertical="center"/>
    </xf>
    <xf numFmtId="0" fontId="55" fillId="24" borderId="0" xfId="0" applyFont="1" applyFill="1">
      <alignment vertical="center"/>
    </xf>
    <xf numFmtId="0" fontId="37" fillId="24" borderId="0" xfId="0" applyFont="1" applyFill="1">
      <alignment vertical="center"/>
    </xf>
    <xf numFmtId="0" fontId="36" fillId="24" borderId="0" xfId="0" applyFont="1" applyFill="1">
      <alignment vertical="center"/>
    </xf>
    <xf numFmtId="0" fontId="33" fillId="24" borderId="0" xfId="0" applyFont="1" applyFill="1">
      <alignment vertical="center"/>
    </xf>
    <xf numFmtId="0" fontId="35" fillId="0" borderId="0" xfId="0" applyFont="1">
      <alignment vertical="center"/>
    </xf>
    <xf numFmtId="0" fontId="39" fillId="24" borderId="0" xfId="0" applyFont="1" applyFill="1" applyAlignment="1">
      <alignment vertical="center" wrapText="1"/>
    </xf>
    <xf numFmtId="178" fontId="31" fillId="0" borderId="49" xfId="28" applyNumberFormat="1" applyFont="1" applyBorder="1" applyAlignment="1">
      <alignment vertical="center" wrapText="1"/>
    </xf>
    <xf numFmtId="178" fontId="31" fillId="0" borderId="43" xfId="28" applyNumberFormat="1" applyFont="1" applyBorder="1" applyAlignment="1">
      <alignment vertical="center" wrapText="1"/>
    </xf>
    <xf numFmtId="178" fontId="31" fillId="0" borderId="10" xfId="28" applyNumberFormat="1" applyFont="1" applyBorder="1" applyAlignment="1">
      <alignment vertical="center" wrapText="1"/>
    </xf>
    <xf numFmtId="178" fontId="31" fillId="0" borderId="34" xfId="28" applyNumberFormat="1" applyFont="1" applyBorder="1" applyAlignment="1">
      <alignment vertical="center" wrapText="1"/>
    </xf>
    <xf numFmtId="178" fontId="31" fillId="0" borderId="24" xfId="28" applyNumberFormat="1" applyFont="1" applyBorder="1" applyAlignment="1">
      <alignment vertical="center" wrapText="1"/>
    </xf>
    <xf numFmtId="0" fontId="69" fillId="0" borderId="0" xfId="0" applyFont="1">
      <alignment vertical="center"/>
    </xf>
    <xf numFmtId="0" fontId="44" fillId="24" borderId="0" xfId="0" applyFont="1" applyFill="1" applyAlignment="1">
      <alignment horizontal="left" vertical="center"/>
    </xf>
    <xf numFmtId="0" fontId="0" fillId="24" borderId="0" xfId="0" applyFill="1" applyAlignment="1">
      <alignment horizontal="center" vertical="center"/>
    </xf>
    <xf numFmtId="0" fontId="43" fillId="24" borderId="0" xfId="0" applyFont="1" applyFill="1">
      <alignment vertical="center"/>
    </xf>
    <xf numFmtId="0" fontId="33" fillId="24" borderId="27" xfId="0" applyFont="1" applyFill="1" applyBorder="1">
      <alignment vertical="center"/>
    </xf>
    <xf numFmtId="0" fontId="44" fillId="24" borderId="0" xfId="0" applyFont="1" applyFill="1" applyAlignment="1">
      <alignment horizontal="left" vertical="center" wrapText="1"/>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5" fillId="24" borderId="0" xfId="0" applyFont="1" applyFill="1" applyAlignment="1">
      <alignment horizontal="left" vertical="center"/>
    </xf>
    <xf numFmtId="0" fontId="39" fillId="24" borderId="40"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70"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77" fillId="0" borderId="0" xfId="0" applyNumberFormat="1" applyFont="1">
      <alignment vertical="center"/>
    </xf>
    <xf numFmtId="49" fontId="78" fillId="0" borderId="0" xfId="0" applyNumberFormat="1" applyFont="1">
      <alignment vertical="center"/>
    </xf>
    <xf numFmtId="0" fontId="31" fillId="0" borderId="28" xfId="0" applyFont="1" applyBorder="1" applyAlignment="1">
      <alignment horizontal="left" vertical="center" wrapText="1"/>
    </xf>
    <xf numFmtId="181" fontId="32" fillId="0" borderId="0" xfId="0" applyNumberFormat="1" applyFont="1">
      <alignment vertical="center"/>
    </xf>
    <xf numFmtId="0" fontId="77" fillId="0" borderId="0" xfId="0" applyFont="1">
      <alignment vertical="center"/>
    </xf>
    <xf numFmtId="9" fontId="60" fillId="0" borderId="19" xfId="98" applyNumberFormat="1" applyFont="1" applyBorder="1" applyAlignment="1">
      <alignment vertical="center"/>
    </xf>
    <xf numFmtId="0" fontId="40" fillId="0" borderId="0" xfId="0" applyFont="1" applyAlignment="1">
      <alignment horizontal="left" vertical="center"/>
    </xf>
    <xf numFmtId="0" fontId="40" fillId="24" borderId="0" xfId="0" applyFont="1" applyFill="1" applyAlignment="1">
      <alignment vertical="center" wrapText="1"/>
    </xf>
    <xf numFmtId="0" fontId="45" fillId="28" borderId="61" xfId="0" applyFont="1" applyFill="1" applyBorder="1" applyAlignment="1" applyProtection="1">
      <alignment horizontal="center" vertical="center" wrapText="1"/>
      <protection locked="0"/>
    </xf>
    <xf numFmtId="0" fontId="45" fillId="28" borderId="62" xfId="0" applyFont="1" applyFill="1" applyBorder="1" applyAlignment="1" applyProtection="1">
      <alignment horizontal="center" vertical="center" wrapText="1"/>
      <protection locked="0"/>
    </xf>
    <xf numFmtId="0" fontId="45" fillId="28" borderId="60" xfId="0" applyFont="1" applyFill="1" applyBorder="1" applyAlignment="1" applyProtection="1">
      <alignment horizontal="center" vertical="center" wrapText="1"/>
      <protection locked="0"/>
    </xf>
    <xf numFmtId="0" fontId="45" fillId="28" borderId="78" xfId="0" applyFont="1" applyFill="1" applyBorder="1" applyAlignment="1" applyProtection="1">
      <alignment horizontal="center" vertical="center" wrapText="1"/>
      <protection locked="0"/>
    </xf>
    <xf numFmtId="0" fontId="36" fillId="24" borderId="0" xfId="0" applyFont="1" applyFill="1" applyAlignment="1">
      <alignment horizontal="left" vertical="center"/>
    </xf>
    <xf numFmtId="0" fontId="31" fillId="0" borderId="59" xfId="0" applyFont="1" applyBorder="1" applyAlignment="1">
      <alignment vertical="center" wrapText="1"/>
    </xf>
    <xf numFmtId="0" fontId="32" fillId="0" borderId="60" xfId="0" applyFont="1" applyBorder="1">
      <alignment vertical="center"/>
    </xf>
    <xf numFmtId="0" fontId="32" fillId="0" borderId="61" xfId="0" applyFont="1" applyBorder="1">
      <alignment vertical="center"/>
    </xf>
    <xf numFmtId="49" fontId="43" fillId="24" borderId="0" xfId="0" applyNumberFormat="1" applyFont="1" applyFill="1">
      <alignment vertical="center"/>
    </xf>
    <xf numFmtId="0" fontId="38" fillId="0" borderId="0" xfId="0" applyFont="1">
      <alignment vertical="center"/>
    </xf>
    <xf numFmtId="0" fontId="38" fillId="0" borderId="0" xfId="0" applyFont="1" applyAlignment="1">
      <alignment horizontal="left" vertical="center"/>
    </xf>
    <xf numFmtId="0" fontId="35" fillId="0" borderId="0" xfId="0" applyFont="1" applyAlignment="1">
      <alignment horizontal="left" vertical="center"/>
    </xf>
    <xf numFmtId="0" fontId="37" fillId="0" borderId="0" xfId="0" applyFont="1">
      <alignment vertical="center"/>
    </xf>
    <xf numFmtId="0" fontId="71" fillId="0" borderId="0" xfId="0" applyFont="1">
      <alignment vertical="center"/>
    </xf>
    <xf numFmtId="0" fontId="40" fillId="0" borderId="0" xfId="0" applyFont="1" applyAlignment="1">
      <alignment horizontal="center" vertical="center" wrapText="1"/>
    </xf>
    <xf numFmtId="0" fontId="79" fillId="0" borderId="0" xfId="0" applyFont="1">
      <alignment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72" fillId="0" borderId="0" xfId="0" applyFont="1">
      <alignment vertical="center"/>
    </xf>
    <xf numFmtId="0" fontId="56" fillId="0" borderId="0" xfId="0" applyFont="1">
      <alignment vertical="center"/>
    </xf>
    <xf numFmtId="0" fontId="33" fillId="0" borderId="0" xfId="0" applyFont="1">
      <alignment vertical="center"/>
    </xf>
    <xf numFmtId="0" fontId="38" fillId="0" borderId="0" xfId="0" applyFont="1" applyAlignment="1">
      <alignment horizontal="center" vertical="center" wrapText="1"/>
    </xf>
    <xf numFmtId="0" fontId="35" fillId="24" borderId="0" xfId="0" applyFont="1" applyFill="1" applyAlignment="1">
      <alignment horizontal="center" vertical="center"/>
    </xf>
    <xf numFmtId="0" fontId="41" fillId="0" borderId="12" xfId="0" applyFont="1" applyBorder="1" applyAlignment="1">
      <alignment horizontal="center" vertical="center"/>
    </xf>
    <xf numFmtId="0" fontId="36" fillId="24" borderId="0" xfId="0" applyFont="1" applyFill="1" applyAlignment="1">
      <alignment vertical="top" wrapText="1"/>
    </xf>
    <xf numFmtId="0" fontId="57" fillId="24" borderId="0" xfId="0" applyFont="1" applyFill="1">
      <alignment vertical="center"/>
    </xf>
    <xf numFmtId="0" fontId="0" fillId="24" borderId="0" xfId="0" applyFill="1" applyAlignment="1">
      <alignment vertical="center" wrapText="1"/>
    </xf>
    <xf numFmtId="0" fontId="35" fillId="24" borderId="0" xfId="0" applyFont="1" applyFill="1" applyAlignment="1">
      <alignment vertical="center" wrapText="1"/>
    </xf>
    <xf numFmtId="0" fontId="40" fillId="0" borderId="0" xfId="0" applyFont="1" applyAlignment="1">
      <alignment vertical="center" wrapText="1"/>
    </xf>
    <xf numFmtId="0" fontId="38" fillId="24" borderId="0" xfId="0" applyFont="1" applyFill="1" applyAlignment="1">
      <alignment horizontal="right" vertical="center"/>
    </xf>
    <xf numFmtId="0" fontId="35" fillId="24" borderId="0" xfId="0" applyFont="1" applyFill="1" applyAlignment="1">
      <alignment vertical="top" wrapText="1"/>
    </xf>
    <xf numFmtId="0" fontId="35" fillId="24" borderId="0" xfId="0" applyFont="1" applyFill="1" applyAlignment="1">
      <alignment horizontal="left" vertical="center" wrapText="1"/>
    </xf>
    <xf numFmtId="0" fontId="35"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5" fillId="24" borderId="24" xfId="0" applyFont="1" applyFill="1" applyBorder="1" applyAlignment="1">
      <alignment horizontal="center" vertical="center" wrapText="1" shrinkToFit="1"/>
    </xf>
    <xf numFmtId="0" fontId="35" fillId="0" borderId="54" xfId="0" applyFont="1" applyBorder="1" applyAlignment="1">
      <alignment vertical="center" wrapText="1"/>
    </xf>
    <xf numFmtId="0" fontId="35" fillId="0" borderId="16" xfId="0" applyFont="1" applyBorder="1" applyAlignment="1">
      <alignment horizontal="center" vertical="center"/>
    </xf>
    <xf numFmtId="0" fontId="35" fillId="0" borderId="16" xfId="0" applyFont="1" applyBorder="1" applyAlignment="1">
      <alignment horizontal="left" vertical="center" wrapText="1"/>
    </xf>
    <xf numFmtId="0" fontId="35" fillId="0" borderId="43" xfId="0" applyFont="1" applyBorder="1" applyAlignment="1">
      <alignment vertical="center" wrapText="1"/>
    </xf>
    <xf numFmtId="0" fontId="35" fillId="0" borderId="12" xfId="0" applyFont="1" applyBorder="1" applyAlignment="1">
      <alignment horizontal="center" vertical="center"/>
    </xf>
    <xf numFmtId="0" fontId="35" fillId="0" borderId="12" xfId="0" applyFont="1" applyBorder="1" applyAlignment="1">
      <alignment horizontal="left" vertical="center" wrapText="1"/>
    </xf>
    <xf numFmtId="49" fontId="33" fillId="24" borderId="0" xfId="0" applyNumberFormat="1" applyFont="1" applyFill="1">
      <alignment vertical="center"/>
    </xf>
    <xf numFmtId="0" fontId="35" fillId="24" borderId="0" xfId="0" applyFont="1" applyFill="1">
      <alignment vertical="center"/>
    </xf>
    <xf numFmtId="0" fontId="57" fillId="25" borderId="26" xfId="0" applyFont="1" applyFill="1" applyBorder="1" applyAlignment="1">
      <alignment horizontal="center" vertical="center"/>
    </xf>
    <xf numFmtId="0" fontId="0" fillId="0" borderId="0" xfId="0" applyAlignment="1">
      <alignment horizontal="left" vertical="center"/>
    </xf>
    <xf numFmtId="0" fontId="82" fillId="24" borderId="0" xfId="99" applyFont="1" applyFill="1">
      <alignment vertical="center"/>
    </xf>
    <xf numFmtId="0" fontId="83" fillId="24" borderId="0" xfId="99" applyFont="1" applyFill="1">
      <alignment vertical="center"/>
    </xf>
    <xf numFmtId="0" fontId="85" fillId="24" borderId="0" xfId="99" applyFont="1" applyFill="1">
      <alignment vertical="center"/>
    </xf>
    <xf numFmtId="0" fontId="86" fillId="24" borderId="0" xfId="99" applyFont="1" applyFill="1">
      <alignment vertical="center"/>
    </xf>
    <xf numFmtId="0" fontId="87" fillId="0" borderId="0" xfId="99" applyFont="1">
      <alignment vertical="center"/>
    </xf>
    <xf numFmtId="0" fontId="89" fillId="24" borderId="0" xfId="99" applyFont="1" applyFill="1">
      <alignment vertical="center"/>
    </xf>
    <xf numFmtId="0" fontId="82" fillId="24" borderId="0" xfId="99" applyFont="1" applyFill="1" applyAlignment="1">
      <alignment vertical="top"/>
    </xf>
    <xf numFmtId="0" fontId="86" fillId="24" borderId="0" xfId="99" applyFont="1" applyFill="1" applyAlignment="1">
      <alignment vertical="top"/>
    </xf>
    <xf numFmtId="0" fontId="89" fillId="24" borderId="10" xfId="99" applyFont="1" applyFill="1" applyBorder="1" applyAlignment="1">
      <alignment horizontal="center" vertical="center" shrinkToFit="1"/>
    </xf>
    <xf numFmtId="0" fontId="89" fillId="24" borderId="10" xfId="99" applyFont="1" applyFill="1" applyBorder="1" applyAlignment="1">
      <alignment horizontal="center" vertical="center" wrapText="1" shrinkToFit="1"/>
    </xf>
    <xf numFmtId="0" fontId="87" fillId="24" borderId="0" xfId="99" applyFont="1" applyFill="1">
      <alignment vertical="center"/>
    </xf>
    <xf numFmtId="0" fontId="89" fillId="24" borderId="10" xfId="99" applyFont="1" applyFill="1" applyBorder="1" applyAlignment="1">
      <alignment vertical="center" wrapText="1"/>
    </xf>
    <xf numFmtId="0" fontId="83" fillId="24" borderId="10" xfId="99" applyFont="1" applyFill="1" applyBorder="1" applyAlignment="1">
      <alignment vertical="center" wrapText="1"/>
    </xf>
    <xf numFmtId="0" fontId="86" fillId="0" borderId="0" xfId="99" applyFont="1">
      <alignment vertical="center"/>
    </xf>
    <xf numFmtId="0" fontId="88" fillId="24" borderId="0" xfId="0" applyFont="1" applyFill="1">
      <alignment vertical="center"/>
    </xf>
    <xf numFmtId="0" fontId="92" fillId="0" borderId="0" xfId="99" applyFont="1">
      <alignment vertical="center"/>
    </xf>
    <xf numFmtId="0" fontId="93" fillId="0" borderId="0" xfId="99" applyFont="1">
      <alignment vertical="center"/>
    </xf>
    <xf numFmtId="0" fontId="94" fillId="24" borderId="0" xfId="0" applyFont="1" applyFill="1">
      <alignment vertical="center"/>
    </xf>
    <xf numFmtId="0" fontId="32" fillId="0" borderId="59" xfId="0" applyFont="1" applyBorder="1">
      <alignment vertical="center"/>
    </xf>
    <xf numFmtId="0" fontId="32" fillId="0" borderId="61" xfId="0" applyFont="1" applyBorder="1" applyAlignment="1">
      <alignment vertical="center" wrapText="1"/>
    </xf>
    <xf numFmtId="0" fontId="32" fillId="0" borderId="62" xfId="0" applyFont="1" applyBorder="1" applyAlignment="1">
      <alignment vertical="center" wrapText="1"/>
    </xf>
    <xf numFmtId="0" fontId="57"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60" fillId="0" borderId="54" xfId="98" applyFont="1" applyBorder="1" applyAlignment="1">
      <alignment vertical="center"/>
    </xf>
    <xf numFmtId="9" fontId="45" fillId="0" borderId="51" xfId="28" applyFont="1" applyBorder="1">
      <alignment vertical="center"/>
    </xf>
    <xf numFmtId="0" fontId="45" fillId="0" borderId="54" xfId="0" applyFont="1" applyBorder="1">
      <alignment vertical="center"/>
    </xf>
    <xf numFmtId="0" fontId="45" fillId="0" borderId="43"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1" xfId="0" applyFont="1" applyBorder="1">
      <alignment vertical="center"/>
    </xf>
    <xf numFmtId="0" fontId="45" fillId="0" borderId="34" xfId="0" applyFont="1" applyBorder="1">
      <alignment vertical="center"/>
    </xf>
    <xf numFmtId="0" fontId="45" fillId="0" borderId="24" xfId="0" applyFont="1" applyBorder="1">
      <alignment vertical="center"/>
    </xf>
    <xf numFmtId="9" fontId="60" fillId="0" borderId="23" xfId="98" applyNumberFormat="1" applyFont="1" applyBorder="1" applyAlignment="1">
      <alignment vertical="center"/>
    </xf>
    <xf numFmtId="0" fontId="60" fillId="0" borderId="90" xfId="98" applyFont="1" applyBorder="1" applyAlignment="1">
      <alignment vertical="center"/>
    </xf>
    <xf numFmtId="0" fontId="60" fillId="0" borderId="11" xfId="98" applyFont="1" applyBorder="1" applyAlignment="1">
      <alignment vertical="center"/>
    </xf>
    <xf numFmtId="0" fontId="31" fillId="0" borderId="58" xfId="0" applyFont="1" applyBorder="1">
      <alignment vertical="center"/>
    </xf>
    <xf numFmtId="0" fontId="31" fillId="0" borderId="11" xfId="0" applyFont="1" applyBorder="1">
      <alignment vertical="center"/>
    </xf>
    <xf numFmtId="0" fontId="31" fillId="0" borderId="33" xfId="0" applyFont="1" applyBorder="1">
      <alignment vertical="center"/>
    </xf>
    <xf numFmtId="0" fontId="45" fillId="0" borderId="51" xfId="0" applyFont="1" applyBorder="1">
      <alignment vertical="center"/>
    </xf>
    <xf numFmtId="0" fontId="45" fillId="0" borderId="74" xfId="0" applyFont="1" applyBorder="1">
      <alignment vertical="center"/>
    </xf>
    <xf numFmtId="0" fontId="45" fillId="0" borderId="12" xfId="0" applyFont="1" applyBorder="1">
      <alignment vertical="center"/>
    </xf>
    <xf numFmtId="9" fontId="45" fillId="0" borderId="50" xfId="28" applyFont="1" applyBorder="1">
      <alignment vertical="center"/>
    </xf>
    <xf numFmtId="2" fontId="45" fillId="0" borderId="43" xfId="0" applyNumberFormat="1" applyFont="1" applyBorder="1">
      <alignment vertical="center"/>
    </xf>
    <xf numFmtId="0" fontId="31" fillId="0" borderId="90" xfId="0" applyFont="1" applyBorder="1">
      <alignment vertical="center"/>
    </xf>
    <xf numFmtId="0" fontId="31" fillId="0" borderId="18" xfId="0" applyFont="1" applyBorder="1">
      <alignment vertical="center"/>
    </xf>
    <xf numFmtId="0" fontId="60" fillId="0" borderId="52" xfId="98" applyFont="1" applyBorder="1" applyAlignment="1">
      <alignment vertical="center" wrapText="1"/>
    </xf>
    <xf numFmtId="9" fontId="60" fillId="0" borderId="49" xfId="98" applyNumberFormat="1" applyFont="1" applyBorder="1" applyAlignment="1">
      <alignment vertical="center"/>
    </xf>
    <xf numFmtId="0" fontId="45" fillId="0" borderId="13" xfId="0" applyFont="1" applyBorder="1">
      <alignment vertical="center"/>
    </xf>
    <xf numFmtId="0" fontId="45" fillId="0" borderId="53" xfId="0" applyFont="1" applyBorder="1">
      <alignment vertical="center"/>
    </xf>
    <xf numFmtId="9" fontId="60" fillId="0" borderId="52" xfId="98" applyNumberFormat="1" applyFont="1" applyBorder="1" applyAlignment="1">
      <alignment vertical="center"/>
    </xf>
    <xf numFmtId="0" fontId="45" fillId="0" borderId="45" xfId="0" applyFont="1" applyBorder="1">
      <alignment vertical="center"/>
    </xf>
    <xf numFmtId="0" fontId="45" fillId="0" borderId="20" xfId="0" applyFont="1" applyBorder="1">
      <alignment vertical="center"/>
    </xf>
    <xf numFmtId="0" fontId="31" fillId="0" borderId="91" xfId="0" applyFont="1" applyBorder="1">
      <alignment vertical="center"/>
    </xf>
    <xf numFmtId="0" fontId="45" fillId="0" borderId="49" xfId="0" applyFont="1" applyBorder="1">
      <alignment vertical="center"/>
    </xf>
    <xf numFmtId="0" fontId="45" fillId="0" borderId="56" xfId="0" applyFont="1" applyBorder="1">
      <alignment vertical="center"/>
    </xf>
    <xf numFmtId="2" fontId="45" fillId="0" borderId="31" xfId="0" applyNumberFormat="1" applyFont="1" applyBorder="1">
      <alignment vertical="center"/>
    </xf>
    <xf numFmtId="2" fontId="45" fillId="0" borderId="45" xfId="0" applyNumberFormat="1" applyFont="1" applyBorder="1">
      <alignment vertical="center"/>
    </xf>
    <xf numFmtId="0" fontId="45" fillId="0" borderId="36" xfId="0" applyFont="1" applyBorder="1">
      <alignment vertical="center"/>
    </xf>
    <xf numFmtId="2" fontId="45" fillId="0" borderId="34" xfId="0" applyNumberFormat="1" applyFont="1" applyBorder="1">
      <alignment vertical="center"/>
    </xf>
    <xf numFmtId="2" fontId="45" fillId="0" borderId="24" xfId="0" applyNumberFormat="1" applyFont="1" applyBorder="1">
      <alignment vertical="center"/>
    </xf>
    <xf numFmtId="0" fontId="45" fillId="0" borderId="44" xfId="0" applyFont="1" applyBorder="1">
      <alignment vertical="center"/>
    </xf>
    <xf numFmtId="0" fontId="45" fillId="0" borderId="31" xfId="0" applyFont="1" applyBorder="1">
      <alignment vertical="center"/>
    </xf>
    <xf numFmtId="49" fontId="33" fillId="24" borderId="93" xfId="0" applyNumberFormat="1" applyFont="1" applyFill="1" applyBorder="1" applyAlignment="1">
      <alignment horizontal="center" vertical="center"/>
    </xf>
    <xf numFmtId="0" fontId="41" fillId="0" borderId="72" xfId="0" applyFont="1" applyBorder="1" applyAlignment="1">
      <alignment horizontal="center" vertical="center" wrapText="1"/>
    </xf>
    <xf numFmtId="0" fontId="43" fillId="24" borderId="0" xfId="0" applyFont="1" applyFill="1" applyAlignment="1">
      <alignment horizontal="left" vertical="center"/>
    </xf>
    <xf numFmtId="0" fontId="45" fillId="27" borderId="12" xfId="0" applyFont="1" applyFill="1" applyBorder="1" applyAlignment="1">
      <alignment horizontal="left" vertical="center"/>
    </xf>
    <xf numFmtId="0" fontId="45" fillId="27" borderId="29" xfId="0" applyFont="1" applyFill="1" applyBorder="1" applyAlignment="1">
      <alignment horizontal="left" vertical="center"/>
    </xf>
    <xf numFmtId="0" fontId="45" fillId="27" borderId="11" xfId="0" applyFont="1" applyFill="1" applyBorder="1" applyAlignment="1">
      <alignment horizontal="left" vertical="center"/>
    </xf>
    <xf numFmtId="0" fontId="35" fillId="24" borderId="0" xfId="0" applyFont="1" applyFill="1" applyAlignment="1">
      <alignment horizontal="left" vertical="top" wrapText="1"/>
    </xf>
    <xf numFmtId="0" fontId="44" fillId="0" borderId="0" xfId="0" applyFont="1" applyAlignment="1">
      <alignment horizontal="left" vertical="center" wrapText="1"/>
    </xf>
    <xf numFmtId="0" fontId="49" fillId="24" borderId="17" xfId="0" applyFont="1" applyFill="1" applyBorder="1" applyAlignment="1">
      <alignment horizontal="left" vertical="center"/>
    </xf>
    <xf numFmtId="0" fontId="49" fillId="24" borderId="0" xfId="0" applyFont="1" applyFill="1" applyAlignment="1">
      <alignment horizontal="left" vertical="center"/>
    </xf>
    <xf numFmtId="0" fontId="0" fillId="24" borderId="0" xfId="0" applyFill="1" applyProtection="1">
      <alignment vertical="center"/>
      <protection locked="0"/>
    </xf>
    <xf numFmtId="0" fontId="31" fillId="0" borderId="75" xfId="0" applyFont="1" applyBorder="1" applyAlignment="1">
      <alignment horizontal="left" vertical="center" wrapText="1"/>
    </xf>
    <xf numFmtId="178" fontId="31" fillId="0" borderId="11" xfId="28" applyNumberFormat="1" applyFont="1" applyBorder="1" applyAlignment="1">
      <alignment vertical="center" wrapText="1"/>
    </xf>
    <xf numFmtId="178" fontId="31" fillId="0" borderId="33" xfId="28" applyNumberFormat="1" applyFont="1" applyBorder="1" applyAlignment="1">
      <alignment vertical="center" wrapText="1"/>
    </xf>
    <xf numFmtId="0" fontId="31" fillId="0" borderId="42" xfId="0" applyFont="1" applyBorder="1" applyAlignment="1">
      <alignment horizontal="left" vertical="center" wrapText="1"/>
    </xf>
    <xf numFmtId="178" fontId="31" fillId="0" borderId="31" xfId="28" applyNumberFormat="1" applyFont="1" applyBorder="1" applyAlignment="1">
      <alignment vertical="center" wrapText="1"/>
    </xf>
    <xf numFmtId="178" fontId="31" fillId="0" borderId="45" xfId="28" applyNumberFormat="1" applyFont="1" applyBorder="1" applyAlignment="1">
      <alignment vertical="center" wrapText="1"/>
    </xf>
    <xf numFmtId="178" fontId="31" fillId="0" borderId="58" xfId="28" applyNumberFormat="1" applyFont="1" applyBorder="1" applyAlignment="1">
      <alignment vertical="center" wrapText="1"/>
    </xf>
    <xf numFmtId="178" fontId="31" fillId="0" borderId="19" xfId="28" applyNumberFormat="1" applyFont="1" applyBorder="1" applyAlignment="1">
      <alignment vertical="center" wrapText="1"/>
    </xf>
    <xf numFmtId="178" fontId="31"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6" fillId="0" borderId="42" xfId="0" applyFont="1" applyBorder="1">
      <alignment vertical="center"/>
    </xf>
    <xf numFmtId="0" fontId="0" fillId="0" borderId="43" xfId="0" applyBorder="1">
      <alignment vertical="center"/>
    </xf>
    <xf numFmtId="0" fontId="0" fillId="0" borderId="34" xfId="0" applyBorder="1">
      <alignment vertical="center"/>
    </xf>
    <xf numFmtId="0" fontId="41" fillId="24" borderId="0" xfId="0" applyFont="1" applyFill="1" applyAlignment="1">
      <alignment horizontal="left" vertical="center" wrapText="1"/>
    </xf>
    <xf numFmtId="0" fontId="41" fillId="24" borderId="0" xfId="0" applyFont="1" applyFill="1" applyAlignment="1">
      <alignment vertical="center" wrapText="1"/>
    </xf>
    <xf numFmtId="179" fontId="35" fillId="0" borderId="11" xfId="0" applyNumberFormat="1" applyFont="1" applyBorder="1" applyAlignment="1" applyProtection="1">
      <alignment horizontal="right" vertical="center" shrinkToFit="1"/>
      <protection locked="0"/>
    </xf>
    <xf numFmtId="176" fontId="38" fillId="28" borderId="46" xfId="0" applyNumberFormat="1" applyFont="1" applyFill="1" applyBorder="1" applyAlignment="1" applyProtection="1">
      <alignment vertical="center" shrinkToFit="1"/>
      <protection locked="0"/>
    </xf>
    <xf numFmtId="38" fontId="35" fillId="0" borderId="45" xfId="34" applyFont="1" applyFill="1" applyBorder="1" applyAlignment="1" applyProtection="1">
      <alignment vertical="center" shrinkToFit="1"/>
    </xf>
    <xf numFmtId="38" fontId="35" fillId="0" borderId="41" xfId="34" applyFont="1" applyFill="1" applyBorder="1" applyAlignment="1" applyProtection="1">
      <alignment vertical="center" shrinkToFit="1"/>
    </xf>
    <xf numFmtId="38" fontId="35" fillId="0" borderId="10" xfId="34" applyFont="1" applyFill="1" applyBorder="1" applyAlignment="1" applyProtection="1">
      <alignment vertical="center" shrinkToFit="1"/>
    </xf>
    <xf numFmtId="9" fontId="45" fillId="0" borderId="52" xfId="28" applyFont="1" applyBorder="1">
      <alignment vertical="center"/>
    </xf>
    <xf numFmtId="0" fontId="45" fillId="0" borderId="19" xfId="0" applyFont="1" applyBorder="1">
      <alignment vertical="center"/>
    </xf>
    <xf numFmtId="0" fontId="45" fillId="0" borderId="23" xfId="0" applyFont="1" applyBorder="1">
      <alignment vertical="center"/>
    </xf>
    <xf numFmtId="0" fontId="31" fillId="0" borderId="58" xfId="99" applyFont="1" applyBorder="1">
      <alignment vertical="center"/>
    </xf>
    <xf numFmtId="0" fontId="31" fillId="0" borderId="11" xfId="99" applyFont="1" applyBorder="1">
      <alignment vertical="center"/>
    </xf>
    <xf numFmtId="0" fontId="31" fillId="0" borderId="33" xfId="99" applyFont="1" applyBorder="1">
      <alignment vertical="center"/>
    </xf>
    <xf numFmtId="0" fontId="31" fillId="0" borderId="18" xfId="99" applyFont="1" applyBorder="1">
      <alignment vertical="center"/>
    </xf>
    <xf numFmtId="0" fontId="31" fillId="0" borderId="91" xfId="99" applyFont="1" applyBorder="1">
      <alignment vertical="center"/>
    </xf>
    <xf numFmtId="0" fontId="60" fillId="0" borderId="33" xfId="98" applyFont="1" applyBorder="1" applyAlignment="1">
      <alignment vertical="center"/>
    </xf>
    <xf numFmtId="0" fontId="60" fillId="0" borderId="51" xfId="98" applyFont="1" applyBorder="1" applyAlignment="1">
      <alignment vertical="center"/>
    </xf>
    <xf numFmtId="0" fontId="42" fillId="0" borderId="0" xfId="0" applyFont="1" applyAlignment="1">
      <alignment horizontal="center" vertical="center"/>
    </xf>
    <xf numFmtId="0" fontId="37" fillId="24" borderId="0" xfId="0" applyFont="1" applyFill="1" applyAlignment="1">
      <alignment horizontal="center" vertical="center"/>
    </xf>
    <xf numFmtId="0" fontId="45" fillId="24" borderId="17" xfId="0" applyFont="1" applyFill="1" applyBorder="1" applyAlignment="1">
      <alignment horizontal="left" vertical="center"/>
    </xf>
    <xf numFmtId="0" fontId="80" fillId="0" borderId="10" xfId="0" applyFont="1" applyBorder="1" applyAlignment="1">
      <alignment horizontal="center" vertical="center" wrapText="1"/>
    </xf>
    <xf numFmtId="178" fontId="31" fillId="0" borderId="20" xfId="28" applyNumberFormat="1" applyFont="1" applyBorder="1" applyAlignment="1">
      <alignment vertical="center" wrapText="1"/>
    </xf>
    <xf numFmtId="178" fontId="31" fillId="0" borderId="23" xfId="28" applyNumberFormat="1" applyFont="1" applyBorder="1" applyAlignment="1">
      <alignment vertical="center" wrapText="1"/>
    </xf>
    <xf numFmtId="0" fontId="80" fillId="0" borderId="63" xfId="0" applyFont="1" applyBorder="1" applyAlignment="1">
      <alignment horizontal="center" vertical="center" wrapText="1"/>
    </xf>
    <xf numFmtId="0" fontId="80" fillId="0" borderId="68" xfId="0" applyFont="1" applyBorder="1" applyAlignment="1">
      <alignment horizontal="center" vertical="center" wrapText="1"/>
    </xf>
    <xf numFmtId="178" fontId="31" fillId="0" borderId="16" xfId="28" applyNumberFormat="1" applyFont="1" applyBorder="1" applyAlignment="1">
      <alignment vertical="center" wrapText="1"/>
    </xf>
    <xf numFmtId="178" fontId="31" fillId="0" borderId="14" xfId="28" applyNumberFormat="1" applyFont="1" applyBorder="1" applyAlignment="1">
      <alignment vertical="center" wrapText="1"/>
    </xf>
    <xf numFmtId="178" fontId="31" fillId="0" borderId="56" xfId="28" applyNumberFormat="1" applyFont="1" applyBorder="1" applyAlignment="1">
      <alignment vertical="center" wrapText="1"/>
    </xf>
    <xf numFmtId="178" fontId="31" fillId="0" borderId="12" xfId="28" applyNumberFormat="1" applyFont="1" applyBorder="1" applyAlignment="1">
      <alignment vertical="center" wrapText="1"/>
    </xf>
    <xf numFmtId="178" fontId="31" fillId="0" borderId="36" xfId="28" applyNumberFormat="1" applyFont="1" applyBorder="1" applyAlignment="1">
      <alignment vertical="center" wrapText="1"/>
    </xf>
    <xf numFmtId="0" fontId="80" fillId="0" borderId="69" xfId="0" applyFont="1" applyBorder="1" applyAlignment="1">
      <alignment horizontal="center" vertical="center" wrapText="1"/>
    </xf>
    <xf numFmtId="0" fontId="80" fillId="0" borderId="43" xfId="0" applyFont="1" applyBorder="1" applyAlignment="1">
      <alignment horizontal="center" vertical="center" wrapText="1"/>
    </xf>
    <xf numFmtId="0" fontId="80" fillId="0" borderId="20" xfId="0" applyFont="1" applyBorder="1" applyAlignment="1">
      <alignment horizontal="center" vertical="center" wrapText="1"/>
    </xf>
    <xf numFmtId="0" fontId="80" fillId="0" borderId="34" xfId="0" applyFont="1" applyBorder="1" applyAlignment="1">
      <alignment horizontal="center" vertical="center" wrapText="1"/>
    </xf>
    <xf numFmtId="0" fontId="80" fillId="0" borderId="53" xfId="0" applyFont="1" applyBorder="1" applyAlignment="1">
      <alignment horizontal="center" vertical="center" wrapText="1"/>
    </xf>
    <xf numFmtId="0" fontId="80" fillId="0" borderId="13" xfId="0" applyFont="1" applyBorder="1" applyAlignment="1">
      <alignment horizontal="center" vertical="center" wrapText="1"/>
    </xf>
    <xf numFmtId="0" fontId="80" fillId="0" borderId="44" xfId="0" applyFont="1" applyBorder="1" applyAlignment="1">
      <alignment horizontal="center" vertical="center" wrapText="1"/>
    </xf>
    <xf numFmtId="0" fontId="80" fillId="0" borderId="31" xfId="0" applyFont="1" applyBorder="1" applyAlignment="1">
      <alignment horizontal="center" vertical="center" wrapText="1"/>
    </xf>
    <xf numFmtId="0" fontId="80" fillId="0" borderId="54" xfId="0" applyFont="1" applyBorder="1" applyAlignment="1">
      <alignment horizontal="center" vertical="center" wrapText="1"/>
    </xf>
    <xf numFmtId="0" fontId="80" fillId="0" borderId="45" xfId="0" applyFont="1" applyBorder="1" applyAlignment="1">
      <alignment horizontal="center" vertical="center" wrapText="1"/>
    </xf>
    <xf numFmtId="0" fontId="80" fillId="0" borderId="19" xfId="0" applyFont="1" applyBorder="1" applyAlignment="1">
      <alignment horizontal="center" vertical="center" wrapText="1"/>
    </xf>
    <xf numFmtId="0" fontId="35" fillId="24" borderId="0" xfId="0" applyFont="1" applyFill="1" applyAlignment="1">
      <alignment horizontal="center" vertical="top" wrapText="1"/>
    </xf>
    <xf numFmtId="0" fontId="31" fillId="0" borderId="43" xfId="0" applyFont="1" applyBorder="1">
      <alignment vertical="center"/>
    </xf>
    <xf numFmtId="0" fontId="31" fillId="0" borderId="20" xfId="0" applyFont="1" applyBorder="1">
      <alignment vertical="center"/>
    </xf>
    <xf numFmtId="49" fontId="31" fillId="0" borderId="31" xfId="0" applyNumberFormat="1" applyFont="1" applyBorder="1">
      <alignment vertical="center"/>
    </xf>
    <xf numFmtId="49" fontId="31" fillId="0" borderId="19" xfId="0" applyNumberFormat="1" applyFont="1" applyBorder="1">
      <alignment vertical="center"/>
    </xf>
    <xf numFmtId="49" fontId="77" fillId="0" borderId="34" xfId="0" applyNumberFormat="1" applyFont="1" applyBorder="1">
      <alignment vertical="center"/>
    </xf>
    <xf numFmtId="49" fontId="77" fillId="0" borderId="23" xfId="0" applyNumberFormat="1" applyFont="1" applyBorder="1">
      <alignment vertical="center"/>
    </xf>
    <xf numFmtId="177" fontId="35" fillId="0" borderId="41" xfId="0" applyNumberFormat="1" applyFont="1" applyBorder="1" applyAlignment="1">
      <alignment vertical="center" wrapText="1"/>
    </xf>
    <xf numFmtId="0" fontId="0" fillId="24" borderId="83" xfId="0" applyFill="1" applyBorder="1">
      <alignment vertical="center"/>
    </xf>
    <xf numFmtId="0" fontId="43" fillId="0" borderId="0" xfId="0" applyFont="1" applyAlignment="1">
      <alignment horizontal="center" vertical="center" wrapText="1"/>
    </xf>
    <xf numFmtId="0" fontId="31" fillId="0" borderId="0" xfId="0" applyFont="1" applyAlignment="1">
      <alignment horizontal="left" vertical="center" wrapText="1"/>
    </xf>
    <xf numFmtId="0" fontId="41" fillId="28" borderId="41" xfId="0" applyFont="1" applyFill="1" applyBorder="1" applyAlignment="1" applyProtection="1">
      <alignment vertical="center" wrapText="1"/>
      <protection locked="0"/>
    </xf>
    <xf numFmtId="0" fontId="31" fillId="0" borderId="17" xfId="0" applyFont="1" applyBorder="1" applyAlignment="1">
      <alignment horizontal="left" vertical="center" wrapText="1"/>
    </xf>
    <xf numFmtId="0" fontId="80" fillId="0" borderId="50" xfId="0" applyFont="1" applyBorder="1" applyAlignment="1">
      <alignment horizontal="center" vertical="center" wrapText="1"/>
    </xf>
    <xf numFmtId="0" fontId="80" fillId="0" borderId="51" xfId="0" applyFont="1" applyBorder="1" applyAlignment="1">
      <alignment horizontal="center" vertical="center" wrapText="1"/>
    </xf>
    <xf numFmtId="0" fontId="80" fillId="0" borderId="52" xfId="0" applyFont="1" applyBorder="1" applyAlignment="1">
      <alignment horizontal="center" vertical="center" wrapText="1"/>
    </xf>
    <xf numFmtId="0" fontId="80" fillId="0" borderId="74" xfId="0" applyFont="1" applyBorder="1" applyAlignment="1">
      <alignment horizontal="center" vertical="center" wrapText="1"/>
    </xf>
    <xf numFmtId="0" fontId="31" fillId="0" borderId="65" xfId="0" applyFont="1" applyBorder="1" applyAlignment="1">
      <alignment horizontal="left" vertical="center" wrapText="1"/>
    </xf>
    <xf numFmtId="0" fontId="31" fillId="0" borderId="78" xfId="0" applyFont="1" applyBorder="1" applyAlignment="1">
      <alignment horizontal="left" vertical="center" wrapText="1"/>
    </xf>
    <xf numFmtId="0" fontId="31" fillId="0" borderId="60" xfId="0" applyFont="1" applyBorder="1" applyAlignment="1">
      <alignment horizontal="left" vertical="center" wrapText="1"/>
    </xf>
    <xf numFmtId="0" fontId="31" fillId="0" borderId="0" xfId="0" applyFont="1" applyAlignment="1">
      <alignment horizontal="left" vertical="center"/>
    </xf>
    <xf numFmtId="178" fontId="31" fillId="0" borderId="47" xfId="28" applyNumberFormat="1" applyFont="1" applyBorder="1" applyAlignment="1">
      <alignment vertical="center" wrapText="1"/>
    </xf>
    <xf numFmtId="178" fontId="31" fillId="0" borderId="84" xfId="28" applyNumberFormat="1" applyFont="1" applyBorder="1" applyAlignment="1">
      <alignment vertical="center" wrapText="1"/>
    </xf>
    <xf numFmtId="178" fontId="31" fillId="0" borderId="85" xfId="28" applyNumberFormat="1" applyFont="1" applyBorder="1" applyAlignment="1">
      <alignment vertical="center" wrapText="1"/>
    </xf>
    <xf numFmtId="178" fontId="31" fillId="0" borderId="41" xfId="28" applyNumberFormat="1" applyFont="1" applyBorder="1" applyAlignment="1">
      <alignment vertical="center" wrapText="1"/>
    </xf>
    <xf numFmtId="178" fontId="31"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8" fillId="0" borderId="10" xfId="0" applyFont="1" applyBorder="1">
      <alignment vertical="center"/>
    </xf>
    <xf numFmtId="0" fontId="98" fillId="0" borderId="45" xfId="0" applyFont="1" applyBorder="1">
      <alignment vertical="center"/>
    </xf>
    <xf numFmtId="178" fontId="31" fillId="0" borderId="13" xfId="28" applyNumberFormat="1" applyFont="1" applyBorder="1" applyAlignment="1">
      <alignment vertical="center" wrapText="1"/>
    </xf>
    <xf numFmtId="0" fontId="98" fillId="0" borderId="13" xfId="0" applyFont="1" applyBorder="1">
      <alignment vertical="center"/>
    </xf>
    <xf numFmtId="178" fontId="31" fillId="0" borderId="44" xfId="28" applyNumberFormat="1" applyFont="1" applyBorder="1" applyAlignment="1">
      <alignment vertical="center" wrapText="1"/>
    </xf>
    <xf numFmtId="0" fontId="31"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1" fillId="0" borderId="91" xfId="28" applyNumberFormat="1" applyFont="1" applyBorder="1" applyAlignment="1">
      <alignment vertical="center" wrapText="1"/>
    </xf>
    <xf numFmtId="0" fontId="96" fillId="0" borderId="35" xfId="0" applyFont="1" applyBorder="1">
      <alignment vertical="center"/>
    </xf>
    <xf numFmtId="0" fontId="31" fillId="0" borderId="21" xfId="0" applyFont="1" applyBorder="1" applyAlignment="1">
      <alignment horizontal="left" vertical="center" wrapText="1"/>
    </xf>
    <xf numFmtId="0" fontId="31" fillId="0" borderId="29" xfId="0" applyFont="1" applyBorder="1" applyAlignment="1">
      <alignment horizontal="left" vertical="center" wrapText="1"/>
    </xf>
    <xf numFmtId="0" fontId="31" fillId="0" borderId="32" xfId="0" applyFont="1" applyBorder="1" applyAlignment="1">
      <alignment horizontal="left" vertical="center" wrapText="1"/>
    </xf>
    <xf numFmtId="178" fontId="31" fillId="0" borderId="61" xfId="28" applyNumberFormat="1" applyFont="1" applyBorder="1" applyAlignment="1">
      <alignment vertical="center" wrapText="1"/>
    </xf>
    <xf numFmtId="178" fontId="31" fillId="0" borderId="62" xfId="28" applyNumberFormat="1" applyFont="1" applyBorder="1" applyAlignment="1">
      <alignment vertical="center" wrapText="1"/>
    </xf>
    <xf numFmtId="178" fontId="31" fillId="0" borderId="60" xfId="28" applyNumberFormat="1" applyFont="1" applyBorder="1" applyAlignment="1">
      <alignment vertical="center" wrapText="1"/>
    </xf>
    <xf numFmtId="0" fontId="0" fillId="0" borderId="16" xfId="0" applyBorder="1">
      <alignment vertical="center"/>
    </xf>
    <xf numFmtId="0" fontId="31" fillId="0" borderId="81" xfId="0" applyFont="1" applyBorder="1" applyAlignment="1">
      <alignment horizontal="left" vertical="center" wrapText="1"/>
    </xf>
    <xf numFmtId="0" fontId="45" fillId="0" borderId="11" xfId="0" applyFont="1" applyBorder="1">
      <alignment vertical="center"/>
    </xf>
    <xf numFmtId="0" fontId="45" fillId="0" borderId="33" xfId="0" applyFont="1" applyBorder="1">
      <alignment vertical="center"/>
    </xf>
    <xf numFmtId="0" fontId="31" fillId="0" borderId="61" xfId="0" applyFont="1" applyBorder="1" applyAlignment="1">
      <alignment horizontal="left" vertical="center" wrapText="1"/>
    </xf>
    <xf numFmtId="0" fontId="31" fillId="0" borderId="62" xfId="0" applyFont="1" applyBorder="1" applyAlignment="1">
      <alignment horizontal="left" vertical="center" wrapText="1"/>
    </xf>
    <xf numFmtId="178" fontId="31" fillId="0" borderId="73" xfId="28" applyNumberFormat="1" applyFont="1" applyBorder="1" applyAlignment="1">
      <alignment vertical="center" wrapText="1"/>
    </xf>
    <xf numFmtId="9" fontId="31" fillId="0" borderId="19" xfId="28" applyFont="1" applyBorder="1">
      <alignment vertical="center"/>
    </xf>
    <xf numFmtId="9" fontId="31" fillId="0" borderId="20" xfId="28" applyFont="1" applyBorder="1">
      <alignment vertical="center"/>
    </xf>
    <xf numFmtId="0" fontId="31" fillId="0" borderId="21" xfId="0" applyFont="1" applyBorder="1">
      <alignment vertical="center"/>
    </xf>
    <xf numFmtId="0" fontId="31" fillId="0" borderId="29" xfId="0" applyFont="1" applyBorder="1">
      <alignment vertical="center"/>
    </xf>
    <xf numFmtId="0" fontId="45" fillId="0" borderId="18" xfId="0" applyFont="1" applyBorder="1">
      <alignment vertical="center"/>
    </xf>
    <xf numFmtId="49" fontId="31" fillId="0" borderId="65" xfId="0" applyNumberFormat="1" applyFont="1" applyBorder="1">
      <alignment vertical="center"/>
    </xf>
    <xf numFmtId="49" fontId="31" fillId="0" borderId="61" xfId="0" applyNumberFormat="1" applyFont="1" applyBorder="1">
      <alignment vertical="center"/>
    </xf>
    <xf numFmtId="49" fontId="31" fillId="0" borderId="62" xfId="0" applyNumberFormat="1" applyFont="1" applyBorder="1">
      <alignment vertical="center"/>
    </xf>
    <xf numFmtId="49" fontId="31" fillId="0" borderId="94" xfId="0" applyNumberFormat="1" applyFont="1" applyBorder="1">
      <alignment vertical="center"/>
    </xf>
    <xf numFmtId="0" fontId="80" fillId="0" borderId="77" xfId="0" applyFont="1" applyBorder="1" applyAlignment="1">
      <alignment horizontal="center" vertical="center" wrapText="1"/>
    </xf>
    <xf numFmtId="178" fontId="31" fillId="0" borderId="72" xfId="28" applyNumberFormat="1" applyFont="1" applyBorder="1" applyAlignment="1">
      <alignment vertical="center" wrapText="1"/>
    </xf>
    <xf numFmtId="178" fontId="31" fillId="0" borderId="67" xfId="28" applyNumberFormat="1" applyFont="1" applyBorder="1" applyAlignment="1">
      <alignment vertical="center" wrapText="1"/>
    </xf>
    <xf numFmtId="0" fontId="45" fillId="0" borderId="66" xfId="0" applyFont="1" applyBorder="1">
      <alignment vertical="center"/>
    </xf>
    <xf numFmtId="0" fontId="45"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1" fillId="0" borderId="78" xfId="0" applyFont="1" applyBorder="1">
      <alignment vertical="center"/>
    </xf>
    <xf numFmtId="0" fontId="41" fillId="24" borderId="41" xfId="0" applyFont="1" applyFill="1" applyBorder="1" applyAlignment="1" applyProtection="1">
      <alignment horizontal="center" vertical="center" wrapText="1"/>
      <protection locked="0"/>
    </xf>
    <xf numFmtId="2" fontId="45" fillId="0" borderId="56" xfId="0" applyNumberFormat="1" applyFont="1" applyBorder="1">
      <alignment vertical="center"/>
    </xf>
    <xf numFmtId="2" fontId="45" fillId="0" borderId="12" xfId="0" applyNumberFormat="1" applyFont="1" applyBorder="1">
      <alignment vertical="center"/>
    </xf>
    <xf numFmtId="2" fontId="45" fillId="0" borderId="36" xfId="0" applyNumberFormat="1" applyFont="1" applyBorder="1">
      <alignment vertical="center"/>
    </xf>
    <xf numFmtId="0" fontId="31" fillId="0" borderId="31" xfId="0" applyFont="1" applyBorder="1">
      <alignment vertical="center"/>
    </xf>
    <xf numFmtId="0" fontId="96" fillId="0" borderId="31" xfId="0" applyFont="1" applyBorder="1">
      <alignment vertical="center"/>
    </xf>
    <xf numFmtId="0" fontId="96" fillId="0" borderId="43" xfId="0" applyFont="1" applyBorder="1">
      <alignment vertical="center"/>
    </xf>
    <xf numFmtId="0" fontId="31" fillId="0" borderId="43" xfId="0" applyFont="1" applyBorder="1" applyAlignment="1">
      <alignment horizontal="left" vertical="center" wrapText="1"/>
    </xf>
    <xf numFmtId="0" fontId="31" fillId="0" borderId="34" xfId="0" applyFont="1" applyBorder="1" applyAlignment="1">
      <alignment horizontal="left" vertical="center" wrapText="1"/>
    </xf>
    <xf numFmtId="178" fontId="31" fillId="0" borderId="82" xfId="28" applyNumberFormat="1" applyFont="1" applyBorder="1" applyAlignment="1">
      <alignment vertical="center" wrapText="1"/>
    </xf>
    <xf numFmtId="178" fontId="31" fillId="0" borderId="65" xfId="28" applyNumberFormat="1" applyFont="1" applyBorder="1" applyAlignment="1">
      <alignment vertical="center" wrapText="1"/>
    </xf>
    <xf numFmtId="178" fontId="31" fillId="0" borderId="77" xfId="28" applyNumberFormat="1" applyFont="1" applyBorder="1" applyAlignment="1">
      <alignment vertical="center" wrapText="1"/>
    </xf>
    <xf numFmtId="2" fontId="35" fillId="0" borderId="49" xfId="34" applyNumberFormat="1" applyFont="1" applyFill="1" applyBorder="1" applyAlignment="1" applyProtection="1">
      <alignment vertical="center" shrinkToFit="1"/>
    </xf>
    <xf numFmtId="2" fontId="35" fillId="0" borderId="20" xfId="34" applyNumberFormat="1" applyFont="1" applyFill="1" applyBorder="1" applyAlignment="1" applyProtection="1">
      <alignment vertical="center" shrinkToFit="1"/>
    </xf>
    <xf numFmtId="2" fontId="35" fillId="0" borderId="16" xfId="34" applyNumberFormat="1" applyFont="1" applyFill="1" applyBorder="1" applyAlignment="1" applyProtection="1">
      <alignment horizontal="center" vertical="center" shrinkToFit="1"/>
    </xf>
    <xf numFmtId="178" fontId="35" fillId="0" borderId="65" xfId="28" applyNumberFormat="1" applyFont="1" applyFill="1" applyBorder="1" applyAlignment="1" applyProtection="1">
      <alignment vertical="center" shrinkToFit="1"/>
    </xf>
    <xf numFmtId="177" fontId="35" fillId="0" borderId="54" xfId="0" applyNumberFormat="1" applyFont="1" applyBorder="1" applyAlignment="1">
      <alignment vertical="center" wrapText="1"/>
    </xf>
    <xf numFmtId="177" fontId="35" fillId="0" borderId="49" xfId="0" applyNumberFormat="1" applyFont="1" applyBorder="1" applyAlignment="1">
      <alignment vertical="center" wrapText="1"/>
    </xf>
    <xf numFmtId="0" fontId="38" fillId="28" borderId="54" xfId="0" applyFont="1" applyFill="1" applyBorder="1" applyAlignment="1" applyProtection="1">
      <alignment horizontal="center" vertical="center"/>
      <protection locked="0"/>
    </xf>
    <xf numFmtId="0" fontId="38" fillId="0" borderId="49" xfId="0" applyFont="1" applyBorder="1" applyAlignment="1" applyProtection="1">
      <alignment horizontal="center" vertical="center" wrapText="1"/>
      <protection locked="0"/>
    </xf>
    <xf numFmtId="0" fontId="38" fillId="28" borderId="43" xfId="0" applyFont="1" applyFill="1" applyBorder="1" applyAlignment="1" applyProtection="1">
      <alignment horizontal="center" vertical="center"/>
      <protection locked="0"/>
    </xf>
    <xf numFmtId="0" fontId="38" fillId="0" borderId="20" xfId="0" applyFont="1" applyBorder="1" applyAlignment="1" applyProtection="1">
      <alignment horizontal="center" vertical="center" wrapText="1"/>
      <protection locked="0"/>
    </xf>
    <xf numFmtId="0" fontId="69" fillId="0" borderId="0" xfId="0" applyFont="1" applyAlignment="1">
      <alignment horizontal="center" vertical="center" wrapText="1"/>
    </xf>
    <xf numFmtId="0" fontId="69" fillId="0" borderId="0" xfId="0" applyFont="1" applyAlignment="1">
      <alignment vertical="center" wrapText="1"/>
    </xf>
    <xf numFmtId="0" fontId="57" fillId="25" borderId="55" xfId="0" applyFont="1" applyFill="1" applyBorder="1" applyAlignment="1">
      <alignment horizontal="center" vertical="center"/>
    </xf>
    <xf numFmtId="0" fontId="98" fillId="0" borderId="41" xfId="0" applyFont="1" applyBorder="1">
      <alignment vertical="center"/>
    </xf>
    <xf numFmtId="0" fontId="32" fillId="0" borderId="10" xfId="0" applyFont="1" applyBorder="1">
      <alignment vertical="center"/>
    </xf>
    <xf numFmtId="0" fontId="31" fillId="0" borderId="39" xfId="0" applyFont="1" applyBorder="1" applyAlignment="1">
      <alignment horizontal="left" vertical="center" wrapText="1"/>
    </xf>
    <xf numFmtId="0" fontId="31" fillId="0" borderId="46" xfId="0" applyFont="1" applyBorder="1" applyAlignment="1">
      <alignment horizontal="left" vertical="center" wrapText="1"/>
    </xf>
    <xf numFmtId="0" fontId="32" fillId="0" borderId="45" xfId="0" applyFont="1" applyBorder="1">
      <alignment vertical="center"/>
    </xf>
    <xf numFmtId="0" fontId="32" fillId="0" borderId="19" xfId="0" applyFont="1" applyBorder="1">
      <alignment vertical="center"/>
    </xf>
    <xf numFmtId="0" fontId="32" fillId="0" borderId="20" xfId="0" applyFont="1" applyBorder="1">
      <alignment vertical="center"/>
    </xf>
    <xf numFmtId="0" fontId="98" fillId="0" borderId="24" xfId="0" applyFont="1" applyBorder="1">
      <alignment vertical="center"/>
    </xf>
    <xf numFmtId="0" fontId="40" fillId="24" borderId="0" xfId="0" applyFont="1" applyFill="1" applyAlignment="1">
      <alignment horizontal="center" vertical="center"/>
    </xf>
    <xf numFmtId="0" fontId="45" fillId="24" borderId="12" xfId="0" quotePrefix="1" applyFont="1" applyFill="1" applyBorder="1" applyAlignment="1">
      <alignment horizontal="left" vertical="center"/>
    </xf>
    <xf numFmtId="0" fontId="45" fillId="24" borderId="29" xfId="0" quotePrefix="1" applyFont="1" applyFill="1" applyBorder="1" applyAlignment="1">
      <alignment horizontal="left" vertical="center"/>
    </xf>
    <xf numFmtId="0" fontId="45" fillId="24" borderId="48" xfId="0" quotePrefix="1" applyFont="1" applyFill="1" applyBorder="1" applyAlignment="1">
      <alignment horizontal="left" vertical="center"/>
    </xf>
    <xf numFmtId="0" fontId="45" fillId="24" borderId="37" xfId="0" quotePrefix="1" applyFont="1" applyFill="1" applyBorder="1" applyAlignment="1">
      <alignment horizontal="left" vertical="center"/>
    </xf>
    <xf numFmtId="0" fontId="45" fillId="24" borderId="0" xfId="0" applyFont="1" applyFill="1" applyAlignment="1" applyProtection="1">
      <alignment horizontal="left" vertical="center"/>
      <protection locked="0"/>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51" fillId="24" borderId="0" xfId="0" applyFont="1" applyFill="1" applyAlignment="1">
      <alignment horizontal="left" vertical="center" wrapText="1"/>
    </xf>
    <xf numFmtId="0" fontId="35" fillId="24" borderId="30" xfId="0" applyFont="1" applyFill="1" applyBorder="1">
      <alignment vertical="center"/>
    </xf>
    <xf numFmtId="0" fontId="35" fillId="24" borderId="79" xfId="0" applyFont="1" applyFill="1" applyBorder="1">
      <alignmen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protection locked="0"/>
    </xf>
    <xf numFmtId="0" fontId="73" fillId="24" borderId="0" xfId="48" applyFont="1" applyFill="1" applyBorder="1" applyAlignment="1" applyProtection="1">
      <alignment horizontal="left" vertical="center"/>
      <protection locked="0"/>
    </xf>
    <xf numFmtId="0" fontId="38" fillId="24" borderId="0" xfId="0" applyFont="1" applyFill="1">
      <alignment vertical="center"/>
    </xf>
    <xf numFmtId="0" fontId="52" fillId="24" borderId="76" xfId="0" applyFont="1" applyFill="1" applyBorder="1" applyAlignment="1">
      <alignment vertical="center" wrapText="1"/>
    </xf>
    <xf numFmtId="0" fontId="52" fillId="24" borderId="30" xfId="0" applyFont="1" applyFill="1" applyBorder="1" applyAlignment="1">
      <alignment vertical="center" wrapText="1"/>
    </xf>
    <xf numFmtId="0" fontId="41" fillId="24" borderId="30" xfId="0" applyFont="1" applyFill="1" applyBorder="1" applyAlignment="1">
      <alignment vertical="top" wrapText="1"/>
    </xf>
    <xf numFmtId="0" fontId="41" fillId="24" borderId="79" xfId="0" applyFont="1" applyFill="1" applyBorder="1" applyAlignment="1">
      <alignment vertical="top" wrapText="1"/>
    </xf>
    <xf numFmtId="0" fontId="51" fillId="24" borderId="95" xfId="0" applyFont="1" applyFill="1" applyBorder="1" applyAlignment="1">
      <alignment vertical="center" wrapText="1"/>
    </xf>
    <xf numFmtId="0" fontId="45" fillId="24" borderId="0" xfId="0" applyFont="1" applyFill="1" applyAlignment="1" applyProtection="1">
      <alignment vertical="center" wrapText="1"/>
      <protection locked="0"/>
    </xf>
    <xf numFmtId="0" fontId="45" fillId="24" borderId="95" xfId="0" applyFont="1" applyFill="1" applyBorder="1" applyAlignment="1" applyProtection="1">
      <alignment vertical="center" wrapText="1"/>
      <protection locked="0"/>
    </xf>
    <xf numFmtId="0" fontId="52" fillId="24" borderId="83" xfId="0" applyFont="1" applyFill="1" applyBorder="1" applyAlignment="1">
      <alignment vertical="center" wrapText="1"/>
    </xf>
    <xf numFmtId="0" fontId="52" fillId="24" borderId="95" xfId="0" applyFont="1" applyFill="1" applyBorder="1" applyAlignment="1">
      <alignment vertical="center" wrapText="1"/>
    </xf>
    <xf numFmtId="0" fontId="52" fillId="24" borderId="83" xfId="0" applyFont="1" applyFill="1" applyBorder="1">
      <alignment vertical="center"/>
    </xf>
    <xf numFmtId="0" fontId="52" fillId="24" borderId="0" xfId="0" applyFont="1" applyFill="1">
      <alignment vertical="center"/>
    </xf>
    <xf numFmtId="0" fontId="52" fillId="24" borderId="0" xfId="0" applyFont="1" applyFill="1" applyAlignment="1" applyProtection="1">
      <alignment vertical="center" shrinkToFit="1"/>
      <protection locked="0"/>
    </xf>
    <xf numFmtId="0" fontId="54" fillId="24" borderId="0" xfId="0" applyFont="1" applyFill="1">
      <alignment vertical="center"/>
    </xf>
    <xf numFmtId="0" fontId="52" fillId="24" borderId="80" xfId="0" applyFont="1" applyFill="1" applyBorder="1">
      <alignment vertical="center"/>
    </xf>
    <xf numFmtId="0" fontId="54" fillId="24" borderId="81" xfId="0" applyFont="1" applyFill="1" applyBorder="1">
      <alignment vertical="center"/>
    </xf>
    <xf numFmtId="0" fontId="52" fillId="24" borderId="81" xfId="0" applyFont="1" applyFill="1" applyBorder="1">
      <alignment vertical="center"/>
    </xf>
    <xf numFmtId="0" fontId="52" fillId="24" borderId="81" xfId="0" applyFont="1" applyFill="1" applyBorder="1" applyAlignment="1">
      <alignment horizontal="center" vertical="center"/>
    </xf>
    <xf numFmtId="0" fontId="52" fillId="24" borderId="81" xfId="0" applyFont="1" applyFill="1" applyBorder="1" applyAlignment="1">
      <alignment vertical="center" shrinkToFit="1"/>
    </xf>
    <xf numFmtId="0" fontId="52" fillId="24" borderId="96" xfId="0" applyFont="1" applyFill="1" applyBorder="1" applyAlignment="1">
      <alignment vertical="center" shrinkToFit="1"/>
    </xf>
    <xf numFmtId="0" fontId="52" fillId="24" borderId="0" xfId="0" applyFont="1" applyFill="1" applyAlignment="1" applyProtection="1">
      <alignment horizontal="center" vertical="center" shrinkToFit="1"/>
      <protection locked="0"/>
    </xf>
    <xf numFmtId="0" fontId="47" fillId="24" borderId="0" xfId="0" applyFont="1" applyFill="1" applyAlignment="1">
      <alignment horizontal="center" vertical="center" shrinkToFit="1"/>
    </xf>
    <xf numFmtId="0" fontId="49" fillId="24" borderId="0" xfId="0" applyFont="1" applyFill="1" applyAlignment="1" applyProtection="1">
      <alignment horizontal="center" vertical="center" wrapText="1"/>
      <protection locked="0"/>
    </xf>
    <xf numFmtId="0" fontId="41" fillId="0" borderId="0" xfId="0" applyFont="1" applyAlignment="1">
      <alignment vertical="center" wrapText="1"/>
    </xf>
    <xf numFmtId="0" fontId="100" fillId="24" borderId="0" xfId="0" applyFont="1" applyFill="1">
      <alignment vertical="center"/>
    </xf>
    <xf numFmtId="0" fontId="100" fillId="0" borderId="0" xfId="0" applyFont="1">
      <alignment vertical="center"/>
    </xf>
    <xf numFmtId="0" fontId="31" fillId="0" borderId="0" xfId="0" applyFont="1" applyAlignment="1">
      <alignment horizontal="center" vertical="center"/>
    </xf>
    <xf numFmtId="0" fontId="38" fillId="24" borderId="83" xfId="0" applyFont="1" applyFill="1" applyBorder="1" applyAlignment="1">
      <alignment vertical="center" wrapText="1"/>
    </xf>
    <xf numFmtId="0" fontId="38" fillId="24" borderId="80" xfId="0" applyFont="1" applyFill="1" applyBorder="1" applyAlignment="1">
      <alignment vertical="center" wrapText="1"/>
    </xf>
    <xf numFmtId="0" fontId="0" fillId="0" borderId="83" xfId="0" applyBorder="1">
      <alignment vertical="center"/>
    </xf>
    <xf numFmtId="177" fontId="35" fillId="24" borderId="81" xfId="0" applyNumberFormat="1" applyFont="1" applyFill="1" applyBorder="1">
      <alignment vertical="center"/>
    </xf>
    <xf numFmtId="177" fontId="35" fillId="24" borderId="17" xfId="0" applyNumberFormat="1" applyFont="1" applyFill="1" applyBorder="1">
      <alignment vertical="center"/>
    </xf>
    <xf numFmtId="177" fontId="35" fillId="24" borderId="29" xfId="0" applyNumberFormat="1" applyFont="1" applyFill="1" applyBorder="1">
      <alignment vertical="center"/>
    </xf>
    <xf numFmtId="177" fontId="35" fillId="24" borderId="32" xfId="0" applyNumberFormat="1" applyFont="1" applyFill="1" applyBorder="1">
      <alignment vertical="center"/>
    </xf>
    <xf numFmtId="0" fontId="38" fillId="24" borderId="26" xfId="0" applyFont="1" applyFill="1" applyBorder="1" applyAlignment="1">
      <alignment horizontal="center" vertical="center" wrapText="1"/>
    </xf>
    <xf numFmtId="0" fontId="35" fillId="24" borderId="55" xfId="0" applyFont="1" applyFill="1" applyBorder="1" applyAlignment="1">
      <alignment horizontal="center" vertical="center" wrapText="1"/>
    </xf>
    <xf numFmtId="0" fontId="38"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1" fillId="24" borderId="0" xfId="0" applyFont="1" applyFill="1" applyAlignment="1">
      <alignment horizontal="left" vertical="center" wrapText="1"/>
    </xf>
    <xf numFmtId="0" fontId="36" fillId="25" borderId="55" xfId="0" applyFont="1" applyFill="1" applyBorder="1" applyAlignment="1" applyProtection="1">
      <alignment horizontal="center" vertical="center"/>
      <protection locked="0"/>
    </xf>
    <xf numFmtId="0" fontId="45" fillId="27" borderId="14" xfId="0" applyFont="1" applyFill="1" applyBorder="1" applyAlignment="1">
      <alignment horizontal="left" vertical="center"/>
    </xf>
    <xf numFmtId="0" fontId="45" fillId="27" borderId="98" xfId="0" applyFont="1" applyFill="1" applyBorder="1" applyAlignment="1">
      <alignment horizontal="left" vertical="center"/>
    </xf>
    <xf numFmtId="0" fontId="45" fillId="24" borderId="16" xfId="0" quotePrefix="1" applyFont="1" applyFill="1" applyBorder="1" applyAlignment="1">
      <alignment horizontal="left" vertical="center"/>
    </xf>
    <xf numFmtId="0" fontId="45" fillId="24" borderId="17" xfId="0" quotePrefix="1" applyFont="1" applyFill="1" applyBorder="1" applyAlignment="1">
      <alignment horizontal="left" vertical="center"/>
    </xf>
    <xf numFmtId="0" fontId="45" fillId="24" borderId="11" xfId="0" quotePrefix="1" applyFont="1" applyFill="1" applyBorder="1" applyAlignment="1">
      <alignment horizontal="left" vertical="center"/>
    </xf>
    <xf numFmtId="0" fontId="52" fillId="24" borderId="95" xfId="0" applyFont="1" applyFill="1" applyBorder="1" applyAlignment="1" applyProtection="1">
      <alignment vertical="center" shrinkToFit="1"/>
      <protection locked="0"/>
    </xf>
    <xf numFmtId="0" fontId="38" fillId="24" borderId="83" xfId="0" applyFont="1" applyFill="1" applyBorder="1">
      <alignment vertical="center"/>
    </xf>
    <xf numFmtId="0" fontId="94" fillId="24" borderId="0" xfId="99" applyFont="1" applyFill="1">
      <alignment vertical="center"/>
    </xf>
    <xf numFmtId="0" fontId="88" fillId="24" borderId="0" xfId="99" applyFont="1" applyFill="1">
      <alignment vertical="center"/>
    </xf>
    <xf numFmtId="0" fontId="88" fillId="0" borderId="0" xfId="99" applyFont="1">
      <alignment vertical="center"/>
    </xf>
    <xf numFmtId="0" fontId="88" fillId="24" borderId="10" xfId="0" applyFont="1" applyFill="1" applyBorder="1" applyAlignment="1">
      <alignment horizontal="center" vertical="center"/>
    </xf>
    <xf numFmtId="0" fontId="88" fillId="24" borderId="0" xfId="0" applyFont="1" applyFill="1" applyAlignment="1">
      <alignment horizontal="center" vertical="center"/>
    </xf>
    <xf numFmtId="0" fontId="88" fillId="24" borderId="0" xfId="0" applyFont="1" applyFill="1" applyAlignment="1">
      <alignment vertical="center" wrapText="1"/>
    </xf>
    <xf numFmtId="0" fontId="41" fillId="24" borderId="10" xfId="0" applyFont="1" applyFill="1" applyBorder="1" applyAlignment="1" applyProtection="1">
      <alignment horizontal="center" vertical="center" wrapText="1"/>
      <protection locked="0"/>
    </xf>
    <xf numFmtId="0" fontId="92" fillId="24" borderId="0" xfId="99" applyFont="1" applyFill="1">
      <alignment vertical="center"/>
    </xf>
    <xf numFmtId="0" fontId="84" fillId="24" borderId="0" xfId="99" applyFont="1" applyFill="1">
      <alignment vertical="center"/>
    </xf>
    <xf numFmtId="2" fontId="35" fillId="0" borderId="12" xfId="34" applyNumberFormat="1" applyFont="1" applyFill="1" applyBorder="1" applyAlignment="1" applyProtection="1">
      <alignment horizontal="center" vertical="center" shrinkToFit="1"/>
    </xf>
    <xf numFmtId="178" fontId="35" fillId="0" borderId="61" xfId="28" applyNumberFormat="1" applyFont="1" applyFill="1" applyBorder="1" applyAlignment="1" applyProtection="1">
      <alignment vertical="center" shrinkToFit="1"/>
    </xf>
    <xf numFmtId="0" fontId="31" fillId="0" borderId="12" xfId="0" applyFont="1" applyBorder="1" applyAlignment="1">
      <alignment horizontal="center" vertical="center"/>
    </xf>
    <xf numFmtId="178" fontId="31" fillId="0" borderId="42" xfId="28" applyNumberFormat="1" applyFont="1" applyBorder="1" applyAlignment="1">
      <alignment vertical="center" wrapText="1"/>
    </xf>
    <xf numFmtId="178" fontId="31" fillId="0" borderId="35" xfId="28" applyNumberFormat="1" applyFont="1" applyBorder="1" applyAlignment="1">
      <alignment vertical="center" wrapText="1"/>
    </xf>
    <xf numFmtId="178" fontId="31" fillId="0" borderId="80" xfId="28" applyNumberFormat="1" applyFont="1" applyBorder="1" applyAlignment="1">
      <alignment vertical="center" wrapText="1"/>
    </xf>
    <xf numFmtId="178" fontId="31" fillId="0" borderId="75" xfId="28" applyNumberFormat="1" applyFont="1" applyBorder="1" applyAlignment="1">
      <alignment vertical="center" wrapText="1"/>
    </xf>
    <xf numFmtId="178" fontId="31" fillId="0" borderId="57" xfId="28" applyNumberFormat="1" applyFont="1" applyBorder="1" applyAlignment="1">
      <alignment vertical="center" wrapText="1"/>
    </xf>
    <xf numFmtId="178" fontId="31" fillId="0" borderId="28" xfId="28" applyNumberFormat="1" applyFont="1" applyBorder="1" applyAlignment="1">
      <alignment vertical="center" wrapText="1"/>
    </xf>
    <xf numFmtId="38" fontId="35" fillId="0" borderId="78" xfId="34" applyFont="1" applyBorder="1">
      <alignment vertical="center"/>
    </xf>
    <xf numFmtId="38" fontId="35" fillId="0" borderId="96" xfId="34" applyFont="1" applyBorder="1">
      <alignment vertical="center"/>
    </xf>
    <xf numFmtId="38" fontId="35" fillId="0" borderId="65" xfId="34" applyFont="1" applyBorder="1">
      <alignment vertical="center"/>
    </xf>
    <xf numFmtId="38" fontId="35" fillId="0" borderId="46" xfId="34" applyFont="1" applyBorder="1">
      <alignment vertical="center"/>
    </xf>
    <xf numFmtId="38" fontId="35" fillId="0" borderId="61" xfId="34" applyFont="1" applyBorder="1">
      <alignment vertical="center"/>
    </xf>
    <xf numFmtId="38" fontId="35" fillId="0" borderId="39" xfId="34" applyFont="1" applyBorder="1">
      <alignment vertical="center"/>
    </xf>
    <xf numFmtId="38" fontId="35" fillId="0" borderId="99" xfId="34" applyFont="1" applyBorder="1">
      <alignment vertical="center"/>
    </xf>
    <xf numFmtId="38" fontId="35" fillId="0" borderId="62" xfId="34" applyFont="1" applyBorder="1">
      <alignment vertical="center"/>
    </xf>
    <xf numFmtId="38" fontId="35" fillId="0" borderId="100" xfId="34" applyFont="1" applyBorder="1">
      <alignment vertical="center"/>
    </xf>
    <xf numFmtId="0" fontId="36" fillId="28" borderId="60" xfId="0" applyFont="1" applyFill="1" applyBorder="1" applyAlignment="1" applyProtection="1">
      <alignment horizontal="center" vertical="center"/>
      <protection locked="0"/>
    </xf>
    <xf numFmtId="0" fontId="36" fillId="28" borderId="61" xfId="0" applyFont="1" applyFill="1" applyBorder="1" applyAlignment="1" applyProtection="1">
      <alignment horizontal="center" vertical="center"/>
      <protection locked="0"/>
    </xf>
    <xf numFmtId="0" fontId="36"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5"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5" fillId="28" borderId="10" xfId="34" applyNumberFormat="1" applyFont="1" applyFill="1" applyBorder="1" applyAlignment="1" applyProtection="1">
      <alignment vertical="center" wrapText="1" shrinkToFit="1"/>
      <protection locked="0"/>
    </xf>
    <xf numFmtId="2" fontId="35" fillId="28" borderId="17" xfId="34" applyNumberFormat="1" applyFont="1" applyFill="1" applyBorder="1" applyAlignment="1" applyProtection="1">
      <alignment vertical="center" shrinkToFit="1"/>
      <protection locked="0"/>
    </xf>
    <xf numFmtId="2" fontId="35" fillId="28" borderId="29" xfId="34" applyNumberFormat="1" applyFont="1" applyFill="1" applyBorder="1" applyAlignment="1" applyProtection="1">
      <alignment vertical="center" shrinkToFit="1"/>
      <protection locked="0"/>
    </xf>
    <xf numFmtId="0" fontId="101" fillId="24" borderId="0" xfId="101" applyFont="1" applyFill="1">
      <alignment vertical="center"/>
    </xf>
    <xf numFmtId="0" fontId="102" fillId="24" borderId="0" xfId="101" applyFont="1" applyFill="1">
      <alignment vertical="center"/>
    </xf>
    <xf numFmtId="0" fontId="101" fillId="24" borderId="0" xfId="101" applyFont="1" applyFill="1" applyAlignment="1">
      <alignment horizontal="center" vertical="center"/>
    </xf>
    <xf numFmtId="0" fontId="101" fillId="24" borderId="0" xfId="101" applyFont="1" applyFill="1" applyAlignment="1">
      <alignment horizontal="left" vertical="center"/>
    </xf>
    <xf numFmtId="0" fontId="103" fillId="24" borderId="0" xfId="101" applyFont="1" applyFill="1" applyAlignment="1">
      <alignment horizontal="distributed" vertical="center" indent="1"/>
    </xf>
    <xf numFmtId="0" fontId="101" fillId="0" borderId="0" xfId="101" applyFont="1">
      <alignment vertical="center"/>
    </xf>
    <xf numFmtId="0" fontId="101" fillId="24" borderId="0" xfId="101" applyFont="1" applyFill="1" applyAlignment="1">
      <alignment horizontal="right" vertical="center"/>
    </xf>
    <xf numFmtId="0" fontId="101" fillId="30" borderId="0" xfId="101" applyFont="1" applyFill="1" applyAlignment="1">
      <alignment horizontal="center" vertical="center"/>
    </xf>
    <xf numFmtId="49" fontId="101" fillId="24" borderId="0" xfId="101" applyNumberFormat="1" applyFont="1" applyFill="1">
      <alignment vertical="center"/>
    </xf>
    <xf numFmtId="0" fontId="101" fillId="24" borderId="0" xfId="101" applyFont="1" applyFill="1" applyProtection="1">
      <alignment vertical="center"/>
      <protection locked="0"/>
    </xf>
    <xf numFmtId="0" fontId="104" fillId="24" borderId="0" xfId="101" applyFont="1" applyFill="1">
      <alignment vertical="center"/>
    </xf>
    <xf numFmtId="0" fontId="101" fillId="24" borderId="0" xfId="101" applyFont="1" applyFill="1" applyAlignment="1">
      <alignment vertical="center" shrinkToFit="1"/>
    </xf>
    <xf numFmtId="0" fontId="101" fillId="24" borderId="0" xfId="101" applyFont="1" applyFill="1" applyAlignment="1">
      <alignment vertical="center" wrapText="1"/>
    </xf>
    <xf numFmtId="0" fontId="101" fillId="24" borderId="0" xfId="101" applyFont="1" applyFill="1" applyAlignment="1">
      <alignment horizontal="distributed" vertical="center"/>
    </xf>
    <xf numFmtId="182" fontId="101" fillId="24" borderId="0" xfId="101" applyNumberFormat="1" applyFont="1" applyFill="1">
      <alignment vertical="center"/>
    </xf>
    <xf numFmtId="0" fontId="106" fillId="0" borderId="0" xfId="102" applyFont="1">
      <alignment vertical="center"/>
    </xf>
    <xf numFmtId="0" fontId="106" fillId="24" borderId="0" xfId="101" applyFont="1" applyFill="1">
      <alignment vertical="center"/>
    </xf>
    <xf numFmtId="0" fontId="103" fillId="24" borderId="0" xfId="101" applyFont="1" applyFill="1" applyAlignment="1">
      <alignment horizontal="left" vertical="center"/>
    </xf>
    <xf numFmtId="183" fontId="101" fillId="0" borderId="0" xfId="101" applyNumberFormat="1" applyFont="1">
      <alignment vertical="center"/>
    </xf>
    <xf numFmtId="38" fontId="101" fillId="0" borderId="0" xfId="103" applyFont="1" applyBorder="1" applyAlignment="1">
      <alignment vertical="center"/>
    </xf>
    <xf numFmtId="38" fontId="101" fillId="0" borderId="0" xfId="103" applyFont="1" applyBorder="1" applyAlignment="1">
      <alignment horizontal="left" vertical="center"/>
    </xf>
    <xf numFmtId="38" fontId="101" fillId="0" borderId="0" xfId="103" applyFont="1" applyBorder="1" applyAlignment="1">
      <alignment horizontal="right" vertical="center"/>
    </xf>
    <xf numFmtId="0" fontId="105" fillId="0" borderId="0" xfId="104" applyFont="1" applyAlignment="1">
      <alignment vertical="center" wrapText="1"/>
    </xf>
    <xf numFmtId="0" fontId="107" fillId="0" borderId="0" xfId="104" applyFont="1" applyAlignment="1">
      <alignment vertical="top" wrapText="1"/>
    </xf>
    <xf numFmtId="0" fontId="105" fillId="0" borderId="0" xfId="104" applyFont="1" applyAlignment="1">
      <alignment vertical="top" wrapText="1"/>
    </xf>
    <xf numFmtId="0" fontId="103" fillId="0" borderId="0" xfId="101" applyFont="1" applyAlignment="1">
      <alignment horizontal="center" vertical="center"/>
    </xf>
    <xf numFmtId="0" fontId="101" fillId="0" borderId="0" xfId="101" applyFont="1" applyAlignment="1">
      <alignment vertical="center" shrinkToFit="1"/>
    </xf>
    <xf numFmtId="0" fontId="106" fillId="24" borderId="0" xfId="101" applyFont="1" applyFill="1" applyAlignment="1">
      <alignment vertical="top"/>
    </xf>
    <xf numFmtId="0" fontId="101" fillId="30" borderId="10" xfId="101" applyFont="1" applyFill="1" applyBorder="1" applyAlignment="1">
      <alignment horizontal="center" vertical="center" wrapText="1"/>
    </xf>
    <xf numFmtId="0" fontId="104" fillId="0" borderId="10" xfId="101" applyFont="1" applyBorder="1" applyAlignment="1">
      <alignment horizontal="left" vertical="center" wrapText="1"/>
    </xf>
    <xf numFmtId="0" fontId="101" fillId="24" borderId="0" xfId="101" applyFont="1" applyFill="1" applyAlignment="1">
      <alignment horizontal="center" vertical="center"/>
    </xf>
    <xf numFmtId="0" fontId="101" fillId="24" borderId="0" xfId="101" applyFont="1" applyFill="1" applyAlignment="1">
      <alignment horizontal="distributed" vertical="center"/>
    </xf>
    <xf numFmtId="38" fontId="101" fillId="30" borderId="0" xfId="103" applyFont="1" applyFill="1" applyBorder="1" applyAlignment="1">
      <alignment horizontal="center" vertical="center"/>
    </xf>
    <xf numFmtId="0" fontId="101" fillId="24" borderId="0" xfId="101" applyFont="1" applyFill="1" applyAlignment="1">
      <alignment horizontal="left" vertical="center" wrapText="1"/>
    </xf>
    <xf numFmtId="0" fontId="101" fillId="30" borderId="0" xfId="101" applyFont="1" applyFill="1" applyAlignment="1">
      <alignment horizontal="center" vertical="center"/>
    </xf>
    <xf numFmtId="0" fontId="103" fillId="24" borderId="0" xfId="101" applyFont="1" applyFill="1" applyAlignment="1">
      <alignment horizontal="center" vertical="center"/>
    </xf>
    <xf numFmtId="0" fontId="101" fillId="0" borderId="0" xfId="101" applyFont="1" applyAlignment="1">
      <alignment horizontal="left" vertical="center" shrinkToFit="1"/>
    </xf>
    <xf numFmtId="0" fontId="101" fillId="0" borderId="0" xfId="101" applyFont="1" applyAlignment="1">
      <alignment horizontal="center" vertical="center" shrinkToFit="1"/>
    </xf>
    <xf numFmtId="0" fontId="41" fillId="28" borderId="12" xfId="0" applyFont="1" applyFill="1" applyBorder="1" applyAlignment="1" applyProtection="1">
      <alignment horizontal="center" vertical="center" wrapText="1"/>
      <protection locked="0"/>
    </xf>
    <xf numFmtId="0" fontId="41" fillId="28" borderId="29" xfId="0" applyFont="1" applyFill="1" applyBorder="1" applyAlignment="1" applyProtection="1">
      <alignment horizontal="center" vertical="center" wrapText="1"/>
      <protection locked="0"/>
    </xf>
    <xf numFmtId="0" fontId="41" fillId="28" borderId="11" xfId="0" applyFont="1" applyFill="1" applyBorder="1" applyAlignment="1" applyProtection="1">
      <alignment horizontal="center" vertical="center" wrapText="1"/>
      <protection locked="0"/>
    </xf>
    <xf numFmtId="0" fontId="49" fillId="28" borderId="77" xfId="0" applyFont="1" applyFill="1" applyBorder="1" applyAlignment="1" applyProtection="1">
      <alignment horizontal="center" vertical="center" wrapText="1"/>
      <protection locked="0"/>
    </xf>
    <xf numFmtId="0" fontId="49" fillId="28" borderId="72" xfId="0" applyFont="1" applyFill="1" applyBorder="1" applyAlignment="1" applyProtection="1">
      <alignment horizontal="center" vertical="center" wrapText="1"/>
      <protection locked="0"/>
    </xf>
    <xf numFmtId="0" fontId="41" fillId="0" borderId="30" xfId="0" applyFont="1" applyBorder="1" applyAlignment="1">
      <alignment horizontal="left" vertical="center" wrapText="1"/>
    </xf>
    <xf numFmtId="0" fontId="41" fillId="0" borderId="0" xfId="0" applyFont="1" applyAlignment="1">
      <alignment horizontal="left" vertical="center" wrapText="1"/>
    </xf>
    <xf numFmtId="0" fontId="40" fillId="25" borderId="22" xfId="0" applyFont="1" applyFill="1" applyBorder="1" applyAlignment="1">
      <alignment horizontal="center" vertical="center"/>
    </xf>
    <xf numFmtId="0" fontId="40" fillId="25" borderId="26" xfId="0" applyFont="1" applyFill="1" applyBorder="1" applyAlignment="1">
      <alignment horizontal="center" vertical="center"/>
    </xf>
    <xf numFmtId="0" fontId="52" fillId="24" borderId="0" xfId="0" applyFont="1" applyFill="1" applyAlignment="1">
      <alignment horizontal="center" vertical="center"/>
    </xf>
    <xf numFmtId="0" fontId="52" fillId="28" borderId="22" xfId="0" applyFont="1" applyFill="1" applyBorder="1" applyAlignment="1" applyProtection="1">
      <alignment horizontal="center" vertical="center"/>
      <protection locked="0"/>
    </xf>
    <xf numFmtId="0" fontId="52" fillId="28" borderId="26" xfId="0" applyFont="1" applyFill="1" applyBorder="1" applyAlignment="1" applyProtection="1">
      <alignment horizontal="center" vertical="center"/>
      <protection locked="0"/>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1" fillId="24" borderId="83" xfId="0" applyFont="1" applyFill="1" applyBorder="1" applyAlignment="1">
      <alignment horizontal="left" vertical="center" wrapText="1"/>
    </xf>
    <xf numFmtId="0" fontId="51" fillId="24" borderId="0" xfId="0" applyFont="1" applyFill="1" applyAlignment="1">
      <alignment horizontal="left" vertical="center" wrapText="1"/>
    </xf>
    <xf numFmtId="0" fontId="45" fillId="24" borderId="0" xfId="0" applyFont="1" applyFill="1" applyAlignment="1" applyProtection="1">
      <alignment horizontal="left" vertical="center" wrapText="1"/>
      <protection locked="0"/>
    </xf>
    <xf numFmtId="0" fontId="49" fillId="28" borderId="22" xfId="0" applyFont="1" applyFill="1" applyBorder="1" applyAlignment="1" applyProtection="1">
      <alignment horizontal="center" vertical="center" wrapText="1"/>
      <protection locked="0"/>
    </xf>
    <xf numFmtId="0" fontId="49" fillId="28" borderId="25" xfId="0" applyFont="1" applyFill="1" applyBorder="1" applyAlignment="1" applyProtection="1">
      <alignment horizontal="center" vertical="center" wrapText="1"/>
      <protection locked="0"/>
    </xf>
    <xf numFmtId="0" fontId="49" fillId="28" borderId="26" xfId="0" applyFont="1" applyFill="1" applyBorder="1" applyAlignment="1" applyProtection="1">
      <alignment horizontal="center" vertical="center" wrapText="1"/>
      <protection locked="0"/>
    </xf>
    <xf numFmtId="0" fontId="52" fillId="28" borderId="25" xfId="0" applyFont="1" applyFill="1" applyBorder="1" applyAlignment="1" applyProtection="1">
      <alignment horizontal="center" vertical="center"/>
      <protection locked="0"/>
    </xf>
    <xf numFmtId="0" fontId="50" fillId="24" borderId="63" xfId="0" applyFont="1" applyFill="1" applyBorder="1" applyAlignment="1">
      <alignment horizontal="left" vertical="center" wrapText="1"/>
    </xf>
    <xf numFmtId="0" fontId="50" fillId="24" borderId="88" xfId="0" applyFont="1" applyFill="1" applyBorder="1" applyAlignment="1">
      <alignment horizontal="left" vertical="center" wrapText="1"/>
    </xf>
    <xf numFmtId="0" fontId="50" fillId="24" borderId="72" xfId="0" applyFont="1" applyFill="1" applyBorder="1" applyAlignment="1">
      <alignment horizontal="left" vertical="center" wrapText="1"/>
    </xf>
    <xf numFmtId="0" fontId="50" fillId="24" borderId="73" xfId="0" applyFont="1" applyFill="1" applyBorder="1" applyAlignment="1">
      <alignment horizontal="left" vertical="center" wrapText="1"/>
    </xf>
    <xf numFmtId="0" fontId="49" fillId="28" borderId="76" xfId="0" applyFont="1" applyFill="1" applyBorder="1" applyAlignment="1" applyProtection="1">
      <alignment horizontal="center" vertical="center" wrapText="1"/>
      <protection locked="0"/>
    </xf>
    <xf numFmtId="0" fontId="49" fillId="28" borderId="30" xfId="0" applyFont="1" applyFill="1" applyBorder="1" applyAlignment="1" applyProtection="1">
      <alignment horizontal="center" vertical="center" wrapText="1"/>
      <protection locked="0"/>
    </xf>
    <xf numFmtId="0" fontId="49" fillId="28" borderId="80" xfId="0" applyFont="1" applyFill="1" applyBorder="1" applyAlignment="1" applyProtection="1">
      <alignment horizontal="center" vertical="center" wrapText="1"/>
      <protection locked="0"/>
    </xf>
    <xf numFmtId="0" fontId="49" fillId="28" borderId="81" xfId="0" applyFont="1" applyFill="1" applyBorder="1" applyAlignment="1" applyProtection="1">
      <alignment horizontal="center" vertical="center" wrapText="1"/>
      <protection locked="0"/>
    </xf>
    <xf numFmtId="0" fontId="49" fillId="28" borderId="96" xfId="0" applyFont="1" applyFill="1" applyBorder="1" applyAlignment="1" applyProtection="1">
      <alignment horizontal="center" vertical="center" wrapText="1"/>
      <protection locked="0"/>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8" borderId="10" xfId="0" applyFont="1" applyFill="1" applyBorder="1" applyAlignment="1" applyProtection="1">
      <alignment horizontal="center" vertical="center" wrapText="1"/>
      <protection locked="0"/>
    </xf>
    <xf numFmtId="0" fontId="41" fillId="0" borderId="10" xfId="0" applyFont="1" applyBorder="1" applyAlignment="1">
      <alignment horizontal="center" vertical="center" wrapText="1"/>
    </xf>
    <xf numFmtId="0" fontId="41" fillId="0" borderId="24" xfId="0" applyFont="1" applyBorder="1" applyAlignment="1">
      <alignment horizontal="center" vertical="center" wrapText="1"/>
    </xf>
    <xf numFmtId="0" fontId="41" fillId="28" borderId="41" xfId="0" applyFont="1" applyFill="1" applyBorder="1" applyAlignment="1" applyProtection="1">
      <alignment horizontal="center" vertical="center" wrapText="1"/>
      <protection locked="0"/>
    </xf>
    <xf numFmtId="0" fontId="52" fillId="24" borderId="0" xfId="0" applyFont="1" applyFill="1" applyAlignment="1" applyProtection="1">
      <alignment horizontal="center" vertical="center" shrinkToFit="1"/>
      <protection locked="0"/>
    </xf>
    <xf numFmtId="0" fontId="41" fillId="28" borderId="68" xfId="0" applyFont="1" applyFill="1" applyBorder="1" applyAlignment="1" applyProtection="1">
      <alignment horizontal="center" vertical="center" wrapText="1"/>
      <protection locked="0"/>
    </xf>
    <xf numFmtId="0" fontId="41" fillId="28" borderId="30" xfId="0" applyFont="1" applyFill="1" applyBorder="1" applyAlignment="1" applyProtection="1">
      <alignment horizontal="center" vertical="center" wrapText="1"/>
      <protection locked="0"/>
    </xf>
    <xf numFmtId="0" fontId="41" fillId="28" borderId="69" xfId="0" applyFont="1" applyFill="1" applyBorder="1" applyAlignment="1" applyProtection="1">
      <alignment horizontal="center" vertical="center" wrapText="1"/>
      <protection locked="0"/>
    </xf>
    <xf numFmtId="0" fontId="50" fillId="24" borderId="51" xfId="0" applyFont="1" applyFill="1" applyBorder="1" applyAlignment="1">
      <alignment horizontal="left" vertical="center" wrapText="1"/>
    </xf>
    <xf numFmtId="0" fontId="50" fillId="24" borderId="52" xfId="0" applyFont="1" applyFill="1" applyBorder="1" applyAlignment="1">
      <alignment horizontal="left" vertical="center" wrapText="1"/>
    </xf>
    <xf numFmtId="0" fontId="43" fillId="0" borderId="0" xfId="0" applyFont="1" applyAlignment="1">
      <alignment horizontal="left" vertical="center" wrapText="1"/>
    </xf>
    <xf numFmtId="0" fontId="35" fillId="28" borderId="12" xfId="0" applyFont="1" applyFill="1" applyBorder="1" applyAlignment="1" applyProtection="1">
      <alignment horizontal="left" vertical="center"/>
      <protection locked="0"/>
    </xf>
    <xf numFmtId="0" fontId="35" fillId="28" borderId="29" xfId="0" applyFont="1" applyFill="1" applyBorder="1" applyAlignment="1" applyProtection="1">
      <alignment horizontal="left" vertical="center"/>
      <protection locked="0"/>
    </xf>
    <xf numFmtId="0" fontId="35" fillId="28" borderId="11" xfId="0" applyFont="1" applyFill="1" applyBorder="1" applyAlignment="1" applyProtection="1">
      <alignment horizontal="left" vertical="center"/>
      <protection locked="0"/>
    </xf>
    <xf numFmtId="0" fontId="41" fillId="0" borderId="10" xfId="0" applyFont="1" applyBorder="1" applyAlignment="1">
      <alignment horizontal="left" vertical="center"/>
    </xf>
    <xf numFmtId="0" fontId="33" fillId="0" borderId="0" xfId="0" applyFont="1" applyAlignment="1">
      <alignment horizontal="left" vertical="center" wrapText="1"/>
    </xf>
    <xf numFmtId="0" fontId="33" fillId="0" borderId="0" xfId="0" applyFont="1" applyAlignment="1">
      <alignment horizontal="left" vertical="top"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41"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1"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1" xfId="0" applyFont="1" applyBorder="1" applyAlignment="1">
      <alignment horizontal="left" vertical="center" wrapText="1"/>
    </xf>
    <xf numFmtId="0" fontId="34" fillId="28" borderId="12" xfId="48" applyFill="1" applyBorder="1" applyAlignment="1" applyProtection="1">
      <alignment horizontal="left" vertical="center"/>
      <protection locked="0"/>
    </xf>
    <xf numFmtId="0" fontId="73" fillId="28" borderId="29" xfId="48" applyFont="1" applyFill="1" applyBorder="1" applyAlignment="1" applyProtection="1">
      <alignment horizontal="left" vertical="center"/>
      <protection locked="0"/>
    </xf>
    <xf numFmtId="0" fontId="73" fillId="28"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1" xfId="0" applyFont="1" applyBorder="1" applyAlignment="1">
      <alignment horizontal="left" vertical="center"/>
    </xf>
    <xf numFmtId="0" fontId="41" fillId="0" borderId="47" xfId="0" applyFont="1" applyBorder="1" applyAlignment="1">
      <alignment horizontal="center" vertical="center"/>
    </xf>
    <xf numFmtId="0" fontId="41" fillId="0" borderId="10" xfId="0" applyFont="1" applyBorder="1" applyAlignment="1">
      <alignment horizontal="left" vertical="center" wrapText="1"/>
    </xf>
    <xf numFmtId="0" fontId="38" fillId="28" borderId="12" xfId="0" applyFont="1" applyFill="1" applyBorder="1" applyAlignment="1" applyProtection="1">
      <alignment horizontal="left" vertical="center" wrapText="1"/>
      <protection locked="0"/>
    </xf>
    <xf numFmtId="0" fontId="38" fillId="28" borderId="29" xfId="0" applyFont="1" applyFill="1" applyBorder="1" applyAlignment="1" applyProtection="1">
      <alignment horizontal="left" vertical="center" wrapText="1"/>
      <protection locked="0"/>
    </xf>
    <xf numFmtId="0" fontId="38" fillId="28" borderId="11" xfId="0" applyFont="1" applyFill="1" applyBorder="1" applyAlignment="1" applyProtection="1">
      <alignment horizontal="left" vertical="center" wrapText="1"/>
      <protection locked="0"/>
    </xf>
    <xf numFmtId="0" fontId="41" fillId="0" borderId="91"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0" borderId="91" xfId="0" applyFont="1" applyBorder="1" applyAlignment="1">
      <alignment horizontal="center" vertical="center" wrapText="1"/>
    </xf>
    <xf numFmtId="0" fontId="30" fillId="0" borderId="66" xfId="0" applyFont="1" applyBorder="1" applyAlignment="1">
      <alignment horizontal="center" vertical="center" wrapText="1"/>
    </xf>
    <xf numFmtId="0" fontId="41" fillId="28" borderId="12" xfId="0" applyFont="1" applyFill="1" applyBorder="1" applyProtection="1">
      <alignment vertical="center"/>
      <protection locked="0"/>
    </xf>
    <xf numFmtId="0" fontId="41" fillId="28" borderId="29" xfId="0" applyFont="1" applyFill="1" applyBorder="1" applyProtection="1">
      <alignment vertical="center"/>
      <protection locked="0"/>
    </xf>
    <xf numFmtId="0" fontId="41" fillId="28" borderId="11" xfId="0" applyFont="1" applyFill="1" applyBorder="1" applyProtection="1">
      <alignment vertical="center"/>
      <protection locked="0"/>
    </xf>
    <xf numFmtId="0" fontId="41" fillId="28" borderId="12" xfId="0" applyFont="1" applyFill="1" applyBorder="1" applyAlignment="1" applyProtection="1">
      <alignment vertical="center" wrapText="1"/>
      <protection locked="0"/>
    </xf>
    <xf numFmtId="0" fontId="41" fillId="28" borderId="29" xfId="0" applyFont="1" applyFill="1" applyBorder="1" applyAlignment="1" applyProtection="1">
      <alignment vertical="center" wrapText="1"/>
      <protection locked="0"/>
    </xf>
    <xf numFmtId="0" fontId="41" fillId="28" borderId="11" xfId="0" applyFont="1" applyFill="1" applyBorder="1" applyAlignment="1" applyProtection="1">
      <alignment vertical="center" wrapText="1"/>
      <protection locked="0"/>
    </xf>
    <xf numFmtId="49" fontId="41" fillId="28" borderId="35" xfId="0" applyNumberFormat="1" applyFont="1" applyFill="1" applyBorder="1" applyAlignment="1" applyProtection="1">
      <alignment horizontal="center" vertical="center"/>
      <protection locked="0"/>
    </xf>
    <xf numFmtId="49" fontId="41" fillId="28" borderId="29" xfId="0" applyNumberFormat="1" applyFont="1" applyFill="1" applyBorder="1" applyAlignment="1" applyProtection="1">
      <alignment horizontal="center" vertical="center"/>
      <protection locked="0"/>
    </xf>
    <xf numFmtId="49" fontId="41" fillId="28" borderId="11" xfId="0" applyNumberFormat="1" applyFont="1" applyFill="1" applyBorder="1" applyAlignment="1" applyProtection="1">
      <alignment horizontal="center" vertical="center"/>
      <protection locked="0"/>
    </xf>
    <xf numFmtId="49" fontId="41" fillId="28" borderId="43" xfId="0" applyNumberFormat="1" applyFont="1" applyFill="1" applyBorder="1" applyAlignment="1" applyProtection="1">
      <alignment horizontal="center" vertical="center"/>
      <protection locked="0"/>
    </xf>
    <xf numFmtId="49" fontId="41" fillId="28" borderId="10" xfId="0" applyNumberFormat="1" applyFont="1" applyFill="1" applyBorder="1" applyAlignment="1" applyProtection="1">
      <alignment horizontal="center" vertical="center"/>
      <protection locked="0"/>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14" xfId="0" applyFont="1" applyBorder="1" applyAlignment="1">
      <alignment horizontal="center" vertical="center" wrapText="1"/>
    </xf>
    <xf numFmtId="0" fontId="41" fillId="0" borderId="89" xfId="0" applyFont="1" applyBorder="1" applyAlignment="1">
      <alignment horizontal="center" vertical="center" wrapText="1"/>
    </xf>
    <xf numFmtId="0" fontId="41" fillId="0" borderId="67" xfId="0" applyFont="1" applyBorder="1" applyAlignment="1">
      <alignment horizontal="center" vertical="center" wrapText="1"/>
    </xf>
    <xf numFmtId="0" fontId="41" fillId="0" borderId="81" xfId="0" applyFont="1" applyBorder="1" applyAlignment="1">
      <alignment horizontal="center" vertical="center" wrapText="1"/>
    </xf>
    <xf numFmtId="0" fontId="41" fillId="0" borderId="66" xfId="0" applyFont="1" applyBorder="1" applyAlignment="1">
      <alignment horizontal="center" vertical="center" wrapText="1"/>
    </xf>
    <xf numFmtId="0" fontId="41" fillId="0" borderId="24" xfId="0" applyFont="1" applyBorder="1" applyAlignment="1">
      <alignment horizontal="center" vertical="center"/>
    </xf>
    <xf numFmtId="0" fontId="67" fillId="28" borderId="12" xfId="0" applyFont="1" applyFill="1" applyBorder="1" applyAlignment="1" applyProtection="1">
      <alignment horizontal="center" vertical="center"/>
      <protection locked="0"/>
    </xf>
    <xf numFmtId="0" fontId="67" fillId="28" borderId="29" xfId="0" applyFont="1" applyFill="1" applyBorder="1" applyAlignment="1" applyProtection="1">
      <alignment horizontal="center" vertical="center"/>
      <protection locked="0"/>
    </xf>
    <xf numFmtId="0" fontId="67" fillId="28" borderId="11" xfId="0" applyFont="1" applyFill="1" applyBorder="1" applyAlignment="1" applyProtection="1">
      <alignment horizontal="center" vertical="center"/>
      <protection locked="0"/>
    </xf>
    <xf numFmtId="49" fontId="41" fillId="28" borderId="42" xfId="0" applyNumberFormat="1" applyFont="1" applyFill="1" applyBorder="1" applyAlignment="1" applyProtection="1">
      <alignment horizontal="center" vertical="center"/>
      <protection locked="0"/>
    </xf>
    <xf numFmtId="49" fontId="41" fillId="28" borderId="21" xfId="0" applyNumberFormat="1" applyFont="1" applyFill="1" applyBorder="1" applyAlignment="1" applyProtection="1">
      <alignment horizontal="center" vertical="center"/>
      <protection locked="0"/>
    </xf>
    <xf numFmtId="49" fontId="41" fillId="28" borderId="58" xfId="0" applyNumberFormat="1" applyFont="1" applyFill="1" applyBorder="1" applyAlignment="1" applyProtection="1">
      <alignment horizontal="center" vertical="center"/>
      <protection locked="0"/>
    </xf>
    <xf numFmtId="0" fontId="41" fillId="28" borderId="56" xfId="0" applyFont="1" applyFill="1" applyBorder="1" applyProtection="1">
      <alignment vertical="center"/>
      <protection locked="0"/>
    </xf>
    <xf numFmtId="0" fontId="41" fillId="28" borderId="21" xfId="0" applyFont="1" applyFill="1" applyBorder="1" applyProtection="1">
      <alignment vertical="center"/>
      <protection locked="0"/>
    </xf>
    <xf numFmtId="0" fontId="41" fillId="28" borderId="58" xfId="0" applyFont="1" applyFill="1" applyBorder="1" applyProtection="1">
      <alignment vertical="center"/>
      <protection locked="0"/>
    </xf>
    <xf numFmtId="49" fontId="33" fillId="28" borderId="14" xfId="0" applyNumberFormat="1" applyFont="1" applyFill="1" applyBorder="1" applyAlignment="1" applyProtection="1">
      <alignment horizontal="center" vertical="center"/>
      <protection locked="0"/>
    </xf>
    <xf numFmtId="49" fontId="33" fillId="28" borderId="89" xfId="0" applyNumberFormat="1" applyFont="1" applyFill="1" applyBorder="1" applyAlignment="1" applyProtection="1">
      <alignment horizontal="center" vertical="center"/>
      <protection locked="0"/>
    </xf>
    <xf numFmtId="49" fontId="33" fillId="28" borderId="86" xfId="0" applyNumberFormat="1" applyFont="1" applyFill="1" applyBorder="1" applyAlignment="1" applyProtection="1">
      <alignment horizontal="center" vertical="center"/>
      <protection locked="0"/>
    </xf>
    <xf numFmtId="49" fontId="33" fillId="28" borderId="92" xfId="0" quotePrefix="1" applyNumberFormat="1" applyFont="1" applyFill="1" applyBorder="1" applyAlignment="1" applyProtection="1">
      <alignment horizontal="center" vertical="center"/>
      <protection locked="0"/>
    </xf>
    <xf numFmtId="49" fontId="33" fillId="28" borderId="29" xfId="0" quotePrefix="1" applyNumberFormat="1" applyFont="1" applyFill="1" applyBorder="1" applyAlignment="1" applyProtection="1">
      <alignment horizontal="center" vertical="center"/>
      <protection locked="0"/>
    </xf>
    <xf numFmtId="49" fontId="33" fillId="28" borderId="11" xfId="0" quotePrefix="1" applyNumberFormat="1" applyFont="1" applyFill="1" applyBorder="1" applyAlignment="1" applyProtection="1">
      <alignment horizontal="center" vertical="center"/>
      <protection locked="0"/>
    </xf>
    <xf numFmtId="49" fontId="35" fillId="28" borderId="12" xfId="0" applyNumberFormat="1" applyFont="1" applyFill="1" applyBorder="1" applyAlignment="1" applyProtection="1">
      <alignment horizontal="left" vertical="center"/>
      <protection locked="0"/>
    </xf>
    <xf numFmtId="49" fontId="35" fillId="28" borderId="29" xfId="0" applyNumberFormat="1" applyFont="1" applyFill="1" applyBorder="1" applyAlignment="1" applyProtection="1">
      <alignment horizontal="left" vertical="center"/>
      <protection locked="0"/>
    </xf>
    <xf numFmtId="49" fontId="35" fillId="28" borderId="11" xfId="0" applyNumberFormat="1" applyFont="1" applyFill="1" applyBorder="1" applyAlignment="1" applyProtection="1">
      <alignment horizontal="left" vertical="center"/>
      <protection locked="0"/>
    </xf>
    <xf numFmtId="0" fontId="41" fillId="28" borderId="56" xfId="0" applyFont="1" applyFill="1" applyBorder="1" applyAlignment="1" applyProtection="1">
      <alignment vertical="center" wrapText="1"/>
      <protection locked="0"/>
    </xf>
    <xf numFmtId="0" fontId="41" fillId="28" borderId="21" xfId="0" applyFont="1" applyFill="1" applyBorder="1" applyAlignment="1" applyProtection="1">
      <alignment vertical="center" wrapText="1"/>
      <protection locked="0"/>
    </xf>
    <xf numFmtId="0" fontId="41" fillId="28" borderId="58" xfId="0" applyFont="1" applyFill="1" applyBorder="1" applyAlignment="1" applyProtection="1">
      <alignment vertical="center" wrapText="1"/>
      <protection locked="0"/>
    </xf>
    <xf numFmtId="0" fontId="38" fillId="28" borderId="12" xfId="0" applyFont="1" applyFill="1" applyBorder="1" applyAlignment="1" applyProtection="1">
      <alignment horizontal="left" vertical="center"/>
      <protection locked="0"/>
    </xf>
    <xf numFmtId="0" fontId="38" fillId="28" borderId="29" xfId="0" applyFont="1" applyFill="1" applyBorder="1" applyAlignment="1" applyProtection="1">
      <alignment horizontal="left" vertical="center"/>
      <protection locked="0"/>
    </xf>
    <xf numFmtId="0" fontId="38" fillId="28" borderId="11" xfId="0" applyFont="1" applyFill="1" applyBorder="1" applyAlignment="1" applyProtection="1">
      <alignment horizontal="left" vertical="center"/>
      <protection locked="0"/>
    </xf>
    <xf numFmtId="0" fontId="45" fillId="24" borderId="81" xfId="0" applyFont="1" applyFill="1" applyBorder="1" applyAlignment="1" applyProtection="1">
      <alignment horizontal="left" vertical="center" wrapText="1"/>
      <protection locked="0"/>
    </xf>
    <xf numFmtId="0" fontId="41" fillId="0" borderId="13" xfId="0" applyFont="1" applyBorder="1" applyAlignment="1">
      <alignment horizontal="center" vertical="center" textRotation="255"/>
    </xf>
    <xf numFmtId="0" fontId="41" fillId="0" borderId="72" xfId="0" applyFont="1" applyBorder="1" applyAlignment="1">
      <alignment horizontal="center" vertical="center" textRotation="255"/>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70" fillId="24" borderId="0" xfId="0" applyFont="1" applyFill="1" applyAlignment="1">
      <alignment horizontal="center" vertical="center"/>
    </xf>
    <xf numFmtId="0" fontId="44" fillId="24" borderId="0" xfId="0" applyFont="1" applyFill="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4" fillId="0" borderId="10" xfId="0" applyFont="1" applyBorder="1" applyAlignment="1">
      <alignment horizontal="left" vertical="center" wrapText="1"/>
    </xf>
    <xf numFmtId="0" fontId="44" fillId="24" borderId="35" xfId="0" applyFont="1" applyFill="1" applyBorder="1" applyAlignment="1">
      <alignment horizontal="left" vertical="center" wrapText="1"/>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0" borderId="35" xfId="0" applyFont="1" applyBorder="1" applyAlignment="1">
      <alignment horizontal="left" vertical="center" wrapText="1"/>
    </xf>
    <xf numFmtId="0" fontId="44" fillId="0" borderId="11" xfId="0" applyFont="1" applyBorder="1" applyAlignment="1">
      <alignment horizontal="left" vertical="center" wrapText="1"/>
    </xf>
    <xf numFmtId="0" fontId="44" fillId="0" borderId="12" xfId="0" applyFont="1" applyBorder="1">
      <alignment vertical="center"/>
    </xf>
    <xf numFmtId="0" fontId="44" fillId="0" borderId="29" xfId="0" applyFont="1" applyBorder="1">
      <alignment vertical="center"/>
    </xf>
    <xf numFmtId="0" fontId="44" fillId="0" borderId="11" xfId="0" applyFont="1" applyBorder="1">
      <alignment vertical="center"/>
    </xf>
    <xf numFmtId="0" fontId="44" fillId="0" borderId="12" xfId="0" applyFont="1" applyBorder="1" applyAlignment="1">
      <alignment vertical="center" wrapText="1"/>
    </xf>
    <xf numFmtId="0" fontId="44" fillId="0" borderId="29" xfId="0" applyFont="1" applyBorder="1" applyAlignment="1">
      <alignment vertical="center" wrapText="1"/>
    </xf>
    <xf numFmtId="0" fontId="44" fillId="0" borderId="11" xfId="0" applyFont="1" applyBorder="1" applyAlignment="1">
      <alignment vertical="center" wrapText="1"/>
    </xf>
    <xf numFmtId="0" fontId="44" fillId="24" borderId="35" xfId="0" applyFont="1" applyFill="1" applyBorder="1" applyAlignment="1">
      <alignment horizontal="left" vertical="center"/>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5" fillId="0" borderId="75" xfId="0" applyFont="1" applyBorder="1" applyAlignment="1">
      <alignment horizontal="left" vertical="center" wrapText="1"/>
    </xf>
    <xf numFmtId="0" fontId="45" fillId="0" borderId="17" xfId="0" applyFont="1" applyBorder="1" applyAlignment="1">
      <alignment horizontal="left" vertical="center" wrapText="1"/>
    </xf>
    <xf numFmtId="0" fontId="45" fillId="0" borderId="18" xfId="0" applyFont="1" applyBorder="1" applyAlignment="1">
      <alignment horizontal="left" vertical="center" wrapText="1"/>
    </xf>
    <xf numFmtId="0" fontId="45" fillId="0" borderId="35" xfId="0" applyFont="1" applyBorder="1" applyAlignment="1">
      <alignment horizontal="left" vertical="center" wrapText="1"/>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5" fillId="24" borderId="10" xfId="0" applyFont="1" applyFill="1" applyBorder="1" applyAlignment="1">
      <alignment horizontal="center" vertical="center" wrapText="1"/>
    </xf>
    <xf numFmtId="0" fontId="0" fillId="0" borderId="10" xfId="0" applyBorder="1" applyAlignment="1">
      <alignment horizontal="center" vertical="center"/>
    </xf>
    <xf numFmtId="38" fontId="45" fillId="24" borderId="10" xfId="34" applyFont="1" applyFill="1" applyBorder="1" applyAlignment="1">
      <alignment horizontal="center" vertical="center" wrapText="1"/>
    </xf>
    <xf numFmtId="0" fontId="45" fillId="24" borderId="0" xfId="0" applyFont="1" applyFill="1" applyAlignment="1">
      <alignment horizontal="center"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4" fillId="0" borderId="17" xfId="0" applyFont="1" applyBorder="1" applyAlignment="1">
      <alignment horizontal="left" vertical="center" wrapText="1"/>
    </xf>
    <xf numFmtId="0" fontId="44" fillId="0" borderId="46" xfId="0" applyFont="1" applyBorder="1" applyAlignment="1">
      <alignment horizontal="left" vertical="center" wrapText="1"/>
    </xf>
    <xf numFmtId="0" fontId="51" fillId="26" borderId="14" xfId="0" applyFont="1" applyFill="1" applyBorder="1" applyAlignment="1">
      <alignment horizontal="center" vertical="center" wrapText="1"/>
    </xf>
    <xf numFmtId="0" fontId="51" fillId="26" borderId="89" xfId="0" applyFont="1" applyFill="1" applyBorder="1" applyAlignment="1">
      <alignment horizontal="center" vertical="center" wrapText="1"/>
    </xf>
    <xf numFmtId="0" fontId="51" fillId="26" borderId="91" xfId="0" applyFont="1" applyFill="1" applyBorder="1" applyAlignment="1">
      <alignment horizontal="center" vertical="center" wrapText="1"/>
    </xf>
    <xf numFmtId="0" fontId="50" fillId="25" borderId="12" xfId="0" applyFont="1" applyFill="1" applyBorder="1" applyAlignment="1">
      <alignment horizontal="center" vertical="center"/>
    </xf>
    <xf numFmtId="0" fontId="50" fillId="25" borderId="29" xfId="0" applyFont="1" applyFill="1" applyBorder="1" applyAlignment="1">
      <alignment horizontal="center" vertical="center"/>
    </xf>
    <xf numFmtId="0" fontId="50" fillId="25" borderId="11" xfId="0" applyFont="1" applyFill="1" applyBorder="1" applyAlignment="1">
      <alignment horizontal="center" vertical="center"/>
    </xf>
    <xf numFmtId="0" fontId="39" fillId="24" borderId="14" xfId="0" applyFont="1" applyFill="1" applyBorder="1" applyAlignment="1">
      <alignment horizontal="center" vertical="center" wrapText="1"/>
    </xf>
    <xf numFmtId="0" fontId="39" fillId="24" borderId="89" xfId="0" applyFont="1" applyFill="1" applyBorder="1" applyAlignment="1">
      <alignment horizontal="center" vertical="center" wrapText="1"/>
    </xf>
    <xf numFmtId="0" fontId="39" fillId="24" borderId="91" xfId="0" applyFont="1" applyFill="1" applyBorder="1" applyAlignment="1">
      <alignment horizontal="center"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40" xfId="0" applyFont="1" applyFill="1" applyBorder="1" applyAlignment="1">
      <alignment horizontal="left" vertical="center"/>
    </xf>
    <xf numFmtId="0" fontId="39" fillId="24" borderId="48" xfId="0" applyFont="1" applyFill="1" applyBorder="1" applyAlignment="1">
      <alignment horizontal="center" vertical="center" wrapText="1"/>
    </xf>
    <xf numFmtId="0" fontId="39" fillId="24" borderId="37" xfId="0" applyFont="1" applyFill="1" applyBorder="1" applyAlignment="1">
      <alignment horizontal="center" vertical="center" wrapText="1"/>
    </xf>
    <xf numFmtId="0" fontId="39" fillId="24" borderId="38" xfId="0" applyFont="1" applyFill="1" applyBorder="1" applyAlignment="1">
      <alignment horizontal="center" vertical="center" wrapText="1"/>
    </xf>
    <xf numFmtId="0" fontId="39" fillId="24" borderId="48" xfId="0" applyFont="1" applyFill="1" applyBorder="1">
      <alignment vertical="center"/>
    </xf>
    <xf numFmtId="0" fontId="39" fillId="24" borderId="37" xfId="0" applyFont="1" applyFill="1" applyBorder="1">
      <alignment vertical="center"/>
    </xf>
    <xf numFmtId="0" fontId="39" fillId="24" borderId="70" xfId="0" applyFont="1" applyFill="1" applyBorder="1" applyAlignment="1">
      <alignment vertical="center" wrapText="1"/>
    </xf>
    <xf numFmtId="0" fontId="39" fillId="24" borderId="71"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48" xfId="0" applyFont="1" applyFill="1" applyBorder="1" applyAlignment="1">
      <alignment horizontal="center" vertical="center"/>
    </xf>
    <xf numFmtId="0" fontId="39" fillId="24" borderId="37" xfId="0" applyFont="1" applyFill="1" applyBorder="1" applyAlignment="1">
      <alignment horizontal="center" vertical="center"/>
    </xf>
    <xf numFmtId="0" fontId="39" fillId="24" borderId="38"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39" fillId="24" borderId="48" xfId="0" applyFont="1" applyFill="1" applyBorder="1" applyAlignment="1">
      <alignment horizontal="left" vertical="center"/>
    </xf>
    <xf numFmtId="0" fontId="39" fillId="24" borderId="37" xfId="0" applyFont="1" applyFill="1" applyBorder="1" applyAlignment="1">
      <alignment horizontal="left" vertical="center"/>
    </xf>
    <xf numFmtId="0" fontId="39" fillId="24" borderId="70" xfId="0" applyFont="1" applyFill="1" applyBorder="1" applyAlignment="1">
      <alignment horizontal="left" vertical="center"/>
    </xf>
    <xf numFmtId="0" fontId="39" fillId="24" borderId="71" xfId="0" applyFont="1" applyFill="1" applyBorder="1" applyAlignment="1">
      <alignment horizontal="left" vertical="center"/>
    </xf>
    <xf numFmtId="0" fontId="45" fillId="28" borderId="22" xfId="0" applyFont="1" applyFill="1" applyBorder="1" applyAlignment="1" applyProtection="1">
      <alignment horizontal="center" vertical="center" shrinkToFit="1"/>
      <protection locked="0"/>
    </xf>
    <xf numFmtId="0" fontId="45" fillId="28" borderId="25" xfId="0" applyFont="1" applyFill="1" applyBorder="1" applyAlignment="1" applyProtection="1">
      <alignment horizontal="center" vertical="center" shrinkToFit="1"/>
      <protection locked="0"/>
    </xf>
    <xf numFmtId="0" fontId="45" fillId="28" borderId="26" xfId="0" applyFont="1" applyFill="1" applyBorder="1" applyAlignment="1" applyProtection="1">
      <alignment horizontal="center" vertical="center" shrinkToFit="1"/>
      <protection locked="0"/>
    </xf>
    <xf numFmtId="0" fontId="45" fillId="0" borderId="14" xfId="0" applyFont="1" applyBorder="1" applyAlignment="1">
      <alignment horizontal="left" vertical="center" wrapText="1"/>
    </xf>
    <xf numFmtId="0" fontId="45" fillId="24" borderId="10" xfId="0" applyFont="1" applyFill="1" applyBorder="1" applyAlignment="1">
      <alignment horizontal="center" vertical="center"/>
    </xf>
    <xf numFmtId="0" fontId="39" fillId="24" borderId="10" xfId="0" applyFont="1" applyFill="1" applyBorder="1" applyAlignment="1">
      <alignment horizontal="center"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4" fillId="0" borderId="0" xfId="0" applyFont="1" applyAlignment="1">
      <alignment horizontal="left" vertical="center" wrapText="1"/>
    </xf>
    <xf numFmtId="0" fontId="44" fillId="0" borderId="14" xfId="0" applyFont="1" applyBorder="1" applyAlignment="1">
      <alignment horizontal="left" vertical="center" wrapText="1"/>
    </xf>
    <xf numFmtId="0" fontId="45" fillId="0" borderId="57" xfId="0" applyFont="1" applyBorder="1" applyAlignment="1">
      <alignment horizontal="left" vertical="center" wrapText="1"/>
    </xf>
    <xf numFmtId="0" fontId="45" fillId="0" borderId="89" xfId="0" applyFont="1" applyBorder="1" applyAlignment="1">
      <alignment horizontal="left" vertical="center" wrapText="1"/>
    </xf>
    <xf numFmtId="0" fontId="45" fillId="0" borderId="91" xfId="0" applyFont="1" applyBorder="1" applyAlignment="1">
      <alignment horizontal="left" vertical="center" wrapText="1"/>
    </xf>
    <xf numFmtId="0" fontId="45" fillId="0" borderId="16" xfId="0" applyFont="1" applyBorder="1" applyAlignment="1">
      <alignment horizontal="center" vertical="center" wrapText="1"/>
    </xf>
    <xf numFmtId="0" fontId="45" fillId="0" borderId="29" xfId="0" applyFont="1" applyBorder="1" applyAlignment="1">
      <alignment horizontal="center" vertical="center" wrapText="1"/>
    </xf>
    <xf numFmtId="0" fontId="45" fillId="0" borderId="39" xfId="0" applyFont="1" applyBorder="1" applyAlignment="1">
      <alignment horizontal="center" vertical="center" wrapText="1"/>
    </xf>
    <xf numFmtId="0" fontId="44" fillId="0" borderId="98" xfId="0" applyFont="1" applyBorder="1" applyAlignment="1">
      <alignment horizontal="left" vertical="center" wrapText="1"/>
    </xf>
    <xf numFmtId="0" fontId="45" fillId="0" borderId="12" xfId="0" applyFont="1" applyBorder="1" applyAlignment="1">
      <alignment horizontal="left" vertical="center" wrapText="1"/>
    </xf>
    <xf numFmtId="0" fontId="40" fillId="24" borderId="74"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5" borderId="22" xfId="0" applyFont="1" applyFill="1" applyBorder="1" applyAlignment="1">
      <alignment horizontal="center" vertical="center" wrapText="1"/>
    </xf>
    <xf numFmtId="0" fontId="43" fillId="25" borderId="26" xfId="0" applyFont="1" applyFill="1" applyBorder="1" applyAlignment="1">
      <alignment horizontal="center" vertical="center" wrapText="1"/>
    </xf>
    <xf numFmtId="0" fontId="44" fillId="26" borderId="16" xfId="0" applyFont="1" applyFill="1" applyBorder="1" applyAlignment="1">
      <alignment horizontal="center" vertical="center"/>
    </xf>
    <xf numFmtId="0" fontId="44" fillId="26" borderId="17" xfId="0" applyFont="1" applyFill="1" applyBorder="1" applyAlignment="1">
      <alignment horizontal="center" vertical="center"/>
    </xf>
    <xf numFmtId="0" fontId="44" fillId="26" borderId="18" xfId="0" applyFont="1" applyFill="1" applyBorder="1" applyAlignment="1">
      <alignment horizontal="center" vertical="center"/>
    </xf>
    <xf numFmtId="0" fontId="30" fillId="24" borderId="12" xfId="0" applyFont="1" applyFill="1" applyBorder="1" applyAlignment="1">
      <alignment horizontal="center" vertical="center" wrapText="1"/>
    </xf>
    <xf numFmtId="0" fontId="30" fillId="24" borderId="29" xfId="0" applyFont="1" applyFill="1" applyBorder="1" applyAlignment="1">
      <alignment horizontal="center" vertical="center" wrapText="1"/>
    </xf>
    <xf numFmtId="0" fontId="30" fillId="24" borderId="11" xfId="0" applyFont="1" applyFill="1" applyBorder="1" applyAlignment="1">
      <alignment horizontal="center" vertical="center" wrapText="1"/>
    </xf>
    <xf numFmtId="0" fontId="70" fillId="24" borderId="10" xfId="0" applyFont="1" applyFill="1" applyBorder="1" applyAlignment="1">
      <alignment horizontal="center" vertical="center"/>
    </xf>
    <xf numFmtId="38" fontId="45" fillId="24" borderId="10" xfId="34" applyFont="1" applyFill="1" applyBorder="1" applyAlignment="1">
      <alignment horizontal="right"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38" fontId="45" fillId="24" borderId="97" xfId="34" applyFont="1" applyFill="1" applyBorder="1" applyAlignment="1">
      <alignment horizontal="center"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8" borderId="10" xfId="0" applyFont="1" applyFill="1" applyBorder="1" applyAlignment="1" applyProtection="1">
      <alignment horizontal="center" vertical="center" wrapText="1"/>
      <protection locked="0"/>
    </xf>
    <xf numFmtId="0" fontId="44" fillId="24" borderId="10" xfId="0" applyFont="1" applyFill="1" applyBorder="1" applyAlignment="1">
      <alignment horizontal="left" vertical="center" wrapText="1"/>
    </xf>
    <xf numFmtId="0" fontId="41" fillId="24" borderId="0" xfId="0" applyFont="1" applyFill="1" applyAlignment="1">
      <alignment horizontal="left" vertical="center" wrapText="1"/>
    </xf>
    <xf numFmtId="0" fontId="40" fillId="25" borderId="22" xfId="0" applyFont="1" applyFill="1" applyBorder="1" applyAlignment="1">
      <alignment horizontal="center" vertical="center" wrapText="1"/>
    </xf>
    <xf numFmtId="0" fontId="41" fillId="24" borderId="13" xfId="0" applyFont="1" applyFill="1" applyBorder="1" applyAlignment="1">
      <alignment horizontal="center" vertical="center" wrapText="1"/>
    </xf>
    <xf numFmtId="0" fontId="41" fillId="24" borderId="47" xfId="0" applyFont="1" applyFill="1" applyBorder="1" applyAlignment="1">
      <alignment horizontal="center" vertical="center" wrapText="1"/>
    </xf>
    <xf numFmtId="0" fontId="41" fillId="24" borderId="41" xfId="0" applyFont="1" applyFill="1" applyBorder="1" applyAlignment="1">
      <alignment horizontal="center" vertical="center" wrapText="1"/>
    </xf>
    <xf numFmtId="49" fontId="44" fillId="0" borderId="10" xfId="0" applyNumberFormat="1" applyFont="1" applyBorder="1" applyAlignment="1">
      <alignment horizontal="left" vertical="center" wrapText="1"/>
    </xf>
    <xf numFmtId="0" fontId="39" fillId="29" borderId="10" xfId="0" applyFont="1" applyFill="1" applyBorder="1" applyAlignment="1" applyProtection="1">
      <alignment horizontal="center" vertical="center" wrapText="1"/>
      <protection locked="0"/>
    </xf>
    <xf numFmtId="49" fontId="39" fillId="27" borderId="10" xfId="0" applyNumberFormat="1" applyFont="1" applyFill="1" applyBorder="1" applyAlignment="1">
      <alignment horizontal="center" vertical="center" wrapText="1"/>
    </xf>
    <xf numFmtId="0" fontId="44" fillId="24" borderId="10" xfId="0" applyFont="1" applyFill="1" applyBorder="1" applyAlignment="1">
      <alignment vertical="center" wrapText="1"/>
    </xf>
    <xf numFmtId="0" fontId="44" fillId="24" borderId="12" xfId="0" applyFont="1" applyFill="1" applyBorder="1" applyAlignment="1">
      <alignment horizontal="left" vertical="center" wrapText="1"/>
    </xf>
    <xf numFmtId="0" fontId="45" fillId="24" borderId="10" xfId="0" applyFont="1" applyFill="1" applyBorder="1" applyAlignment="1">
      <alignment horizontal="left" vertical="center"/>
    </xf>
    <xf numFmtId="0" fontId="0" fillId="0" borderId="0" xfId="0" applyAlignment="1">
      <alignment horizontal="left" vertical="center" wrapText="1"/>
    </xf>
    <xf numFmtId="0" fontId="35" fillId="24" borderId="63" xfId="0" applyFont="1" applyFill="1" applyBorder="1" applyAlignment="1">
      <alignment horizontal="center" vertical="center" wrapText="1"/>
    </xf>
    <xf numFmtId="0" fontId="35" fillId="24" borderId="47" xfId="0" applyFont="1" applyFill="1" applyBorder="1" applyAlignment="1">
      <alignment horizontal="center" vertical="center" wrapText="1"/>
    </xf>
    <xf numFmtId="0" fontId="35" fillId="24" borderId="72" xfId="0" applyFont="1" applyFill="1" applyBorder="1" applyAlignment="1">
      <alignment horizontal="center" vertical="center" wrapText="1"/>
    </xf>
    <xf numFmtId="0" fontId="38" fillId="24" borderId="85" xfId="0" applyFont="1" applyFill="1" applyBorder="1" applyAlignment="1">
      <alignment horizontal="center" vertical="center" wrapText="1"/>
    </xf>
    <xf numFmtId="0" fontId="38" fillId="24" borderId="77" xfId="0" applyFont="1" applyFill="1" applyBorder="1" applyAlignment="1">
      <alignment horizontal="center" vertical="center" wrapText="1"/>
    </xf>
    <xf numFmtId="0" fontId="38" fillId="24" borderId="13" xfId="0" applyFont="1" applyFill="1" applyBorder="1" applyAlignment="1">
      <alignment horizontal="center" vertical="center" wrapText="1"/>
    </xf>
    <xf numFmtId="0" fontId="38" fillId="24" borderId="72"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84" xfId="0" applyFont="1" applyFill="1" applyBorder="1" applyAlignment="1">
      <alignment horizontal="center" vertical="center" wrapText="1"/>
    </xf>
    <xf numFmtId="0" fontId="35" fillId="24" borderId="73" xfId="0" applyFont="1" applyFill="1" applyBorder="1" applyAlignment="1">
      <alignment horizontal="center" vertical="center" wrapText="1"/>
    </xf>
    <xf numFmtId="0" fontId="35" fillId="24" borderId="0" xfId="0" applyFont="1" applyFill="1" applyAlignment="1">
      <alignment horizontal="left" vertical="top" wrapText="1"/>
    </xf>
    <xf numFmtId="0" fontId="35" fillId="24" borderId="59" xfId="0" applyFont="1" applyFill="1" applyBorder="1" applyAlignment="1">
      <alignment horizontal="center" vertical="center" textRotation="255"/>
    </xf>
    <xf numFmtId="0" fontId="35" fillId="24" borderId="94" xfId="0" applyFont="1" applyFill="1" applyBorder="1" applyAlignment="1">
      <alignment horizontal="center" vertical="center" textRotation="255"/>
    </xf>
    <xf numFmtId="0" fontId="35" fillId="24" borderId="78" xfId="0" applyFont="1" applyFill="1" applyBorder="1" applyAlignment="1">
      <alignment horizontal="center" vertical="center" textRotation="255"/>
    </xf>
    <xf numFmtId="0" fontId="38" fillId="24" borderId="76" xfId="0" applyFont="1" applyFill="1" applyBorder="1" applyAlignment="1">
      <alignment horizontal="center" vertical="center" wrapText="1"/>
    </xf>
    <xf numFmtId="0" fontId="38" fillId="24" borderId="30" xfId="0" applyFont="1" applyFill="1" applyBorder="1" applyAlignment="1">
      <alignment horizontal="center" vertical="center" wrapText="1"/>
    </xf>
    <xf numFmtId="0" fontId="38"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5" fillId="24" borderId="87"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77"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45" xfId="0" applyFont="1" applyFill="1" applyBorder="1" applyAlignment="1">
      <alignment horizontal="center" vertical="center" wrapText="1"/>
    </xf>
    <xf numFmtId="0" fontId="35" fillId="24" borderId="43"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34"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5" fillId="24" borderId="45" xfId="0" applyFont="1" applyFill="1" applyBorder="1" applyAlignment="1">
      <alignment horizontal="left" vertical="top" wrapText="1"/>
    </xf>
    <xf numFmtId="0" fontId="35" fillId="24" borderId="19" xfId="0" applyFont="1" applyFill="1" applyBorder="1" applyAlignment="1">
      <alignment horizontal="left" vertical="top" wrapText="1"/>
    </xf>
    <xf numFmtId="0" fontId="35" fillId="24" borderId="10" xfId="0" applyFont="1" applyFill="1" applyBorder="1" applyAlignment="1">
      <alignment horizontal="left" vertical="top" wrapText="1"/>
    </xf>
    <xf numFmtId="0" fontId="35" fillId="24" borderId="20" xfId="0" applyFont="1" applyFill="1" applyBorder="1" applyAlignment="1">
      <alignment horizontal="left" vertical="top" wrapText="1"/>
    </xf>
    <xf numFmtId="0" fontId="35" fillId="24" borderId="10" xfId="0" applyFont="1" applyFill="1" applyBorder="1" applyAlignment="1">
      <alignment horizontal="left" vertical="center" wrapText="1"/>
    </xf>
    <xf numFmtId="0" fontId="35" fillId="24" borderId="20" xfId="0" applyFont="1" applyFill="1" applyBorder="1" applyAlignment="1">
      <alignment horizontal="left" vertical="center" wrapText="1"/>
    </xf>
    <xf numFmtId="0" fontId="35" fillId="24" borderId="24" xfId="0" applyFont="1" applyFill="1" applyBorder="1" applyAlignment="1">
      <alignment horizontal="left" vertical="center" wrapText="1"/>
    </xf>
    <xf numFmtId="0" fontId="35" fillId="24" borderId="23" xfId="0" applyFont="1" applyFill="1" applyBorder="1" applyAlignment="1">
      <alignment horizontal="left" vertical="center" wrapText="1"/>
    </xf>
    <xf numFmtId="0" fontId="35" fillId="24" borderId="50" xfId="0" applyFont="1" applyFill="1" applyBorder="1" applyAlignment="1">
      <alignment horizontal="center" vertical="center"/>
    </xf>
    <xf numFmtId="0" fontId="35" fillId="24" borderId="52" xfId="0" applyFont="1" applyFill="1" applyBorder="1" applyAlignment="1">
      <alignment horizontal="center" vertical="center"/>
    </xf>
    <xf numFmtId="0" fontId="35" fillId="24" borderId="22" xfId="0" applyFont="1" applyFill="1" applyBorder="1" applyAlignment="1">
      <alignment horizontal="left" vertical="center"/>
    </xf>
    <xf numFmtId="0" fontId="35" fillId="24" borderId="25" xfId="0" applyFont="1" applyFill="1" applyBorder="1" applyAlignment="1">
      <alignment horizontal="left" vertical="center"/>
    </xf>
    <xf numFmtId="0" fontId="35" fillId="24" borderId="26" xfId="0" applyFont="1" applyFill="1" applyBorder="1" applyAlignment="1">
      <alignment horizontal="left" vertical="center"/>
    </xf>
    <xf numFmtId="0" fontId="35" fillId="24" borderId="76" xfId="0" applyFont="1" applyFill="1" applyBorder="1" applyAlignment="1">
      <alignment horizontal="center" vertical="center" textRotation="255"/>
    </xf>
    <xf numFmtId="0" fontId="35" fillId="24" borderId="83" xfId="0" applyFont="1" applyFill="1" applyBorder="1" applyAlignment="1">
      <alignment horizontal="center" vertical="center" textRotation="255"/>
    </xf>
    <xf numFmtId="0" fontId="35" fillId="24" borderId="80" xfId="0" applyFont="1" applyFill="1" applyBorder="1" applyAlignment="1">
      <alignment horizontal="center" vertical="center" textRotation="255"/>
    </xf>
    <xf numFmtId="0" fontId="35" fillId="24" borderId="68" xfId="0" applyFont="1" applyFill="1" applyBorder="1" applyAlignment="1">
      <alignment horizontal="center" vertical="center" wrapText="1" shrinkToFit="1"/>
    </xf>
    <xf numFmtId="0" fontId="35" fillId="24" borderId="27" xfId="0" applyFont="1" applyFill="1" applyBorder="1" applyAlignment="1">
      <alignment horizontal="center" vertical="center" wrapText="1" shrinkToFit="1"/>
    </xf>
    <xf numFmtId="0" fontId="35" fillId="24" borderId="67" xfId="0" applyFont="1" applyFill="1" applyBorder="1" applyAlignment="1">
      <alignment horizontal="center" vertical="center" wrapText="1" shrinkToFit="1"/>
    </xf>
    <xf numFmtId="0" fontId="35" fillId="24" borderId="63" xfId="0" applyFont="1" applyFill="1" applyBorder="1" applyAlignment="1">
      <alignment horizontal="center" vertical="center" wrapText="1" shrinkToFit="1"/>
    </xf>
    <xf numFmtId="0" fontId="35" fillId="24" borderId="47" xfId="0" applyFont="1" applyFill="1" applyBorder="1" applyAlignment="1">
      <alignment horizontal="center" vertical="center" wrapText="1" shrinkToFit="1"/>
    </xf>
    <xf numFmtId="0" fontId="35" fillId="24" borderId="72" xfId="0" applyFont="1" applyFill="1" applyBorder="1" applyAlignment="1">
      <alignment horizontal="center" vertical="center" wrapText="1" shrinkToFit="1"/>
    </xf>
    <xf numFmtId="0" fontId="35" fillId="24" borderId="63" xfId="0" applyFont="1" applyFill="1" applyBorder="1" applyAlignment="1">
      <alignment horizontal="center" vertical="center" shrinkToFit="1"/>
    </xf>
    <xf numFmtId="0" fontId="35" fillId="24" borderId="47" xfId="0" applyFont="1" applyFill="1" applyBorder="1" applyAlignment="1">
      <alignment horizontal="center" vertical="center" shrinkToFit="1"/>
    </xf>
    <xf numFmtId="0" fontId="35" fillId="24" borderId="72" xfId="0" applyFont="1" applyFill="1" applyBorder="1" applyAlignment="1">
      <alignment horizontal="center" vertical="center" shrinkToFit="1"/>
    </xf>
    <xf numFmtId="0" fontId="40" fillId="24" borderId="22" xfId="0" applyFont="1" applyFill="1" applyBorder="1" applyAlignment="1">
      <alignment horizontal="left" vertical="center" wrapText="1"/>
    </xf>
    <xf numFmtId="0" fontId="38" fillId="24" borderId="76" xfId="0" applyFont="1" applyFill="1" applyBorder="1" applyAlignment="1">
      <alignment horizontal="center" vertical="center"/>
    </xf>
    <xf numFmtId="0" fontId="38" fillId="24" borderId="30" xfId="0" applyFont="1" applyFill="1" applyBorder="1" applyAlignment="1">
      <alignment horizontal="center" vertical="center"/>
    </xf>
    <xf numFmtId="0" fontId="38" fillId="24" borderId="79" xfId="0" applyFont="1" applyFill="1" applyBorder="1" applyAlignment="1">
      <alignment horizontal="center" vertical="center"/>
    </xf>
    <xf numFmtId="0" fontId="38" fillId="24" borderId="83" xfId="0" applyFont="1" applyFill="1" applyBorder="1" applyAlignment="1">
      <alignment horizontal="center" vertical="center"/>
    </xf>
    <xf numFmtId="0" fontId="38" fillId="24" borderId="0" xfId="0" applyFont="1" applyFill="1" applyAlignment="1">
      <alignment horizontal="center" vertical="center"/>
    </xf>
    <xf numFmtId="0" fontId="38" fillId="24" borderId="95" xfId="0" applyFont="1" applyFill="1" applyBorder="1" applyAlignment="1">
      <alignment horizontal="center" vertical="center"/>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38" fillId="24" borderId="26" xfId="0" applyFont="1" applyFill="1" applyBorder="1" applyAlignment="1">
      <alignment horizontal="center" vertical="center"/>
    </xf>
    <xf numFmtId="0" fontId="38" fillId="24" borderId="47" xfId="0" applyFont="1" applyFill="1" applyBorder="1" applyAlignment="1">
      <alignment horizontal="center" vertical="center"/>
    </xf>
    <xf numFmtId="0" fontId="38" fillId="24" borderId="49" xfId="0" applyFont="1" applyFill="1" applyBorder="1" applyAlignment="1">
      <alignment horizontal="center" vertical="center"/>
    </xf>
    <xf numFmtId="0" fontId="38" fillId="24" borderId="72" xfId="0" applyFont="1" applyFill="1" applyBorder="1" applyAlignment="1">
      <alignment horizontal="center" vertical="center"/>
    </xf>
    <xf numFmtId="0" fontId="38" fillId="24" borderId="23" xfId="0" applyFont="1" applyFill="1" applyBorder="1" applyAlignment="1">
      <alignment horizontal="center" vertical="center"/>
    </xf>
    <xf numFmtId="0" fontId="38" fillId="24" borderId="54" xfId="0" applyFont="1" applyFill="1" applyBorder="1" applyAlignment="1">
      <alignment horizontal="center" vertical="center" wrapText="1"/>
    </xf>
    <xf numFmtId="0" fontId="38" fillId="24" borderId="35" xfId="0" applyFont="1" applyFill="1" applyBorder="1" applyAlignment="1">
      <alignment horizontal="center" vertical="center" wrapText="1"/>
    </xf>
    <xf numFmtId="0" fontId="38" fillId="24" borderId="34" xfId="0" applyFont="1" applyFill="1" applyBorder="1" applyAlignment="1">
      <alignment horizontal="center" vertical="center" wrapText="1"/>
    </xf>
    <xf numFmtId="0" fontId="35" fillId="24" borderId="30" xfId="0" applyFont="1" applyFill="1" applyBorder="1" applyAlignment="1">
      <alignment horizontal="center" vertical="center"/>
    </xf>
    <xf numFmtId="0" fontId="35" fillId="24" borderId="81" xfId="0" applyFont="1" applyFill="1" applyBorder="1" applyAlignment="1">
      <alignment horizontal="center" vertical="center"/>
    </xf>
    <xf numFmtId="0" fontId="35" fillId="24" borderId="68" xfId="0" applyFont="1" applyFill="1" applyBorder="1" applyAlignment="1">
      <alignment horizontal="center" vertical="center" shrinkToFit="1"/>
    </xf>
    <xf numFmtId="0" fontId="35" fillId="24" borderId="27" xfId="0" applyFont="1" applyFill="1" applyBorder="1" applyAlignment="1">
      <alignment horizontal="center" vertical="center" shrinkToFit="1"/>
    </xf>
    <xf numFmtId="0" fontId="35" fillId="24" borderId="67" xfId="0" applyFont="1" applyFill="1" applyBorder="1" applyAlignment="1">
      <alignment horizontal="center" vertical="center" shrinkToFit="1"/>
    </xf>
    <xf numFmtId="0" fontId="35" fillId="24" borderId="68" xfId="0" applyFont="1" applyFill="1" applyBorder="1" applyAlignment="1">
      <alignment horizontal="center" vertical="center"/>
    </xf>
    <xf numFmtId="0" fontId="35" fillId="24" borderId="69" xfId="0" applyFont="1" applyFill="1" applyBorder="1" applyAlignment="1">
      <alignment horizontal="center" vertical="center"/>
    </xf>
    <xf numFmtId="0" fontId="35" fillId="24" borderId="27" xfId="0" applyFont="1" applyFill="1" applyBorder="1" applyAlignment="1">
      <alignment horizontal="center" vertical="center"/>
    </xf>
    <xf numFmtId="0" fontId="35"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5" fillId="24" borderId="76" xfId="0" applyFont="1" applyFill="1" applyBorder="1" applyAlignment="1">
      <alignment horizontal="center" vertical="center" wrapText="1"/>
    </xf>
    <xf numFmtId="0" fontId="35" fillId="24" borderId="83" xfId="0" applyFont="1" applyFill="1" applyBorder="1" applyAlignment="1">
      <alignment horizontal="center" vertical="center" wrapText="1"/>
    </xf>
    <xf numFmtId="0" fontId="35" fillId="24" borderId="80" xfId="0" applyFont="1" applyFill="1" applyBorder="1" applyAlignment="1">
      <alignment horizontal="center" vertical="center" wrapText="1"/>
    </xf>
    <xf numFmtId="0" fontId="38" fillId="24" borderId="44" xfId="0" applyFont="1" applyFill="1" applyBorder="1" applyAlignment="1">
      <alignment horizontal="center" vertical="center" wrapText="1"/>
    </xf>
    <xf numFmtId="0" fontId="38" fillId="24" borderId="73" xfId="0" applyFont="1" applyFill="1" applyBorder="1" applyAlignment="1">
      <alignment horizontal="center" vertical="center" wrapText="1"/>
    </xf>
    <xf numFmtId="0" fontId="88" fillId="24" borderId="12" xfId="0" applyFont="1" applyFill="1" applyBorder="1" applyAlignment="1">
      <alignment horizontal="left" vertical="center" wrapText="1"/>
    </xf>
    <xf numFmtId="0" fontId="88" fillId="24" borderId="29" xfId="0" applyFont="1" applyFill="1" applyBorder="1" applyAlignment="1">
      <alignment horizontal="left" vertical="center" wrapText="1"/>
    </xf>
    <xf numFmtId="0" fontId="88" fillId="24" borderId="11" xfId="0" applyFont="1" applyFill="1" applyBorder="1" applyAlignment="1">
      <alignment horizontal="left" vertical="center" wrapText="1"/>
    </xf>
    <xf numFmtId="0" fontId="88" fillId="24" borderId="12" xfId="0" applyFont="1" applyFill="1" applyBorder="1" applyAlignment="1">
      <alignment horizontal="left" vertical="center"/>
    </xf>
    <xf numFmtId="0" fontId="88" fillId="24" borderId="29" xfId="0" applyFont="1" applyFill="1" applyBorder="1" applyAlignment="1">
      <alignment horizontal="left" vertical="center"/>
    </xf>
    <xf numFmtId="0" fontId="88" fillId="24" borderId="11" xfId="0" applyFont="1" applyFill="1" applyBorder="1" applyAlignment="1">
      <alignment horizontal="left" vertical="center"/>
    </xf>
    <xf numFmtId="0" fontId="94" fillId="24" borderId="0" xfId="0" applyFont="1" applyFill="1" applyAlignment="1">
      <alignment horizontal="left" vertical="center" wrapText="1"/>
    </xf>
    <xf numFmtId="0" fontId="88" fillId="24" borderId="10" xfId="0" applyFont="1" applyFill="1" applyBorder="1" applyAlignment="1">
      <alignment horizontal="center" vertical="center"/>
    </xf>
    <xf numFmtId="0" fontId="88" fillId="24" borderId="14" xfId="0" applyFont="1" applyFill="1" applyBorder="1" applyAlignment="1">
      <alignment horizontal="center" vertical="center" wrapText="1"/>
    </xf>
    <xf numFmtId="0" fontId="88" fillId="24" borderId="16" xfId="0" applyFont="1" applyFill="1" applyBorder="1" applyAlignment="1">
      <alignment horizontal="center" vertical="center" wrapText="1"/>
    </xf>
    <xf numFmtId="0" fontId="89" fillId="24" borderId="12" xfId="99" applyFont="1" applyFill="1" applyBorder="1" applyAlignment="1">
      <alignment horizontal="left" vertical="center" wrapText="1"/>
    </xf>
    <xf numFmtId="0" fontId="89" fillId="24" borderId="29" xfId="99" applyFont="1" applyFill="1" applyBorder="1" applyAlignment="1">
      <alignment horizontal="left" vertical="center" wrapText="1"/>
    </xf>
    <xf numFmtId="0" fontId="89" fillId="24" borderId="11" xfId="99" applyFont="1" applyFill="1" applyBorder="1" applyAlignment="1">
      <alignment horizontal="left" vertical="center" wrapText="1"/>
    </xf>
    <xf numFmtId="0" fontId="89" fillId="24" borderId="12" xfId="99" applyFont="1" applyFill="1" applyBorder="1" applyAlignment="1">
      <alignment horizontal="center" vertical="center"/>
    </xf>
    <xf numFmtId="0" fontId="89" fillId="24" borderId="11" xfId="99" applyFont="1" applyFill="1" applyBorder="1" applyAlignment="1">
      <alignment horizontal="center" vertical="center"/>
    </xf>
    <xf numFmtId="0" fontId="89" fillId="24" borderId="12" xfId="99" applyFont="1" applyFill="1" applyBorder="1" applyAlignment="1">
      <alignment horizontal="center" vertical="center" wrapText="1"/>
    </xf>
    <xf numFmtId="0" fontId="89" fillId="24" borderId="0" xfId="99" applyFont="1" applyFill="1" applyAlignment="1">
      <alignment horizontal="left" vertical="top" wrapText="1"/>
    </xf>
    <xf numFmtId="49" fontId="60" fillId="0" borderId="59" xfId="0" applyNumberFormat="1" applyFont="1" applyBorder="1" applyAlignment="1">
      <alignment horizontal="center" vertical="center"/>
    </xf>
    <xf numFmtId="49" fontId="60" fillId="0" borderId="78" xfId="0" applyNumberFormat="1" applyFont="1" applyBorder="1" applyAlignment="1">
      <alignment horizontal="center" vertical="center"/>
    </xf>
    <xf numFmtId="0" fontId="80" fillId="0" borderId="76" xfId="0" applyFont="1" applyBorder="1" applyAlignment="1">
      <alignment horizontal="center" vertical="center" wrapText="1"/>
    </xf>
    <xf numFmtId="0" fontId="80" fillId="0" borderId="80" xfId="0" applyFont="1" applyBorder="1" applyAlignment="1">
      <alignment horizontal="center" vertical="center" wrapText="1"/>
    </xf>
    <xf numFmtId="0" fontId="80" fillId="0" borderId="22" xfId="0" applyFont="1" applyBorder="1" applyAlignment="1">
      <alignment horizontal="center" vertical="center"/>
    </xf>
    <xf numFmtId="0" fontId="80" fillId="0" borderId="25" xfId="0" applyFont="1" applyBorder="1" applyAlignment="1">
      <alignment horizontal="center" vertical="center"/>
    </xf>
    <xf numFmtId="0" fontId="32" fillId="0" borderId="87" xfId="0" applyFont="1" applyBorder="1" applyAlignment="1">
      <alignment horizontal="center" vertical="center"/>
    </xf>
    <xf numFmtId="0" fontId="32" fillId="0" borderId="88" xfId="0" applyFont="1" applyBorder="1" applyAlignment="1">
      <alignment horizontal="center" vertical="center"/>
    </xf>
    <xf numFmtId="0" fontId="80" fillId="0" borderId="22" xfId="0" applyFont="1" applyBorder="1" applyAlignment="1">
      <alignment horizontal="center" vertical="center" wrapText="1"/>
    </xf>
    <xf numFmtId="0" fontId="80" fillId="0" borderId="30" xfId="0" applyFont="1" applyBorder="1" applyAlignment="1">
      <alignment horizontal="center" vertical="center" wrapText="1"/>
    </xf>
    <xf numFmtId="0" fontId="80" fillId="0" borderId="79" xfId="0" applyFont="1" applyBorder="1" applyAlignment="1">
      <alignment horizontal="center" vertical="center" wrapText="1"/>
    </xf>
    <xf numFmtId="0" fontId="80" fillId="0" borderId="25" xfId="0" applyFont="1" applyBorder="1" applyAlignment="1">
      <alignment horizontal="center" vertical="center" wrapText="1"/>
    </xf>
    <xf numFmtId="0" fontId="80" fillId="0" borderId="76" xfId="0" applyFont="1" applyBorder="1" applyAlignment="1">
      <alignment horizontal="center" vertical="center"/>
    </xf>
    <xf numFmtId="0" fontId="80" fillId="0" borderId="30" xfId="0" applyFont="1" applyBorder="1" applyAlignment="1">
      <alignment horizontal="center" vertical="center"/>
    </xf>
    <xf numFmtId="0" fontId="80" fillId="0" borderId="79" xfId="0" applyFont="1" applyBorder="1" applyAlignment="1">
      <alignment horizontal="center" vertical="center"/>
    </xf>
    <xf numFmtId="0" fontId="80" fillId="0" borderId="59" xfId="0" applyFont="1" applyBorder="1" applyAlignment="1">
      <alignment horizontal="center" vertical="center"/>
    </xf>
    <xf numFmtId="0" fontId="80" fillId="0" borderId="78" xfId="0" applyFont="1" applyBorder="1" applyAlignment="1">
      <alignment horizontal="center" vertical="center"/>
    </xf>
    <xf numFmtId="0" fontId="80" fillId="0" borderId="26" xfId="0" applyFont="1" applyBorder="1" applyAlignment="1">
      <alignment horizontal="center" vertical="center" wrapText="1"/>
    </xf>
    <xf numFmtId="0" fontId="80" fillId="0" borderId="83" xfId="0" applyFont="1" applyBorder="1" applyAlignment="1">
      <alignment horizontal="center" vertical="center"/>
    </xf>
    <xf numFmtId="0" fontId="80" fillId="0" borderId="59" xfId="0" applyFont="1" applyBorder="1" applyAlignment="1">
      <alignment horizontal="center" vertical="center" wrapText="1"/>
    </xf>
    <xf numFmtId="0" fontId="80" fillId="0" borderId="78" xfId="0" applyFont="1" applyBorder="1" applyAlignment="1">
      <alignment horizontal="center" vertical="center" wrapText="1"/>
    </xf>
    <xf numFmtId="0" fontId="80" fillId="0" borderId="60" xfId="0" applyFont="1" applyBorder="1" applyAlignment="1">
      <alignment horizontal="center" vertical="center"/>
    </xf>
    <xf numFmtId="0" fontId="80" fillId="0" borderId="82" xfId="0" applyFont="1" applyBorder="1" applyAlignment="1">
      <alignment horizontal="center" vertical="center"/>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3" xr:uid="{68467414-B8DE-43DB-9F6C-04E5CF76FDE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xfId="102" xr:uid="{820E7186-AE8D-4649-9654-499F1A4C0A68}"/>
    <cellStyle name="標準 7" xfId="104" xr:uid="{2D9FBFD7-9B86-4B52-99DD-4CA810BD928A}"/>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CC"/>
      <color rgb="FFFFDB9B"/>
      <color rgb="FFCCFFFF"/>
      <color rgb="FFFBC497"/>
      <color rgb="FFFFE5FC"/>
      <color rgb="FFFFFF99"/>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23812</xdr:colOff>
      <xdr:row>29</xdr:row>
      <xdr:rowOff>195261</xdr:rowOff>
    </xdr:from>
    <xdr:to>
      <xdr:col>32</xdr:col>
      <xdr:colOff>147637</xdr:colOff>
      <xdr:row>36</xdr:row>
      <xdr:rowOff>209548</xdr:rowOff>
    </xdr:to>
    <xdr:sp macro="" textlink="">
      <xdr:nvSpPr>
        <xdr:cNvPr id="2" name="テキスト ボックス 1">
          <a:extLst>
            <a:ext uri="{FF2B5EF4-FFF2-40B4-BE49-F238E27FC236}">
              <a16:creationId xmlns:a16="http://schemas.microsoft.com/office/drawing/2014/main" id="{2191EC6A-EAF9-4DCC-9F91-C49EB5589067}"/>
            </a:ext>
          </a:extLst>
        </xdr:cNvPr>
        <xdr:cNvSpPr txBox="1"/>
      </xdr:nvSpPr>
      <xdr:spPr>
        <a:xfrm>
          <a:off x="23812" y="7629524"/>
          <a:ext cx="5986463" cy="17287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変更内容が以下に該当する場合は、それぞれに記載する書類を添付すること。</a:t>
          </a:r>
          <a:endParaRPr kumimoji="1" lang="en-US" altLang="ja-JP" sz="1100">
            <a:latin typeface="ＭＳ 明朝" panose="02020609040205080304" pitchFamily="17" charset="-128"/>
            <a:ea typeface="ＭＳ 明朝" panose="02020609040205080304" pitchFamily="17" charset="-128"/>
          </a:endParaRP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①　会社法（平成</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17</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年法律第</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86</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号）の規定による吸収合併、新設合併等により、計画書の</a:t>
          </a:r>
          <a:endPar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endParaRP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　作成単位が変更となる場合</a:t>
          </a:r>
          <a:endPar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endParaRP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　</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当該変更後の別紙様式</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2-1</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又は別紙様式</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2-2】</a:t>
          </a:r>
          <a:endPar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endParaRP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②　複数の介護サービス事業所等について一括して申請を行う事業者において、当該申請に</a:t>
          </a:r>
          <a:endPar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endParaRP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　関係する介護サービス事業所等に変更（廃止等の事由による。）があった場合</a:t>
          </a: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　</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当該変更後の別紙様式</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2-1</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又は別紙様式</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2-2</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、別紙様式</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2-3】</a:t>
          </a:r>
          <a:endPar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endParaRP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③　就業規則を改訂（介護従事者の処遇に関する内容に限る。）した場合</a:t>
          </a:r>
          <a:endPar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endParaRPr>
        </a:p>
        <a:p>
          <a:pPr algn="l"/>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　</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a:t>
          </a:r>
          <a:r>
            <a:rPr lang="ja-JP" altLang="en-US" sz="1100" b="0" i="0" u="none" strike="noStrike" baseline="0">
              <a:solidFill>
                <a:schemeClr val="dk1"/>
              </a:solidFill>
              <a:latin typeface="ＭＳ 明朝" panose="02020609040205080304" pitchFamily="17" charset="-128"/>
              <a:ea typeface="ＭＳ 明朝" panose="02020609040205080304" pitchFamily="17" charset="-128"/>
              <a:cs typeface="+mn-cs"/>
            </a:rPr>
            <a:t>当該改訂の概要がわかる書類</a:t>
          </a:r>
          <a:r>
            <a:rPr lang="en-US" altLang="ja-JP" sz="1100" b="0" i="0" u="none" strike="noStrike" baseline="0">
              <a:solidFill>
                <a:schemeClr val="dk1"/>
              </a:solidFill>
              <a:latin typeface="ＭＳ 明朝" panose="02020609040205080304" pitchFamily="17" charset="-128"/>
              <a:ea typeface="ＭＳ 明朝" panose="02020609040205080304" pitchFamily="17" charset="-128"/>
              <a:cs typeface="+mn-cs"/>
            </a:rPr>
            <a:t>】</a:t>
          </a:r>
          <a:endParaRPr kumimoji="1" lang="ja-JP" altLang="en-US" sz="1100">
            <a:latin typeface="ＭＳ 明朝" panose="02020609040205080304" pitchFamily="17" charset="-128"/>
            <a:ea typeface="ＭＳ 明朝" panose="02020609040205080304" pitchFamily="17" charset="-128"/>
          </a:endParaRPr>
        </a:p>
      </xdr:txBody>
    </xdr:sp>
    <xdr:clientData/>
  </xdr:twoCellAnchor>
  <xdr:twoCellAnchor>
    <xdr:from>
      <xdr:col>33</xdr:col>
      <xdr:colOff>123825</xdr:colOff>
      <xdr:row>0</xdr:row>
      <xdr:rowOff>57150</xdr:rowOff>
    </xdr:from>
    <xdr:to>
      <xdr:col>50</xdr:col>
      <xdr:colOff>1</xdr:colOff>
      <xdr:row>2</xdr:row>
      <xdr:rowOff>200024</xdr:rowOff>
    </xdr:to>
    <xdr:sp macro="" textlink="">
      <xdr:nvSpPr>
        <xdr:cNvPr id="3" name="テキスト ボックス 2">
          <a:extLst>
            <a:ext uri="{FF2B5EF4-FFF2-40B4-BE49-F238E27FC236}">
              <a16:creationId xmlns:a16="http://schemas.microsoft.com/office/drawing/2014/main" id="{9E57E5E9-11D9-4129-A5CD-9F10AA4F868D}"/>
            </a:ext>
          </a:extLst>
        </xdr:cNvPr>
        <xdr:cNvSpPr txBox="1"/>
      </xdr:nvSpPr>
      <xdr:spPr>
        <a:xfrm>
          <a:off x="6186488" y="57150"/>
          <a:ext cx="2790826" cy="5381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latin typeface="ＭＳ Ｐゴシック" panose="020B0600070205080204" pitchFamily="50" charset="-128"/>
              <a:ea typeface="ＭＳ Ｐゴシック" panose="020B0600070205080204" pitchFamily="50" charset="-128"/>
            </a:rPr>
            <a:t>着色部分は要入力です。</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pPr algn="l"/>
          <a:r>
            <a:rPr kumimoji="1" lang="en-US" altLang="ja-JP" sz="1100">
              <a:solidFill>
                <a:srgbClr val="FF0000"/>
              </a:solidFill>
              <a:latin typeface="ＭＳ Ｐゴシック" panose="020B0600070205080204" pitchFamily="50" charset="-128"/>
              <a:ea typeface="ＭＳ Ｐゴシック" panose="020B0600070205080204" pitchFamily="50" charset="-128"/>
            </a:rPr>
            <a:t>※</a:t>
          </a:r>
          <a:r>
            <a:rPr kumimoji="1" lang="ja-JP" altLang="en-US" sz="1100">
              <a:solidFill>
                <a:srgbClr val="FF0000"/>
              </a:solidFill>
              <a:latin typeface="ＭＳ Ｐゴシック" panose="020B0600070205080204" pitchFamily="50" charset="-128"/>
              <a:ea typeface="ＭＳ Ｐゴシック" panose="020B0600070205080204" pitchFamily="50" charset="-128"/>
            </a:rPr>
            <a:t>番号は必要に応じて入力してください。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32</xdr:col>
      <xdr:colOff>73269</xdr:colOff>
      <xdr:row>37</xdr:row>
      <xdr:rowOff>209340</xdr:rowOff>
    </xdr:from>
    <xdr:to>
      <xdr:col>35</xdr:col>
      <xdr:colOff>387280</xdr:colOff>
      <xdr:row>39</xdr:row>
      <xdr:rowOff>125604</xdr:rowOff>
    </xdr:to>
    <xdr:sp macro="" textlink="">
      <xdr:nvSpPr>
        <xdr:cNvPr id="6" name="テキスト ボックス 5">
          <a:extLst>
            <a:ext uri="{FF2B5EF4-FFF2-40B4-BE49-F238E27FC236}">
              <a16:creationId xmlns:a16="http://schemas.microsoft.com/office/drawing/2014/main" id="{3054551A-0733-40AD-A9F9-9CF9D084B08E}"/>
            </a:ext>
          </a:extLst>
        </xdr:cNvPr>
        <xdr:cNvSpPr txBox="1"/>
      </xdr:nvSpPr>
      <xdr:spPr>
        <a:xfrm>
          <a:off x="9713406" y="11895783"/>
          <a:ext cx="3328517" cy="5966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rPr>
            <a:t>振込先の事業所が債権譲渡を行っている場合は、</a:t>
          </a:r>
          <a:endParaRPr kumimoji="1" lang="en-US" altLang="ja-JP" sz="1100">
            <a:solidFill>
              <a:srgbClr val="FF0000"/>
            </a:solidFill>
          </a:endParaRPr>
        </a:p>
        <a:p>
          <a:pPr algn="l"/>
          <a:r>
            <a:rPr lang="ja-JP" altLang="en-US" sz="1100" b="0" i="0">
              <a:solidFill>
                <a:srgbClr val="FF0000"/>
              </a:solidFill>
              <a:effectLst/>
              <a:latin typeface="+mn-lt"/>
              <a:ea typeface="+mn-ea"/>
              <a:cs typeface="+mn-cs"/>
            </a:rPr>
            <a:t>振込口座登録書（債権譲渡分）を提出</a:t>
          </a:r>
          <a:r>
            <a:rPr kumimoji="1" lang="ja-JP" altLang="en-US" sz="1100">
              <a:solidFill>
                <a:srgbClr val="FF0000"/>
              </a:solidFill>
            </a:rPr>
            <a:t>すること。</a:t>
          </a:r>
        </a:p>
      </xdr:txBody>
    </xdr:sp>
    <xdr:clientData/>
  </xdr:twoCellAnchor>
  <xdr:twoCellAnchor>
    <xdr:from>
      <xdr:col>32</xdr:col>
      <xdr:colOff>78503</xdr:colOff>
      <xdr:row>33</xdr:row>
      <xdr:rowOff>125605</xdr:rowOff>
    </xdr:from>
    <xdr:to>
      <xdr:col>36</xdr:col>
      <xdr:colOff>303543</xdr:colOff>
      <xdr:row>34</xdr:row>
      <xdr:rowOff>549519</xdr:rowOff>
    </xdr:to>
    <xdr:sp macro="" textlink="">
      <xdr:nvSpPr>
        <xdr:cNvPr id="7" name="テキスト ボックス 6">
          <a:extLst>
            <a:ext uri="{FF2B5EF4-FFF2-40B4-BE49-F238E27FC236}">
              <a16:creationId xmlns:a16="http://schemas.microsoft.com/office/drawing/2014/main" id="{79929EF5-8BF9-4198-8B90-E393C8E5F041}"/>
            </a:ext>
          </a:extLst>
        </xdr:cNvPr>
        <xdr:cNvSpPr txBox="1"/>
      </xdr:nvSpPr>
      <xdr:spPr>
        <a:xfrm>
          <a:off x="9718640" y="10566471"/>
          <a:ext cx="3872802" cy="7326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rgbClr val="FF0000"/>
              </a:solidFill>
              <a:latin typeface="+mn-ea"/>
              <a:ea typeface="+mn-ea"/>
            </a:rPr>
            <a:t>第２次申請、第３次申請で申請する場合は、</a:t>
          </a:r>
          <a:endParaRPr kumimoji="1" lang="en-US" altLang="ja-JP" sz="1100">
            <a:solidFill>
              <a:srgbClr val="FF0000"/>
            </a:solidFill>
            <a:latin typeface="+mn-ea"/>
            <a:ea typeface="+mn-ea"/>
          </a:endParaRPr>
        </a:p>
        <a:p>
          <a:pPr algn="l"/>
          <a:r>
            <a:rPr kumimoji="1" lang="ja-JP" altLang="en-US" sz="1100" u="sng">
              <a:solidFill>
                <a:srgbClr val="FF0000"/>
              </a:solidFill>
              <a:latin typeface="+mn-ea"/>
              <a:ea typeface="+mn-ea"/>
            </a:rPr>
            <a:t>「本補助金について、令和８年４月以降の支給を希望します。」</a:t>
          </a:r>
          <a:r>
            <a:rPr kumimoji="1" lang="ja-JP" altLang="en-US" sz="1100">
              <a:solidFill>
                <a:srgbClr val="FF0000"/>
              </a:solidFill>
              <a:latin typeface="+mn-ea"/>
              <a:ea typeface="+mn-ea"/>
            </a:rPr>
            <a:t>にチェックすること。</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983536" y="408987"/>
          <a:ext cx="3720089" cy="812293"/>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036729" y="559828"/>
          <a:ext cx="3709550"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85888" y="10223183"/>
              <a:ext cx="157162" cy="57645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85888" y="15606713"/>
              <a:ext cx="157162"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85888" y="10226993"/>
              <a:ext cx="153352" cy="5760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85888" y="15606713"/>
              <a:ext cx="153352"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57263" y="4457700"/>
              <a:ext cx="233362"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85888" y="12130088"/>
              <a:ext cx="157162"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85888" y="12130088"/>
              <a:ext cx="153352"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85888" y="14868525"/>
              <a:ext cx="153352" cy="357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85888" y="14868525"/>
              <a:ext cx="157162" cy="357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148638" y="14206538"/>
              <a:ext cx="181927"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148638" y="14206538"/>
              <a:ext cx="185737" cy="266700"/>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86725" y="2214563"/>
              <a:ext cx="302101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86725" y="5445125"/>
              <a:ext cx="302101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86725" y="6080125"/>
              <a:ext cx="3021013" cy="198438"/>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96F69-464A-4A93-AD2C-3004AF4A738C}">
  <sheetPr>
    <tabColor rgb="FFFFC000"/>
  </sheetPr>
  <dimension ref="A1:AI36"/>
  <sheetViews>
    <sheetView showGridLines="0" showZeros="0" tabSelected="1" view="pageBreakPreview" zoomScaleNormal="70" zoomScaleSheetLayoutView="100" workbookViewId="0">
      <selection activeCell="Y3" sqref="Y3:AF3"/>
    </sheetView>
  </sheetViews>
  <sheetFormatPr defaultColWidth="2.3984375" defaultRowHeight="18.75" customHeight="1"/>
  <cols>
    <col min="1" max="25" width="2.3984375" style="454"/>
    <col min="26" max="26" width="3.73046875" style="454" customWidth="1"/>
    <col min="27" max="27" width="2.3984375" style="454"/>
    <col min="28" max="28" width="3.6640625" style="454" customWidth="1"/>
    <col min="29" max="29" width="2.796875" style="454" customWidth="1"/>
    <col min="30" max="30" width="3.73046875" style="454" customWidth="1"/>
    <col min="31" max="31" width="2.3984375" style="454" customWidth="1"/>
    <col min="32" max="32" width="3.73046875" style="454" customWidth="1"/>
    <col min="33" max="33" width="2.3984375" style="454" customWidth="1"/>
    <col min="34" max="34" width="2.3984375" style="454"/>
    <col min="35" max="35" width="2.3984375" style="454" customWidth="1"/>
    <col min="36" max="16384" width="2.3984375" style="454"/>
  </cols>
  <sheetData>
    <row r="1" spans="1:35" ht="18.75" customHeight="1">
      <c r="B1" s="455" t="s">
        <v>2527</v>
      </c>
      <c r="AG1" s="456"/>
      <c r="AH1" s="456"/>
    </row>
    <row r="2" spans="1:35" ht="12.4" customHeight="1">
      <c r="A2" s="457"/>
      <c r="B2" s="457"/>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6"/>
      <c r="AH2" s="456"/>
    </row>
    <row r="3" spans="1:35" ht="18" customHeight="1">
      <c r="C3" s="458"/>
      <c r="D3" s="458"/>
      <c r="E3" s="458"/>
      <c r="F3" s="458"/>
      <c r="G3" s="458"/>
      <c r="H3" s="458"/>
      <c r="I3" s="458"/>
      <c r="J3" s="458"/>
      <c r="K3" s="458"/>
      <c r="L3" s="458"/>
      <c r="M3" s="458"/>
      <c r="N3" s="458"/>
      <c r="O3" s="458"/>
      <c r="P3" s="458"/>
      <c r="Q3" s="458"/>
      <c r="R3" s="458"/>
      <c r="S3" s="458"/>
      <c r="T3" s="458"/>
      <c r="U3" s="458"/>
      <c r="V3" s="458"/>
      <c r="W3" s="458"/>
      <c r="X3" s="458"/>
      <c r="Y3" s="488" t="s">
        <v>2509</v>
      </c>
      <c r="Z3" s="488"/>
      <c r="AA3" s="488"/>
      <c r="AB3" s="488"/>
      <c r="AC3" s="488"/>
      <c r="AD3" s="488"/>
      <c r="AE3" s="488"/>
      <c r="AF3" s="488"/>
    </row>
    <row r="4" spans="1:35" ht="18.75" customHeight="1">
      <c r="C4" s="458"/>
      <c r="D4" s="458"/>
      <c r="E4" s="458"/>
      <c r="F4" s="458"/>
      <c r="G4" s="458"/>
      <c r="H4" s="458"/>
      <c r="I4" s="458"/>
      <c r="J4" s="458"/>
      <c r="K4" s="458"/>
      <c r="L4" s="458"/>
      <c r="M4" s="458"/>
      <c r="N4" s="458"/>
      <c r="O4" s="458"/>
      <c r="P4" s="458"/>
      <c r="Q4" s="458"/>
      <c r="R4" s="458"/>
      <c r="S4" s="458"/>
      <c r="T4" s="458"/>
      <c r="U4" s="458"/>
      <c r="V4" s="458"/>
      <c r="W4" s="458"/>
      <c r="X4" s="458"/>
      <c r="Y4" s="458"/>
      <c r="Z4" s="460" t="s">
        <v>2510</v>
      </c>
      <c r="AA4" s="479">
        <v>8</v>
      </c>
      <c r="AB4" s="459" t="s">
        <v>2511</v>
      </c>
      <c r="AC4" s="461"/>
      <c r="AD4" s="459" t="s">
        <v>2512</v>
      </c>
      <c r="AE4" s="461"/>
      <c r="AF4" s="459" t="s">
        <v>2513</v>
      </c>
      <c r="AI4" s="469" t="s">
        <v>2526</v>
      </c>
    </row>
    <row r="5" spans="1:35" ht="12.4" customHeight="1">
      <c r="C5" s="458"/>
      <c r="D5" s="458"/>
      <c r="E5" s="458"/>
      <c r="F5" s="458"/>
      <c r="G5" s="458"/>
      <c r="H5" s="458"/>
      <c r="I5" s="458"/>
      <c r="J5" s="458"/>
      <c r="K5" s="458"/>
      <c r="L5" s="458"/>
      <c r="M5" s="458"/>
      <c r="N5" s="458"/>
      <c r="O5" s="458"/>
      <c r="P5" s="458"/>
      <c r="Q5" s="458"/>
      <c r="R5" s="458"/>
      <c r="S5" s="458"/>
      <c r="T5" s="458"/>
      <c r="U5" s="458"/>
      <c r="V5" s="458"/>
      <c r="W5" s="458"/>
      <c r="X5" s="458"/>
      <c r="Y5" s="458"/>
      <c r="Z5" s="458"/>
      <c r="AA5" s="458"/>
      <c r="AB5" s="462"/>
      <c r="AC5" s="458"/>
      <c r="AD5" s="458"/>
      <c r="AE5" s="458"/>
      <c r="AF5" s="458"/>
    </row>
    <row r="6" spans="1:35" ht="18.75" customHeight="1">
      <c r="C6" s="454" t="s">
        <v>2514</v>
      </c>
      <c r="D6" s="458"/>
      <c r="E6" s="458"/>
      <c r="F6" s="458"/>
      <c r="G6" s="458"/>
      <c r="H6" s="489"/>
      <c r="I6" s="489"/>
      <c r="J6" s="489"/>
      <c r="K6" s="489"/>
      <c r="L6" s="489"/>
      <c r="M6" s="471"/>
      <c r="N6" s="456" t="s">
        <v>2515</v>
      </c>
      <c r="O6" s="458"/>
      <c r="P6" s="458"/>
      <c r="Q6" s="458"/>
      <c r="R6" s="458"/>
      <c r="S6" s="458"/>
      <c r="T6" s="458"/>
      <c r="U6" s="458"/>
      <c r="V6" s="458"/>
      <c r="W6" s="458"/>
      <c r="X6" s="458"/>
      <c r="Y6" s="458"/>
      <c r="Z6" s="458"/>
      <c r="AA6" s="458"/>
      <c r="AB6" s="458"/>
      <c r="AC6" s="458"/>
      <c r="AD6" s="458"/>
      <c r="AE6" s="458"/>
      <c r="AF6" s="458"/>
    </row>
    <row r="7" spans="1:35" ht="18.75" customHeight="1">
      <c r="A7" s="463"/>
      <c r="B7" s="463"/>
      <c r="C7" s="463"/>
      <c r="D7" s="463"/>
      <c r="E7" s="463"/>
      <c r="F7" s="463"/>
      <c r="G7" s="463"/>
      <c r="H7" s="463"/>
      <c r="I7" s="463"/>
      <c r="J7" s="463"/>
      <c r="K7" s="463"/>
      <c r="L7" s="463"/>
      <c r="M7" s="463"/>
    </row>
    <row r="8" spans="1:35" ht="18.75" customHeight="1">
      <c r="A8" s="460"/>
      <c r="B8" s="460"/>
      <c r="O8" s="457" t="s">
        <v>2516</v>
      </c>
      <c r="T8" s="454" t="s">
        <v>2517</v>
      </c>
      <c r="W8" s="490" t="str">
        <f>基本情報入力シート!L20&amp;基本情報入力シート!L21</f>
        <v/>
      </c>
      <c r="X8" s="490"/>
      <c r="Y8" s="490"/>
      <c r="Z8" s="490"/>
      <c r="AA8" s="490"/>
      <c r="AB8" s="490"/>
      <c r="AC8" s="490"/>
      <c r="AD8" s="490"/>
      <c r="AE8" s="490"/>
      <c r="AF8" s="490"/>
      <c r="AI8" s="470" t="s">
        <v>2525</v>
      </c>
    </row>
    <row r="9" spans="1:35" ht="18.75" customHeight="1">
      <c r="A9" s="464"/>
      <c r="B9" s="464"/>
      <c r="C9" s="464"/>
      <c r="D9" s="464"/>
      <c r="E9" s="464"/>
      <c r="F9" s="464"/>
      <c r="T9" s="454" t="s">
        <v>2518</v>
      </c>
      <c r="W9" s="490">
        <f>基本情報入力シート!L18</f>
        <v>0</v>
      </c>
      <c r="X9" s="490"/>
      <c r="Y9" s="490"/>
      <c r="Z9" s="490"/>
      <c r="AA9" s="490"/>
      <c r="AB9" s="490"/>
      <c r="AC9" s="490"/>
      <c r="AD9" s="490"/>
      <c r="AE9" s="490"/>
      <c r="AF9" s="490"/>
      <c r="AG9" s="460"/>
    </row>
    <row r="10" spans="1:35" ht="18.75" customHeight="1">
      <c r="A10" s="464"/>
      <c r="B10" s="464"/>
      <c r="C10" s="464"/>
      <c r="D10" s="464"/>
      <c r="E10" s="464"/>
      <c r="F10" s="464"/>
      <c r="T10" s="454" t="s">
        <v>2519</v>
      </c>
      <c r="W10" s="459"/>
      <c r="X10" s="480"/>
      <c r="Y10" s="480"/>
      <c r="Z10" s="480"/>
      <c r="AA10" s="491">
        <f>基本情報入力シート!L22</f>
        <v>0</v>
      </c>
      <c r="AB10" s="491"/>
      <c r="AC10" s="491"/>
      <c r="AD10" s="491">
        <f>基本情報入力シート!L23</f>
        <v>0</v>
      </c>
      <c r="AE10" s="491"/>
      <c r="AF10" s="491"/>
      <c r="AG10" s="460"/>
    </row>
    <row r="11" spans="1:35" ht="18.75" customHeight="1">
      <c r="A11" s="464"/>
      <c r="B11" s="464"/>
      <c r="C11" s="464"/>
      <c r="D11" s="464"/>
      <c r="E11" s="464"/>
      <c r="F11" s="464"/>
      <c r="X11" s="465"/>
      <c r="Y11" s="465"/>
      <c r="Z11" s="465"/>
      <c r="AA11" s="465"/>
      <c r="AB11" s="465"/>
      <c r="AC11" s="465"/>
      <c r="AD11" s="465"/>
      <c r="AE11" s="465"/>
      <c r="AF11" s="465"/>
      <c r="AG11" s="460"/>
    </row>
    <row r="12" spans="1:35" ht="36.75" customHeight="1">
      <c r="B12" s="487" t="s">
        <v>2528</v>
      </c>
      <c r="C12" s="487"/>
      <c r="D12" s="487"/>
      <c r="E12" s="487"/>
      <c r="F12" s="487"/>
      <c r="G12" s="487"/>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60"/>
    </row>
    <row r="13" spans="1:35" ht="9.75" customHeight="1">
      <c r="A13" s="460"/>
      <c r="B13" s="460"/>
    </row>
    <row r="14" spans="1:35" ht="68.25" customHeight="1">
      <c r="A14" s="466"/>
      <c r="B14" s="487" t="s">
        <v>2529</v>
      </c>
      <c r="C14" s="487"/>
      <c r="D14" s="487"/>
      <c r="E14" s="487"/>
      <c r="F14" s="487"/>
      <c r="G14" s="487"/>
      <c r="H14" s="487"/>
      <c r="I14" s="487"/>
      <c r="J14" s="487"/>
      <c r="K14" s="487"/>
      <c r="L14" s="487"/>
      <c r="M14" s="487"/>
      <c r="N14" s="487"/>
      <c r="O14" s="487"/>
      <c r="P14" s="487"/>
      <c r="Q14" s="487"/>
      <c r="R14" s="487"/>
      <c r="S14" s="487"/>
      <c r="T14" s="487"/>
      <c r="U14" s="487"/>
      <c r="V14" s="487"/>
      <c r="W14" s="487"/>
      <c r="X14" s="487"/>
      <c r="Y14" s="487"/>
      <c r="Z14" s="487"/>
      <c r="AA14" s="487"/>
      <c r="AB14" s="487"/>
      <c r="AC14" s="487"/>
      <c r="AD14" s="487"/>
      <c r="AE14" s="487"/>
      <c r="AF14" s="487"/>
      <c r="AI14" s="481" t="s">
        <v>2546</v>
      </c>
    </row>
    <row r="15" spans="1:35" ht="18.75" customHeight="1">
      <c r="S15" s="454" t="s">
        <v>2520</v>
      </c>
    </row>
    <row r="16" spans="1:35" ht="13.9" customHeight="1"/>
    <row r="17" spans="1:35" ht="18.75" customHeight="1">
      <c r="C17" s="484">
        <v>1</v>
      </c>
      <c r="D17" s="484"/>
      <c r="E17" s="485" t="s">
        <v>2530</v>
      </c>
      <c r="F17" s="485"/>
      <c r="G17" s="485"/>
      <c r="H17" s="485"/>
      <c r="I17" s="485"/>
      <c r="M17" s="488"/>
      <c r="N17" s="488"/>
      <c r="O17" s="488"/>
      <c r="P17" s="488"/>
      <c r="Q17" s="488"/>
      <c r="R17" s="488"/>
      <c r="S17" s="488"/>
      <c r="T17" s="488"/>
      <c r="U17" s="488"/>
      <c r="V17" s="488"/>
      <c r="W17" s="488"/>
      <c r="X17" s="488"/>
      <c r="Y17" s="488"/>
      <c r="Z17" s="488"/>
      <c r="AA17" s="488"/>
      <c r="AB17" s="488"/>
      <c r="AC17" s="488"/>
      <c r="AD17" s="488"/>
      <c r="AE17" s="488"/>
      <c r="AF17" s="488"/>
      <c r="AI17" s="470" t="s">
        <v>2545</v>
      </c>
    </row>
    <row r="18" spans="1:35" ht="18.75" customHeight="1">
      <c r="C18" s="456"/>
      <c r="D18" s="456"/>
      <c r="E18" s="467"/>
      <c r="F18" s="467"/>
      <c r="G18" s="467"/>
      <c r="H18" s="467"/>
      <c r="I18" s="467"/>
      <c r="M18" s="488"/>
      <c r="N18" s="488"/>
      <c r="O18" s="488"/>
      <c r="P18" s="488"/>
      <c r="Q18" s="488"/>
      <c r="R18" s="488"/>
      <c r="S18" s="488"/>
      <c r="T18" s="488"/>
      <c r="U18" s="488"/>
      <c r="V18" s="488"/>
      <c r="W18" s="488"/>
      <c r="X18" s="488"/>
      <c r="Y18" s="488"/>
      <c r="Z18" s="488"/>
      <c r="AA18" s="488"/>
      <c r="AB18" s="488"/>
      <c r="AC18" s="488"/>
      <c r="AD18" s="488"/>
      <c r="AE18" s="488"/>
      <c r="AF18" s="488"/>
    </row>
    <row r="19" spans="1:35" ht="18.75" customHeight="1">
      <c r="A19" s="456"/>
      <c r="B19" s="456"/>
      <c r="C19" s="456"/>
      <c r="D19" s="456"/>
      <c r="E19" s="456"/>
      <c r="F19" s="456"/>
      <c r="G19" s="456"/>
      <c r="H19" s="456"/>
      <c r="I19" s="456"/>
      <c r="J19" s="456"/>
      <c r="K19" s="456"/>
      <c r="L19" s="456"/>
      <c r="M19" s="456"/>
      <c r="N19" s="456"/>
      <c r="O19" s="456"/>
      <c r="P19" s="456"/>
      <c r="Q19" s="456"/>
      <c r="R19" s="456"/>
      <c r="S19" s="456"/>
      <c r="T19" s="456"/>
      <c r="U19" s="456"/>
      <c r="V19" s="456"/>
      <c r="W19" s="456"/>
      <c r="X19" s="456"/>
      <c r="Y19" s="456"/>
      <c r="Z19" s="456"/>
      <c r="AA19" s="456"/>
      <c r="AB19" s="456"/>
      <c r="AC19" s="456"/>
      <c r="AD19" s="456"/>
      <c r="AE19" s="456"/>
      <c r="AF19" s="456"/>
    </row>
    <row r="20" spans="1:35" ht="18.75" customHeight="1">
      <c r="A20" s="456"/>
      <c r="B20" s="460"/>
      <c r="C20" s="484">
        <v>2</v>
      </c>
      <c r="D20" s="484"/>
      <c r="E20" s="485" t="s">
        <v>2531</v>
      </c>
      <c r="F20" s="485"/>
      <c r="G20" s="485"/>
      <c r="H20" s="485"/>
      <c r="I20" s="485"/>
      <c r="J20" s="460"/>
      <c r="K20" s="454" t="s">
        <v>2532</v>
      </c>
      <c r="T20" s="472"/>
      <c r="U20" s="472"/>
      <c r="V20" s="473"/>
      <c r="W20" s="473"/>
      <c r="X20" s="473"/>
      <c r="Y20" s="473"/>
      <c r="Z20" s="473"/>
      <c r="AA20" s="473"/>
      <c r="AB20" s="473"/>
      <c r="AC20" s="473"/>
      <c r="AD20" s="456"/>
      <c r="AE20" s="456"/>
      <c r="AF20" s="456"/>
    </row>
    <row r="21" spans="1:35" ht="18.75" customHeight="1">
      <c r="A21" s="456"/>
      <c r="B21" s="460"/>
      <c r="C21" s="456"/>
      <c r="D21" s="456"/>
      <c r="E21" s="467"/>
      <c r="F21" s="485" t="s">
        <v>2533</v>
      </c>
      <c r="G21" s="485"/>
      <c r="H21" s="485"/>
      <c r="I21" s="485"/>
      <c r="J21" s="485"/>
      <c r="K21" s="485"/>
      <c r="L21" s="485"/>
      <c r="M21" s="454" t="s">
        <v>2534</v>
      </c>
      <c r="P21" s="454" t="s">
        <v>2535</v>
      </c>
      <c r="Q21" s="486"/>
      <c r="R21" s="486"/>
      <c r="S21" s="486"/>
      <c r="T21" s="486"/>
      <c r="U21" s="486"/>
      <c r="V21" s="486"/>
      <c r="W21" s="486"/>
      <c r="X21" s="486"/>
      <c r="Y21" s="473" t="s">
        <v>2536</v>
      </c>
      <c r="Z21" s="473"/>
      <c r="AA21" s="473"/>
      <c r="AB21" s="473"/>
      <c r="AC21" s="473"/>
      <c r="AD21" s="456"/>
      <c r="AE21" s="456"/>
      <c r="AF21" s="456"/>
      <c r="AI21" s="470" t="s">
        <v>2544</v>
      </c>
    </row>
    <row r="22" spans="1:35" ht="18.75" customHeight="1">
      <c r="A22" s="456"/>
      <c r="B22" s="460"/>
      <c r="C22" s="456"/>
      <c r="D22" s="456"/>
      <c r="E22" s="467"/>
      <c r="F22" s="485" t="s">
        <v>2537</v>
      </c>
      <c r="G22" s="485"/>
      <c r="H22" s="485"/>
      <c r="I22" s="485"/>
      <c r="J22" s="485"/>
      <c r="K22" s="485"/>
      <c r="L22" s="485"/>
      <c r="M22" s="454" t="s">
        <v>2538</v>
      </c>
      <c r="P22" s="454" t="s">
        <v>2535</v>
      </c>
      <c r="Q22" s="486"/>
      <c r="R22" s="486"/>
      <c r="S22" s="486"/>
      <c r="T22" s="486"/>
      <c r="U22" s="486"/>
      <c r="V22" s="486"/>
      <c r="W22" s="486"/>
      <c r="X22" s="486"/>
      <c r="Y22" s="473" t="s">
        <v>2536</v>
      </c>
      <c r="Z22" s="473"/>
      <c r="AA22" s="473"/>
      <c r="AB22" s="473"/>
      <c r="AC22" s="473"/>
      <c r="AD22" s="456"/>
      <c r="AE22" s="456"/>
      <c r="AF22" s="456"/>
    </row>
    <row r="23" spans="1:35" ht="18.75" customHeight="1">
      <c r="A23" s="456"/>
      <c r="B23" s="460"/>
      <c r="C23" s="456"/>
      <c r="D23" s="456"/>
      <c r="E23" s="467"/>
      <c r="F23" s="485" t="s">
        <v>2539</v>
      </c>
      <c r="G23" s="485"/>
      <c r="H23" s="485"/>
      <c r="I23" s="454" t="s">
        <v>2540</v>
      </c>
      <c r="M23" s="467"/>
      <c r="N23" s="467"/>
      <c r="O23" s="467"/>
      <c r="P23" s="457" t="s">
        <v>2535</v>
      </c>
      <c r="Q23" s="486">
        <f>Q21-Q22</f>
        <v>0</v>
      </c>
      <c r="R23" s="486"/>
      <c r="S23" s="486"/>
      <c r="T23" s="486"/>
      <c r="U23" s="486"/>
      <c r="V23" s="486"/>
      <c r="W23" s="486"/>
      <c r="X23" s="486"/>
      <c r="Y23" s="474" t="s">
        <v>2536</v>
      </c>
      <c r="Z23" s="475"/>
      <c r="AA23" s="475"/>
      <c r="AB23" s="475"/>
      <c r="AC23" s="475"/>
      <c r="AD23" s="456"/>
      <c r="AE23" s="456"/>
      <c r="AF23" s="456"/>
    </row>
    <row r="24" spans="1:35" ht="20.25" customHeight="1">
      <c r="B24" s="460"/>
    </row>
    <row r="25" spans="1:35" ht="18.75" customHeight="1">
      <c r="B25" s="460"/>
      <c r="C25" s="484">
        <v>3</v>
      </c>
      <c r="D25" s="484"/>
      <c r="E25" s="485" t="s">
        <v>2521</v>
      </c>
      <c r="F25" s="485"/>
      <c r="G25" s="485"/>
      <c r="H25" s="485"/>
      <c r="I25" s="485"/>
      <c r="K25" s="482"/>
      <c r="L25" s="482"/>
      <c r="M25" s="483" t="s">
        <v>2522</v>
      </c>
      <c r="N25" s="483"/>
      <c r="O25" s="483"/>
      <c r="P25" s="483"/>
      <c r="Q25" s="483"/>
      <c r="R25" s="483"/>
      <c r="S25" s="483"/>
      <c r="T25" s="483"/>
      <c r="U25" s="483"/>
      <c r="V25" s="483"/>
      <c r="W25" s="483"/>
      <c r="X25" s="483"/>
      <c r="Y25" s="483"/>
      <c r="Z25" s="483"/>
      <c r="AA25" s="483"/>
      <c r="AB25" s="483"/>
      <c r="AC25" s="483"/>
      <c r="AD25" s="483"/>
      <c r="AE25" s="483"/>
      <c r="AF25" s="483"/>
      <c r="AI25" s="470" t="s">
        <v>2543</v>
      </c>
    </row>
    <row r="26" spans="1:35" ht="18.75" customHeight="1">
      <c r="K26" s="482"/>
      <c r="L26" s="482"/>
      <c r="M26" s="483" t="s">
        <v>2523</v>
      </c>
      <c r="N26" s="483"/>
      <c r="O26" s="483"/>
      <c r="P26" s="483"/>
      <c r="Q26" s="483"/>
      <c r="R26" s="483"/>
      <c r="S26" s="483"/>
      <c r="T26" s="483"/>
      <c r="U26" s="483"/>
      <c r="V26" s="483"/>
      <c r="W26" s="483"/>
      <c r="X26" s="483"/>
      <c r="Y26" s="483"/>
      <c r="Z26" s="483"/>
      <c r="AA26" s="483"/>
      <c r="AB26" s="483"/>
      <c r="AC26" s="483"/>
      <c r="AD26" s="483"/>
      <c r="AE26" s="483"/>
      <c r="AF26" s="483"/>
    </row>
    <row r="27" spans="1:35" ht="18.75" customHeight="1">
      <c r="K27" s="482"/>
      <c r="L27" s="482"/>
      <c r="M27" s="483" t="s">
        <v>2524</v>
      </c>
      <c r="N27" s="483"/>
      <c r="O27" s="483"/>
      <c r="P27" s="483"/>
      <c r="Q27" s="483"/>
      <c r="R27" s="483"/>
      <c r="S27" s="483"/>
      <c r="T27" s="483"/>
      <c r="U27" s="483"/>
      <c r="V27" s="483"/>
      <c r="W27" s="483"/>
      <c r="X27" s="483"/>
      <c r="Y27" s="483"/>
      <c r="Z27" s="483"/>
      <c r="AA27" s="483"/>
      <c r="AB27" s="483"/>
      <c r="AC27" s="483"/>
      <c r="AD27" s="483"/>
      <c r="AE27" s="483"/>
      <c r="AF27" s="483"/>
    </row>
    <row r="28" spans="1:35" ht="18.75" customHeight="1">
      <c r="K28" s="482"/>
      <c r="L28" s="482"/>
      <c r="M28" s="483" t="s">
        <v>2541</v>
      </c>
      <c r="N28" s="483"/>
      <c r="O28" s="483"/>
      <c r="P28" s="483"/>
      <c r="Q28" s="483"/>
      <c r="R28" s="483"/>
      <c r="S28" s="483"/>
      <c r="T28" s="483"/>
      <c r="U28" s="483"/>
      <c r="V28" s="483"/>
      <c r="W28" s="483"/>
      <c r="X28" s="483"/>
      <c r="Y28" s="483"/>
      <c r="Z28" s="483"/>
      <c r="AA28" s="483"/>
      <c r="AB28" s="483"/>
      <c r="AC28" s="483"/>
      <c r="AD28" s="483"/>
      <c r="AE28" s="483"/>
      <c r="AF28" s="483"/>
    </row>
    <row r="29" spans="1:35" ht="18.75" customHeight="1">
      <c r="K29" s="482"/>
      <c r="L29" s="482"/>
      <c r="M29" s="483" t="s">
        <v>2542</v>
      </c>
      <c r="N29" s="483"/>
      <c r="O29" s="483"/>
      <c r="P29" s="483"/>
      <c r="Q29" s="483"/>
      <c r="R29" s="483"/>
      <c r="S29" s="483"/>
      <c r="T29" s="483"/>
      <c r="U29" s="483"/>
      <c r="V29" s="483"/>
      <c r="W29" s="483"/>
      <c r="X29" s="483"/>
      <c r="Y29" s="483"/>
      <c r="Z29" s="483"/>
      <c r="AA29" s="483"/>
      <c r="AB29" s="483"/>
      <c r="AC29" s="483"/>
      <c r="AD29" s="483"/>
      <c r="AE29" s="483"/>
      <c r="AF29" s="483"/>
    </row>
    <row r="30" spans="1:35" ht="22.5" customHeight="1">
      <c r="D30" s="476"/>
      <c r="E30" s="476"/>
    </row>
    <row r="31" spans="1:35" ht="18.75" customHeight="1">
      <c r="D31" s="476"/>
      <c r="E31" s="476"/>
    </row>
    <row r="32" spans="1:35" ht="18.75" customHeight="1">
      <c r="A32" s="468"/>
      <c r="B32" s="468"/>
      <c r="C32" s="468"/>
      <c r="D32" s="476"/>
      <c r="E32" s="476"/>
    </row>
    <row r="34" spans="4:31" ht="18.75" customHeight="1">
      <c r="D34" s="477"/>
      <c r="E34" s="477"/>
      <c r="F34" s="477"/>
      <c r="G34" s="477"/>
      <c r="H34" s="477"/>
      <c r="I34" s="477"/>
      <c r="J34" s="477"/>
      <c r="K34" s="477"/>
      <c r="L34" s="477"/>
      <c r="M34" s="477"/>
      <c r="N34" s="477"/>
      <c r="O34" s="477"/>
      <c r="P34" s="477"/>
      <c r="Q34" s="477"/>
      <c r="R34" s="477"/>
      <c r="S34" s="477"/>
      <c r="T34" s="477"/>
      <c r="U34" s="477"/>
      <c r="V34" s="477"/>
      <c r="W34" s="477"/>
      <c r="X34" s="477"/>
      <c r="Y34" s="477"/>
      <c r="Z34" s="477"/>
      <c r="AA34" s="477"/>
      <c r="AB34" s="477"/>
      <c r="AC34" s="477"/>
      <c r="AD34" s="477"/>
      <c r="AE34" s="477"/>
    </row>
    <row r="35" spans="4:31" ht="18.75" customHeight="1">
      <c r="D35" s="477"/>
      <c r="E35" s="477"/>
      <c r="F35" s="477"/>
      <c r="G35" s="477"/>
      <c r="H35" s="477"/>
      <c r="I35" s="477"/>
      <c r="J35" s="477"/>
      <c r="K35" s="477"/>
      <c r="L35" s="477"/>
      <c r="M35" s="477"/>
      <c r="N35" s="477"/>
      <c r="O35" s="477"/>
      <c r="P35" s="477"/>
      <c r="Q35" s="477"/>
      <c r="R35" s="477"/>
      <c r="S35" s="477"/>
      <c r="T35" s="477"/>
      <c r="U35" s="477"/>
      <c r="V35" s="477"/>
      <c r="W35" s="477"/>
      <c r="X35" s="477"/>
      <c r="Y35" s="477"/>
      <c r="Z35" s="477"/>
      <c r="AA35" s="477"/>
      <c r="AB35" s="477"/>
      <c r="AC35" s="477"/>
      <c r="AD35" s="477"/>
      <c r="AE35" s="477"/>
    </row>
    <row r="36" spans="4:31" ht="18.75" customHeight="1">
      <c r="D36" s="478"/>
      <c r="E36" s="478"/>
      <c r="F36" s="478"/>
      <c r="G36" s="478"/>
      <c r="H36" s="478"/>
      <c r="I36" s="478"/>
      <c r="J36" s="478"/>
      <c r="K36" s="478"/>
      <c r="L36" s="478"/>
      <c r="M36" s="478"/>
      <c r="N36" s="478"/>
      <c r="O36" s="478"/>
      <c r="P36" s="478"/>
      <c r="Q36" s="478"/>
      <c r="R36" s="478"/>
      <c r="S36" s="478"/>
      <c r="T36" s="478"/>
      <c r="U36" s="478"/>
      <c r="V36" s="478"/>
      <c r="W36" s="478"/>
      <c r="X36" s="478"/>
      <c r="Y36" s="478"/>
      <c r="Z36" s="478"/>
      <c r="AA36" s="478"/>
      <c r="AB36" s="478"/>
      <c r="AC36" s="478"/>
      <c r="AD36" s="478"/>
      <c r="AE36" s="478"/>
    </row>
  </sheetData>
  <protectedRanges>
    <protectedRange sqref="AB5" name="範囲2"/>
    <protectedRange sqref="AB9:AF11" name="範囲4"/>
    <protectedRange sqref="AF3" name="範囲1_1"/>
  </protectedRanges>
  <mergeCells count="31">
    <mergeCell ref="Y3:AF3"/>
    <mergeCell ref="H6:L6"/>
    <mergeCell ref="W8:AF8"/>
    <mergeCell ref="W9:AF9"/>
    <mergeCell ref="B12:AF12"/>
    <mergeCell ref="AA10:AC10"/>
    <mergeCell ref="AD10:AF10"/>
    <mergeCell ref="B14:AF14"/>
    <mergeCell ref="C17:D17"/>
    <mergeCell ref="E17:I17"/>
    <mergeCell ref="M17:AF18"/>
    <mergeCell ref="C20:D20"/>
    <mergeCell ref="E20:I20"/>
    <mergeCell ref="F21:L21"/>
    <mergeCell ref="Q21:X21"/>
    <mergeCell ref="F22:L22"/>
    <mergeCell ref="Q22:X22"/>
    <mergeCell ref="F23:H23"/>
    <mergeCell ref="Q23:X23"/>
    <mergeCell ref="C25:D25"/>
    <mergeCell ref="E25:I25"/>
    <mergeCell ref="K25:L25"/>
    <mergeCell ref="M25:AF25"/>
    <mergeCell ref="K26:L26"/>
    <mergeCell ref="M26:AF26"/>
    <mergeCell ref="K27:L27"/>
    <mergeCell ref="M27:AF27"/>
    <mergeCell ref="K28:L28"/>
    <mergeCell ref="M28:AF28"/>
    <mergeCell ref="K29:L29"/>
    <mergeCell ref="M29:AF29"/>
  </mergeCells>
  <phoneticPr fontId="12"/>
  <dataValidations count="1">
    <dataValidation type="list" allowBlank="1" showInputMessage="1" showErrorMessage="1" sqref="K25:L29" xr:uid="{69E724B6-4DE1-4C55-803A-B257781C9801}">
      <formula1>"〇"</formula1>
    </dataValidation>
  </dataValidations>
  <printOptions horizontalCentered="1"/>
  <pageMargins left="0.11811023622047245" right="0.11811023622047245" top="0.94488188976377963" bottom="0.55118110236220474" header="0.31496062992125984" footer="0.31496062992125984"/>
  <pageSetup paperSize="9" scale="85"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zoomScale="91" zoomScaleNormal="80" zoomScaleSheetLayoutView="55" workbookViewId="0">
      <selection activeCell="L17" sqref="L17:AE17"/>
    </sheetView>
  </sheetViews>
  <sheetFormatPr defaultColWidth="9" defaultRowHeight="20.100000000000001" customHeight="1"/>
  <cols>
    <col min="1" max="1" width="6.46484375" style="39" customWidth="1"/>
    <col min="2" max="11" width="0.86328125" style="39" customWidth="1"/>
    <col min="12" max="17" width="1.46484375" style="39" customWidth="1"/>
    <col min="18" max="18" width="2.6640625" style="39" customWidth="1"/>
    <col min="19" max="19" width="1.46484375" style="39" customWidth="1"/>
    <col min="20" max="20" width="3.33203125" style="39" customWidth="1"/>
    <col min="21" max="21" width="1.796875" style="39" customWidth="1"/>
    <col min="22" max="22" width="7.46484375" style="39" customWidth="1"/>
    <col min="23" max="23" width="14.53125" style="39" customWidth="1"/>
    <col min="24" max="24" width="10.46484375" style="39" customWidth="1"/>
    <col min="25" max="25" width="4.86328125" style="39" customWidth="1"/>
    <col min="26" max="26" width="10.19921875" style="39" customWidth="1"/>
    <col min="27" max="27" width="10.6640625" style="39" customWidth="1"/>
    <col min="28" max="28" width="10.86328125" style="118" customWidth="1"/>
    <col min="29" max="29" width="2.796875" style="118" customWidth="1"/>
    <col min="30" max="30" width="10.86328125" style="39" customWidth="1"/>
    <col min="31" max="31" width="9.33203125" style="39" customWidth="1"/>
    <col min="32" max="32" width="9.6640625" customWidth="1"/>
    <col min="33" max="33" width="6.46484375" customWidth="1"/>
    <col min="34" max="34" width="18.86328125" customWidth="1"/>
    <col min="35" max="35" width="16.86328125" customWidth="1"/>
    <col min="36" max="36" width="8.86328125" customWidth="1"/>
    <col min="37" max="37" width="17.6640625" customWidth="1"/>
    <col min="38" max="38" width="14" customWidth="1"/>
    <col min="39" max="39" width="9" customWidth="1"/>
    <col min="40" max="41" width="9" hidden="1" customWidth="1"/>
    <col min="42" max="42" width="9" customWidth="1"/>
  </cols>
  <sheetData>
    <row r="1" spans="1:40" s="86" customFormat="1" ht="44" customHeight="1">
      <c r="A1" s="541" t="s">
        <v>2394</v>
      </c>
      <c r="B1" s="541"/>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87"/>
      <c r="AN1" s="88" t="s">
        <v>0</v>
      </c>
    </row>
    <row r="2" spans="1:40" s="86" customFormat="1" ht="29" customHeight="1">
      <c r="A2" s="539" t="s">
        <v>2416</v>
      </c>
      <c r="B2" s="539"/>
      <c r="C2" s="539"/>
      <c r="D2" s="539"/>
      <c r="E2" s="539"/>
      <c r="F2" s="539"/>
      <c r="G2" s="539"/>
      <c r="H2" s="539"/>
      <c r="I2" s="539"/>
      <c r="J2" s="539"/>
      <c r="K2" s="539"/>
      <c r="L2" s="539"/>
      <c r="M2" s="539"/>
      <c r="N2" s="539"/>
      <c r="O2" s="539"/>
      <c r="P2" s="539"/>
      <c r="Q2" s="539"/>
      <c r="R2" s="539"/>
      <c r="S2" s="539"/>
      <c r="T2" s="539"/>
      <c r="U2" s="539"/>
      <c r="V2" s="539"/>
      <c r="W2" s="539"/>
      <c r="X2" s="539"/>
      <c r="Y2" s="539"/>
      <c r="Z2" s="539"/>
      <c r="AA2" s="539"/>
      <c r="AB2" s="539"/>
      <c r="AC2" s="539"/>
      <c r="AD2" s="539"/>
      <c r="AE2" s="539"/>
      <c r="AF2" s="539"/>
      <c r="AG2" s="89"/>
    </row>
    <row r="3" spans="1:40" s="91" customFormat="1" ht="69.599999999999994" customHeight="1">
      <c r="A3" s="534" t="s">
        <v>2507</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90"/>
    </row>
    <row r="4" spans="1:40" s="86" customFormat="1" ht="40.799999999999997" customHeight="1">
      <c r="A4" s="540" t="s">
        <v>2307</v>
      </c>
      <c r="B4" s="540"/>
      <c r="C4" s="540"/>
      <c r="D4" s="540"/>
      <c r="E4" s="540"/>
      <c r="F4" s="540"/>
      <c r="G4" s="540"/>
      <c r="H4" s="540"/>
      <c r="I4" s="540"/>
      <c r="J4" s="540"/>
      <c r="K4" s="540"/>
      <c r="L4" s="540"/>
      <c r="M4" s="540"/>
      <c r="N4" s="540"/>
      <c r="O4" s="540"/>
      <c r="P4" s="540"/>
      <c r="Q4" s="540"/>
      <c r="R4" s="540"/>
      <c r="S4" s="540"/>
      <c r="T4" s="540"/>
      <c r="U4" s="540"/>
      <c r="V4" s="540"/>
      <c r="W4" s="540"/>
      <c r="X4" s="540"/>
      <c r="Y4" s="540"/>
      <c r="Z4" s="540"/>
      <c r="AA4" s="540"/>
      <c r="AB4" s="540"/>
      <c r="AC4" s="540"/>
      <c r="AD4" s="540"/>
      <c r="AE4" s="540"/>
      <c r="AF4" s="540"/>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39"/>
      <c r="B8" s="539"/>
      <c r="C8" s="539"/>
      <c r="D8" s="539"/>
      <c r="E8" s="539"/>
      <c r="F8" s="539"/>
      <c r="G8" s="539"/>
      <c r="H8" s="539"/>
      <c r="I8" s="539"/>
      <c r="J8" s="539"/>
      <c r="K8" s="539"/>
      <c r="L8" s="539"/>
      <c r="M8" s="539"/>
      <c r="N8" s="539"/>
      <c r="O8" s="539"/>
      <c r="P8" s="539"/>
      <c r="Q8" s="539"/>
      <c r="R8" s="539"/>
      <c r="S8" s="539"/>
      <c r="T8" s="539"/>
      <c r="U8" s="539"/>
      <c r="V8" s="539"/>
      <c r="W8" s="539"/>
      <c r="X8" s="539"/>
      <c r="Y8" s="539"/>
      <c r="Z8" s="539"/>
      <c r="AA8" s="539"/>
      <c r="AB8" s="539"/>
      <c r="AC8" s="539"/>
      <c r="AD8" s="539"/>
      <c r="AE8" s="539"/>
      <c r="AF8" s="539"/>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7"/>
      <c r="C13" s="595" t="s">
        <v>176</v>
      </c>
      <c r="D13" s="596"/>
      <c r="E13" s="596"/>
      <c r="F13" s="596"/>
      <c r="G13" s="596"/>
      <c r="H13" s="596"/>
      <c r="I13" s="596"/>
      <c r="J13" s="596"/>
      <c r="K13" s="596"/>
      <c r="L13" s="596"/>
      <c r="M13" s="596"/>
      <c r="N13" s="596"/>
      <c r="O13" s="596"/>
      <c r="P13" s="596"/>
      <c r="Q13" s="596"/>
      <c r="R13" s="597"/>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54" t="s">
        <v>2</v>
      </c>
      <c r="B16" s="554"/>
      <c r="C16" s="554"/>
      <c r="D16" s="554"/>
      <c r="E16" s="554"/>
      <c r="F16" s="554"/>
      <c r="G16" s="554"/>
      <c r="H16" s="554"/>
      <c r="I16" s="554"/>
      <c r="J16" s="554"/>
      <c r="K16" s="554"/>
      <c r="L16" s="554"/>
      <c r="M16" s="554"/>
      <c r="N16" s="554"/>
      <c r="O16" s="554"/>
      <c r="P16" s="554"/>
      <c r="Q16" s="554"/>
      <c r="R16" s="554"/>
      <c r="S16" s="554"/>
      <c r="T16" s="554"/>
      <c r="U16" s="554"/>
      <c r="V16" s="554"/>
      <c r="W16" s="554"/>
      <c r="X16" s="554"/>
      <c r="Y16" s="554"/>
      <c r="Z16" s="554"/>
      <c r="AA16" s="554"/>
      <c r="AB16" s="39"/>
      <c r="AC16" s="39"/>
      <c r="AD16" s="39"/>
      <c r="AE16" s="39"/>
    </row>
    <row r="17" spans="1:40" ht="20.100000000000001" customHeight="1">
      <c r="A17" s="558" t="s">
        <v>3</v>
      </c>
      <c r="B17" s="538" t="s">
        <v>4</v>
      </c>
      <c r="C17" s="538"/>
      <c r="D17" s="538"/>
      <c r="E17" s="538"/>
      <c r="F17" s="538"/>
      <c r="G17" s="538"/>
      <c r="H17" s="538"/>
      <c r="I17" s="538"/>
      <c r="J17" s="538"/>
      <c r="K17" s="538"/>
      <c r="L17" s="562"/>
      <c r="M17" s="563"/>
      <c r="N17" s="563"/>
      <c r="O17" s="563"/>
      <c r="P17" s="563"/>
      <c r="Q17" s="563"/>
      <c r="R17" s="563"/>
      <c r="S17" s="563"/>
      <c r="T17" s="563"/>
      <c r="U17" s="563"/>
      <c r="V17" s="563"/>
      <c r="W17" s="563"/>
      <c r="X17" s="563"/>
      <c r="Y17" s="563"/>
      <c r="Z17" s="563"/>
      <c r="AA17" s="563"/>
      <c r="AB17" s="563"/>
      <c r="AC17" s="563"/>
      <c r="AD17" s="563"/>
      <c r="AE17" s="564"/>
    </row>
    <row r="18" spans="1:40" ht="20.100000000000001" customHeight="1">
      <c r="A18" s="559"/>
      <c r="B18" s="538" t="s">
        <v>5</v>
      </c>
      <c r="C18" s="538"/>
      <c r="D18" s="538"/>
      <c r="E18" s="538"/>
      <c r="F18" s="538"/>
      <c r="G18" s="538"/>
      <c r="H18" s="538"/>
      <c r="I18" s="538"/>
      <c r="J18" s="538"/>
      <c r="K18" s="538"/>
      <c r="L18" s="562"/>
      <c r="M18" s="563"/>
      <c r="N18" s="563"/>
      <c r="O18" s="563"/>
      <c r="P18" s="563"/>
      <c r="Q18" s="563"/>
      <c r="R18" s="563"/>
      <c r="S18" s="563"/>
      <c r="T18" s="563"/>
      <c r="U18" s="563"/>
      <c r="V18" s="563"/>
      <c r="W18" s="563"/>
      <c r="X18" s="563"/>
      <c r="Y18" s="563"/>
      <c r="Z18" s="563"/>
      <c r="AA18" s="563"/>
      <c r="AB18" s="563"/>
      <c r="AC18" s="563"/>
      <c r="AD18" s="563"/>
      <c r="AE18" s="564"/>
    </row>
    <row r="19" spans="1:40" ht="20.100000000000001" customHeight="1">
      <c r="A19" s="544" t="s">
        <v>6</v>
      </c>
      <c r="B19" s="538" t="s">
        <v>7</v>
      </c>
      <c r="C19" s="538"/>
      <c r="D19" s="538"/>
      <c r="E19" s="538"/>
      <c r="F19" s="538"/>
      <c r="G19" s="538"/>
      <c r="H19" s="538"/>
      <c r="I19" s="538"/>
      <c r="J19" s="538"/>
      <c r="K19" s="538"/>
      <c r="L19" s="604"/>
      <c r="M19" s="605"/>
      <c r="N19" s="605"/>
      <c r="O19" s="606"/>
      <c r="P19" s="183" t="s">
        <v>8</v>
      </c>
      <c r="Q19" s="607"/>
      <c r="R19" s="608"/>
      <c r="S19" s="608"/>
      <c r="T19" s="608"/>
      <c r="U19" s="609"/>
      <c r="V19" s="82"/>
      <c r="W19" s="82"/>
      <c r="X19" s="82"/>
      <c r="Y19" s="82"/>
      <c r="Z19" s="82"/>
      <c r="AB19" s="39"/>
      <c r="AC19" s="39"/>
      <c r="AN19" s="46" t="s">
        <v>9</v>
      </c>
    </row>
    <row r="20" spans="1:40" ht="44.25" customHeight="1">
      <c r="A20" s="560"/>
      <c r="B20" s="561" t="s">
        <v>2417</v>
      </c>
      <c r="C20" s="561"/>
      <c r="D20" s="561"/>
      <c r="E20" s="561"/>
      <c r="F20" s="561"/>
      <c r="G20" s="561"/>
      <c r="H20" s="561"/>
      <c r="I20" s="561"/>
      <c r="J20" s="561"/>
      <c r="K20" s="561"/>
      <c r="L20" s="562"/>
      <c r="M20" s="563"/>
      <c r="N20" s="563"/>
      <c r="O20" s="563"/>
      <c r="P20" s="563"/>
      <c r="Q20" s="563"/>
      <c r="R20" s="563"/>
      <c r="S20" s="563"/>
      <c r="T20" s="563"/>
      <c r="U20" s="563"/>
      <c r="V20" s="563"/>
      <c r="W20" s="563"/>
      <c r="X20" s="563"/>
      <c r="Y20" s="563"/>
      <c r="Z20" s="563"/>
      <c r="AA20" s="563"/>
      <c r="AB20" s="563"/>
      <c r="AC20" s="563"/>
      <c r="AD20" s="563"/>
      <c r="AE20" s="564"/>
      <c r="AN20" s="46" t="str">
        <f>L19&amp;"-"&amp;Q19</f>
        <v>-</v>
      </c>
    </row>
    <row r="21" spans="1:40" ht="38.25" customHeight="1">
      <c r="A21" s="545"/>
      <c r="B21" s="561" t="s">
        <v>2418</v>
      </c>
      <c r="C21" s="561"/>
      <c r="D21" s="561"/>
      <c r="E21" s="561"/>
      <c r="F21" s="561"/>
      <c r="G21" s="561"/>
      <c r="H21" s="561"/>
      <c r="I21" s="561"/>
      <c r="J21" s="561"/>
      <c r="K21" s="561"/>
      <c r="L21" s="616"/>
      <c r="M21" s="617"/>
      <c r="N21" s="617"/>
      <c r="O21" s="617"/>
      <c r="P21" s="617"/>
      <c r="Q21" s="617"/>
      <c r="R21" s="617"/>
      <c r="S21" s="617"/>
      <c r="T21" s="617"/>
      <c r="U21" s="617"/>
      <c r="V21" s="617"/>
      <c r="W21" s="617"/>
      <c r="X21" s="617"/>
      <c r="Y21" s="617"/>
      <c r="Z21" s="617"/>
      <c r="AA21" s="617"/>
      <c r="AB21" s="617"/>
      <c r="AC21" s="617"/>
      <c r="AD21" s="617"/>
      <c r="AE21" s="618"/>
    </row>
    <row r="22" spans="1:40" ht="30" customHeight="1">
      <c r="A22" s="548" t="s">
        <v>10</v>
      </c>
      <c r="B22" s="547" t="s">
        <v>11</v>
      </c>
      <c r="C22" s="538"/>
      <c r="D22" s="538"/>
      <c r="E22" s="538"/>
      <c r="F22" s="538"/>
      <c r="G22" s="538"/>
      <c r="H22" s="538"/>
      <c r="I22" s="538"/>
      <c r="J22" s="538"/>
      <c r="K22" s="538"/>
      <c r="L22" s="535"/>
      <c r="M22" s="536"/>
      <c r="N22" s="536"/>
      <c r="O22" s="536"/>
      <c r="P22" s="536"/>
      <c r="Q22" s="536"/>
      <c r="R22" s="536"/>
      <c r="S22" s="536"/>
      <c r="T22" s="536"/>
      <c r="U22" s="536"/>
      <c r="V22" s="536"/>
      <c r="W22" s="536"/>
      <c r="X22" s="536"/>
      <c r="Y22" s="536"/>
      <c r="Z22" s="536"/>
      <c r="AA22" s="536"/>
      <c r="AB22" s="536"/>
      <c r="AC22" s="536"/>
      <c r="AD22" s="536"/>
      <c r="AE22" s="537"/>
    </row>
    <row r="23" spans="1:40" ht="19.5" customHeight="1">
      <c r="A23" s="549"/>
      <c r="B23" s="546" t="s">
        <v>12</v>
      </c>
      <c r="C23" s="546"/>
      <c r="D23" s="546"/>
      <c r="E23" s="546"/>
      <c r="F23" s="546"/>
      <c r="G23" s="546"/>
      <c r="H23" s="546"/>
      <c r="I23" s="546"/>
      <c r="J23" s="546"/>
      <c r="K23" s="547"/>
      <c r="L23" s="535"/>
      <c r="M23" s="536"/>
      <c r="N23" s="536"/>
      <c r="O23" s="536"/>
      <c r="P23" s="536"/>
      <c r="Q23" s="536"/>
      <c r="R23" s="536"/>
      <c r="S23" s="536"/>
      <c r="T23" s="536"/>
      <c r="U23" s="536"/>
      <c r="V23" s="536"/>
      <c r="W23" s="536"/>
      <c r="X23" s="536"/>
      <c r="Y23" s="536"/>
      <c r="Z23" s="536"/>
      <c r="AA23" s="536"/>
      <c r="AB23" s="536"/>
      <c r="AC23" s="536"/>
      <c r="AD23" s="536"/>
      <c r="AE23" s="537"/>
    </row>
    <row r="24" spans="1:40" ht="20.100000000000001" customHeight="1">
      <c r="A24" s="555" t="s">
        <v>13</v>
      </c>
      <c r="B24" s="556"/>
      <c r="C24" s="556"/>
      <c r="D24" s="556"/>
      <c r="E24" s="556"/>
      <c r="F24" s="556"/>
      <c r="G24" s="556"/>
      <c r="H24" s="556"/>
      <c r="I24" s="556"/>
      <c r="J24" s="556"/>
      <c r="K24" s="557"/>
      <c r="L24" s="610"/>
      <c r="M24" s="611"/>
      <c r="N24" s="611"/>
      <c r="O24" s="611"/>
      <c r="P24" s="611"/>
      <c r="Q24" s="611"/>
      <c r="R24" s="611"/>
      <c r="S24" s="611"/>
      <c r="T24" s="611"/>
      <c r="U24" s="611"/>
      <c r="V24" s="612"/>
      <c r="W24" s="83"/>
      <c r="X24" s="83"/>
      <c r="Y24" s="83"/>
      <c r="Z24" s="83"/>
      <c r="AA24" s="84"/>
      <c r="AB24" s="84"/>
      <c r="AC24" s="84"/>
      <c r="AD24" s="84"/>
      <c r="AE24" s="84"/>
      <c r="AH24" s="22"/>
    </row>
    <row r="25" spans="1:40" ht="20.100000000000001" customHeight="1">
      <c r="A25" s="542" t="s">
        <v>14</v>
      </c>
      <c r="B25" s="538" t="s">
        <v>4</v>
      </c>
      <c r="C25" s="538"/>
      <c r="D25" s="538"/>
      <c r="E25" s="538"/>
      <c r="F25" s="538"/>
      <c r="G25" s="538"/>
      <c r="H25" s="538"/>
      <c r="I25" s="538"/>
      <c r="J25" s="538"/>
      <c r="K25" s="538"/>
      <c r="L25" s="535"/>
      <c r="M25" s="536"/>
      <c r="N25" s="536"/>
      <c r="O25" s="536"/>
      <c r="P25" s="536"/>
      <c r="Q25" s="536"/>
      <c r="R25" s="536"/>
      <c r="S25" s="536"/>
      <c r="T25" s="536"/>
      <c r="U25" s="536"/>
      <c r="V25" s="536"/>
      <c r="W25" s="536"/>
      <c r="X25" s="537"/>
      <c r="Y25" s="83"/>
      <c r="Z25" s="83"/>
      <c r="AA25" s="84"/>
      <c r="AB25" s="84"/>
      <c r="AC25" s="84"/>
      <c r="AD25" s="84"/>
      <c r="AE25" s="84"/>
    </row>
    <row r="26" spans="1:40" ht="20.100000000000001" customHeight="1">
      <c r="A26" s="543"/>
      <c r="B26" s="553" t="s">
        <v>12</v>
      </c>
      <c r="C26" s="553"/>
      <c r="D26" s="553"/>
      <c r="E26" s="553"/>
      <c r="F26" s="553"/>
      <c r="G26" s="553"/>
      <c r="H26" s="553"/>
      <c r="I26" s="553"/>
      <c r="J26" s="553"/>
      <c r="K26" s="553"/>
      <c r="L26" s="535"/>
      <c r="M26" s="536"/>
      <c r="N26" s="536"/>
      <c r="O26" s="536"/>
      <c r="P26" s="536"/>
      <c r="Q26" s="536"/>
      <c r="R26" s="536"/>
      <c r="S26" s="536"/>
      <c r="T26" s="536"/>
      <c r="U26" s="536"/>
      <c r="V26" s="536"/>
      <c r="W26" s="536"/>
      <c r="X26" s="537"/>
      <c r="Y26" s="83"/>
      <c r="Z26" s="83"/>
      <c r="AA26" s="84"/>
      <c r="AB26" s="84"/>
      <c r="AC26" s="84"/>
      <c r="AD26" s="84"/>
      <c r="AE26" s="84"/>
    </row>
    <row r="27" spans="1:40" ht="20.100000000000001" customHeight="1">
      <c r="A27" s="544" t="s">
        <v>15</v>
      </c>
      <c r="B27" s="538" t="s">
        <v>16</v>
      </c>
      <c r="C27" s="538"/>
      <c r="D27" s="538"/>
      <c r="E27" s="538"/>
      <c r="F27" s="538"/>
      <c r="G27" s="538"/>
      <c r="H27" s="538"/>
      <c r="I27" s="538"/>
      <c r="J27" s="538"/>
      <c r="K27" s="538"/>
      <c r="L27" s="535"/>
      <c r="M27" s="536"/>
      <c r="N27" s="536"/>
      <c r="O27" s="536"/>
      <c r="P27" s="536"/>
      <c r="Q27" s="536"/>
      <c r="R27" s="536"/>
      <c r="S27" s="536"/>
      <c r="T27" s="536"/>
      <c r="U27" s="536"/>
      <c r="V27" s="536"/>
      <c r="W27" s="536"/>
      <c r="X27" s="537"/>
      <c r="Y27" s="83"/>
      <c r="Z27" s="83"/>
      <c r="AA27" s="84"/>
      <c r="AB27" s="84"/>
      <c r="AC27" s="84"/>
      <c r="AD27" s="84"/>
      <c r="AE27" s="84"/>
    </row>
    <row r="28" spans="1:40" ht="20.100000000000001" customHeight="1">
      <c r="A28" s="545"/>
      <c r="B28" s="538" t="s">
        <v>17</v>
      </c>
      <c r="C28" s="538"/>
      <c r="D28" s="538"/>
      <c r="E28" s="538"/>
      <c r="F28" s="538"/>
      <c r="G28" s="538"/>
      <c r="H28" s="538"/>
      <c r="I28" s="538"/>
      <c r="J28" s="538"/>
      <c r="K28" s="538"/>
      <c r="L28" s="550"/>
      <c r="M28" s="551"/>
      <c r="N28" s="551"/>
      <c r="O28" s="551"/>
      <c r="P28" s="551"/>
      <c r="Q28" s="551"/>
      <c r="R28" s="551"/>
      <c r="S28" s="551"/>
      <c r="T28" s="551"/>
      <c r="U28" s="551"/>
      <c r="V28" s="551"/>
      <c r="W28" s="551"/>
      <c r="X28" s="552"/>
      <c r="Y28" s="83"/>
      <c r="Z28" s="83"/>
      <c r="AA28" s="84"/>
      <c r="AB28" s="84"/>
      <c r="AC28" s="84"/>
      <c r="AD28" s="84"/>
      <c r="AE28" s="84"/>
    </row>
    <row r="29" spans="1:40" ht="13.8"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99" t="str">
        <f>IF(L18="", "", IF(AND(OR(AND(B34="✓",F35="✓",B36=""), AND(B34="",B36="✓")),OR(AND(B39="✓",B40=""), AND(B39="",B40="✓")),B32="✓",O42&lt;&gt;"",T42&lt;&gt;""),"○","×"))</f>
        <v/>
      </c>
      <c r="AF30" s="500"/>
      <c r="AG30" s="28"/>
    </row>
    <row r="31" spans="1:40" ht="10.8"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00000000000001" customHeight="1" thickBot="1">
      <c r="A32" s="259"/>
      <c r="B32" s="509"/>
      <c r="C32" s="510"/>
      <c r="D32" s="510"/>
      <c r="E32" s="511"/>
      <c r="F32" s="506" t="s">
        <v>2048</v>
      </c>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375"/>
    </row>
    <row r="33" spans="1:38" ht="35.450000000000003" customHeight="1" thickBot="1">
      <c r="A33" s="259"/>
      <c r="B33" s="619" t="s">
        <v>2421</v>
      </c>
      <c r="C33" s="619"/>
      <c r="D33" s="619"/>
      <c r="E33" s="619"/>
      <c r="F33" s="619"/>
      <c r="G33" s="619"/>
      <c r="H33" s="619"/>
      <c r="I33" s="619"/>
      <c r="J33" s="619"/>
      <c r="K33" s="619"/>
      <c r="L33" s="619"/>
      <c r="M33" s="619"/>
      <c r="N33" s="619"/>
      <c r="O33" s="619"/>
      <c r="P33" s="619"/>
      <c r="Q33" s="619"/>
      <c r="R33" s="619"/>
      <c r="S33" s="619"/>
      <c r="T33" s="619"/>
      <c r="U33" s="619"/>
      <c r="V33" s="619"/>
      <c r="W33" s="619"/>
      <c r="X33" s="619"/>
      <c r="Y33" s="619"/>
      <c r="Z33" s="619"/>
      <c r="AA33" s="619"/>
      <c r="AB33" s="619"/>
      <c r="AC33" s="619"/>
      <c r="AD33" s="619"/>
      <c r="AE33" s="619"/>
      <c r="AF33" s="375"/>
    </row>
    <row r="34" spans="1:38" ht="24.6" customHeight="1" thickBot="1">
      <c r="A34" s="259"/>
      <c r="B34" s="517"/>
      <c r="C34" s="518"/>
      <c r="D34" s="518"/>
      <c r="E34" s="518"/>
      <c r="F34" s="513" t="s">
        <v>2420</v>
      </c>
      <c r="G34" s="513"/>
      <c r="H34" s="513"/>
      <c r="I34" s="513"/>
      <c r="J34" s="513"/>
      <c r="K34" s="513"/>
      <c r="L34" s="513"/>
      <c r="M34" s="513"/>
      <c r="N34" s="513"/>
      <c r="O34" s="513"/>
      <c r="P34" s="513"/>
      <c r="Q34" s="513"/>
      <c r="R34" s="513"/>
      <c r="S34" s="513"/>
      <c r="T34" s="513"/>
      <c r="U34" s="513"/>
      <c r="V34" s="513"/>
      <c r="W34" s="513"/>
      <c r="X34" s="513"/>
      <c r="Y34" s="513"/>
      <c r="Z34" s="513"/>
      <c r="AA34" s="513"/>
      <c r="AB34" s="513"/>
      <c r="AC34" s="513"/>
      <c r="AD34" s="513"/>
      <c r="AE34" s="514"/>
      <c r="AF34" s="375"/>
    </row>
    <row r="35" spans="1:38" ht="43.8" customHeight="1" thickBot="1">
      <c r="A35" s="259"/>
      <c r="B35" s="519"/>
      <c r="C35" s="520"/>
      <c r="D35" s="520"/>
      <c r="E35" s="521"/>
      <c r="F35" s="509"/>
      <c r="G35" s="510"/>
      <c r="H35" s="510"/>
      <c r="I35" s="510"/>
      <c r="J35" s="532" t="s">
        <v>2475</v>
      </c>
      <c r="K35" s="532"/>
      <c r="L35" s="532"/>
      <c r="M35" s="532"/>
      <c r="N35" s="532"/>
      <c r="O35" s="532"/>
      <c r="P35" s="532"/>
      <c r="Q35" s="532"/>
      <c r="R35" s="532"/>
      <c r="S35" s="532"/>
      <c r="T35" s="532"/>
      <c r="U35" s="532"/>
      <c r="V35" s="532"/>
      <c r="W35" s="532"/>
      <c r="X35" s="532"/>
      <c r="Y35" s="532"/>
      <c r="Z35" s="532"/>
      <c r="AA35" s="532"/>
      <c r="AB35" s="532"/>
      <c r="AC35" s="532"/>
      <c r="AD35" s="532"/>
      <c r="AE35" s="533"/>
      <c r="AF35" s="375"/>
    </row>
    <row r="36" spans="1:38" ht="23.45" customHeight="1" thickBot="1">
      <c r="A36" s="259"/>
      <c r="B36" s="495"/>
      <c r="C36" s="496"/>
      <c r="D36" s="496"/>
      <c r="E36" s="496"/>
      <c r="F36" s="515" t="s">
        <v>2422</v>
      </c>
      <c r="G36" s="515"/>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6"/>
      <c r="AF36" s="375"/>
    </row>
    <row r="37" spans="1:38" ht="7.25" customHeight="1">
      <c r="A37" s="259"/>
      <c r="B37" s="392"/>
      <c r="C37" s="392"/>
      <c r="D37" s="392"/>
      <c r="E37" s="392"/>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75"/>
    </row>
    <row r="38" spans="1:38" ht="18" customHeight="1" thickBot="1">
      <c r="A38" s="259"/>
      <c r="B38" s="508" t="s">
        <v>88</v>
      </c>
      <c r="C38" s="508"/>
      <c r="D38" s="508"/>
      <c r="E38" s="508"/>
      <c r="F38" s="508"/>
      <c r="G38" s="508"/>
      <c r="H38" s="508"/>
      <c r="I38" s="508"/>
      <c r="J38" s="508"/>
      <c r="K38" s="508"/>
      <c r="L38" s="508"/>
      <c r="M38" s="508"/>
      <c r="N38" s="508"/>
      <c r="O38" s="508"/>
      <c r="P38" s="508"/>
      <c r="Q38" s="508"/>
      <c r="R38" s="508"/>
      <c r="S38" s="508"/>
      <c r="T38" s="508"/>
      <c r="U38" s="508"/>
      <c r="V38" s="508"/>
      <c r="W38" s="508"/>
      <c r="X38" s="508"/>
      <c r="Y38" s="508"/>
      <c r="Z38" s="508"/>
      <c r="AA38" s="376"/>
      <c r="AB38" s="376"/>
      <c r="AC38" s="376"/>
      <c r="AD38" s="376"/>
      <c r="AE38" s="376"/>
      <c r="AF38" s="377"/>
    </row>
    <row r="39" spans="1:38" ht="35.450000000000003" customHeight="1" thickBot="1">
      <c r="A39" s="259"/>
      <c r="B39" s="509"/>
      <c r="C39" s="510"/>
      <c r="D39" s="510"/>
      <c r="E39" s="511"/>
      <c r="F39" s="507" t="s">
        <v>2049</v>
      </c>
      <c r="G39" s="507"/>
      <c r="H39" s="507"/>
      <c r="I39" s="507"/>
      <c r="J39" s="507"/>
      <c r="K39" s="507"/>
      <c r="L39" s="507"/>
      <c r="M39" s="507"/>
      <c r="N39" s="507"/>
      <c r="O39" s="507"/>
      <c r="P39" s="507"/>
      <c r="Q39" s="507"/>
      <c r="R39" s="507"/>
      <c r="S39" s="507"/>
      <c r="T39" s="507"/>
      <c r="U39" s="507"/>
      <c r="V39" s="507"/>
      <c r="W39" s="507"/>
      <c r="X39" s="507"/>
      <c r="Y39" s="507"/>
      <c r="Z39" s="507"/>
      <c r="AA39" s="507"/>
      <c r="AB39" s="507"/>
      <c r="AC39" s="507"/>
      <c r="AD39" s="507"/>
      <c r="AE39" s="507"/>
      <c r="AF39" s="375"/>
    </row>
    <row r="40" spans="1:38" ht="29.45" customHeight="1" thickBot="1">
      <c r="A40" s="259"/>
      <c r="B40" s="509"/>
      <c r="C40" s="510"/>
      <c r="D40" s="510"/>
      <c r="E40" s="511"/>
      <c r="F40" s="507" t="s">
        <v>89</v>
      </c>
      <c r="G40" s="507"/>
      <c r="H40" s="507"/>
      <c r="I40" s="507"/>
      <c r="J40" s="507"/>
      <c r="K40" s="507"/>
      <c r="L40" s="507"/>
      <c r="M40" s="507"/>
      <c r="N40" s="507"/>
      <c r="O40" s="507"/>
      <c r="P40" s="507"/>
      <c r="Q40" s="507"/>
      <c r="R40" s="507"/>
      <c r="S40" s="507"/>
      <c r="T40" s="507"/>
      <c r="U40" s="507"/>
      <c r="V40" s="507"/>
      <c r="W40" s="507"/>
      <c r="X40" s="507"/>
      <c r="Y40" s="507"/>
      <c r="Z40" s="507"/>
      <c r="AA40" s="507"/>
      <c r="AB40" s="507"/>
      <c r="AC40" s="507"/>
      <c r="AD40" s="507"/>
      <c r="AE40" s="364"/>
      <c r="AF40" s="375"/>
    </row>
    <row r="41" spans="1:38" ht="10.8" customHeight="1" thickBot="1">
      <c r="A41" s="37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9"/>
    </row>
    <row r="42" spans="1:38" ht="20.100000000000001" customHeight="1" thickBot="1">
      <c r="A42" s="380"/>
      <c r="C42" s="381" t="s">
        <v>73</v>
      </c>
      <c r="J42" s="501">
        <v>8</v>
      </c>
      <c r="K42" s="501"/>
      <c r="L42" s="381" t="s">
        <v>74</v>
      </c>
      <c r="M42" s="30"/>
      <c r="O42" s="502"/>
      <c r="P42" s="512"/>
      <c r="Q42" s="503"/>
      <c r="R42" s="381" t="s">
        <v>75</v>
      </c>
      <c r="T42" s="502"/>
      <c r="U42" s="503"/>
      <c r="V42" s="381" t="s">
        <v>76</v>
      </c>
      <c r="W42" s="501" t="s">
        <v>28</v>
      </c>
      <c r="X42" s="501"/>
      <c r="Y42" s="501"/>
      <c r="Z42" s="528" t="str">
        <f>IF(L18="","",L18)</f>
        <v/>
      </c>
      <c r="AA42" s="528"/>
      <c r="AB42" s="528"/>
      <c r="AC42" s="528"/>
      <c r="AD42" s="528"/>
      <c r="AE42" s="528"/>
      <c r="AF42" s="416"/>
      <c r="AG42" s="382"/>
      <c r="AH42" s="382"/>
      <c r="AI42" s="382"/>
      <c r="AJ42" s="382"/>
      <c r="AK42" s="382"/>
      <c r="AL42" s="382"/>
    </row>
    <row r="43" spans="1:38" ht="20.100000000000001" customHeight="1">
      <c r="A43" s="380"/>
      <c r="B43" s="383"/>
      <c r="C43" s="381"/>
      <c r="D43" s="381"/>
      <c r="E43" s="381"/>
      <c r="F43" s="381"/>
      <c r="G43" s="381"/>
      <c r="H43" s="381"/>
      <c r="I43" s="381"/>
      <c r="J43" s="381"/>
      <c r="K43" s="381"/>
      <c r="L43" s="381"/>
      <c r="M43" s="381"/>
      <c r="W43" s="504" t="s">
        <v>77</v>
      </c>
      <c r="X43" s="504"/>
      <c r="Y43" s="504"/>
      <c r="Z43" s="505" t="s">
        <v>11</v>
      </c>
      <c r="AA43" s="505"/>
      <c r="AB43" s="528" t="str">
        <f>IF(L22="", "",L22)</f>
        <v/>
      </c>
      <c r="AC43" s="528"/>
      <c r="AD43" s="528" t="str">
        <f>IF(L23="", "", L23)</f>
        <v/>
      </c>
      <c r="AE43" s="528"/>
      <c r="AF43" s="416"/>
      <c r="AG43" s="391"/>
      <c r="AH43" s="391"/>
      <c r="AJ43" s="390"/>
      <c r="AK43" s="390"/>
      <c r="AL43" s="382"/>
    </row>
    <row r="44" spans="1:38" ht="12" customHeight="1" thickBot="1">
      <c r="A44" s="384"/>
      <c r="B44" s="385"/>
      <c r="C44" s="386"/>
      <c r="D44" s="386"/>
      <c r="E44" s="386"/>
      <c r="F44" s="386"/>
      <c r="G44" s="386"/>
      <c r="H44" s="386"/>
      <c r="I44" s="386"/>
      <c r="J44" s="386"/>
      <c r="K44" s="386"/>
      <c r="L44" s="386"/>
      <c r="M44" s="386"/>
      <c r="N44" s="386"/>
      <c r="O44" s="386"/>
      <c r="P44" s="385"/>
      <c r="Q44" s="386"/>
      <c r="R44" s="387"/>
      <c r="S44" s="387"/>
      <c r="T44" s="387"/>
      <c r="U44" s="387"/>
      <c r="V44" s="387"/>
      <c r="W44" s="388"/>
      <c r="X44" s="388"/>
      <c r="Y44" s="388"/>
      <c r="Z44" s="388"/>
      <c r="AA44" s="388"/>
      <c r="AB44" s="388"/>
      <c r="AC44" s="388"/>
      <c r="AD44" s="388"/>
      <c r="AE44" s="388"/>
      <c r="AF44" s="389"/>
    </row>
    <row r="45" spans="1:38" ht="20.100000000000001" customHeight="1">
      <c r="A45" s="497" t="s">
        <v>2412</v>
      </c>
      <c r="B45" s="497"/>
      <c r="C45" s="497"/>
      <c r="D45" s="497"/>
      <c r="E45" s="497"/>
      <c r="F45" s="497"/>
      <c r="G45" s="497"/>
      <c r="H45" s="497"/>
      <c r="I45" s="497"/>
      <c r="J45" s="497"/>
      <c r="K45" s="497"/>
      <c r="L45" s="497"/>
      <c r="M45" s="497"/>
      <c r="N45" s="497"/>
      <c r="O45" s="497"/>
      <c r="P45" s="497"/>
      <c r="Q45" s="497"/>
      <c r="R45" s="497"/>
      <c r="S45" s="497"/>
      <c r="T45" s="497"/>
      <c r="U45" s="497"/>
      <c r="V45" s="497"/>
      <c r="W45" s="497"/>
      <c r="X45" s="497"/>
      <c r="Y45" s="497"/>
      <c r="Z45" s="497"/>
      <c r="AA45" s="497"/>
      <c r="AB45" s="497"/>
      <c r="AC45" s="497"/>
      <c r="AD45" s="497"/>
      <c r="AE45" s="497"/>
      <c r="AF45" s="497"/>
      <c r="AG45" s="393"/>
      <c r="AH45" s="393"/>
      <c r="AI45" s="393"/>
    </row>
    <row r="46" spans="1:38" ht="20.100000000000001" customHeight="1">
      <c r="A46" s="498"/>
      <c r="B46" s="498"/>
      <c r="C46" s="498"/>
      <c r="D46" s="498"/>
      <c r="E46" s="498"/>
      <c r="F46" s="498"/>
      <c r="G46" s="498"/>
      <c r="H46" s="498"/>
      <c r="I46" s="498"/>
      <c r="J46" s="498"/>
      <c r="K46" s="498"/>
      <c r="L46" s="498"/>
      <c r="M46" s="498"/>
      <c r="N46" s="498"/>
      <c r="O46" s="498"/>
      <c r="P46" s="498"/>
      <c r="Q46" s="498"/>
      <c r="R46" s="498"/>
      <c r="S46" s="498"/>
      <c r="T46" s="498"/>
      <c r="U46" s="498"/>
      <c r="V46" s="498"/>
      <c r="W46" s="498"/>
      <c r="X46" s="498"/>
      <c r="Y46" s="498"/>
      <c r="Z46" s="498"/>
      <c r="AA46" s="498"/>
      <c r="AB46" s="498"/>
      <c r="AC46" s="498"/>
      <c r="AD46" s="498"/>
      <c r="AE46" s="498"/>
      <c r="AF46" s="498"/>
    </row>
    <row r="47" spans="1:38" s="86" customFormat="1" ht="20.100000000000001" customHeight="1">
      <c r="A47" s="85" t="s">
        <v>2410</v>
      </c>
      <c r="B47" s="82"/>
      <c r="C47" s="82"/>
      <c r="D47" s="82"/>
      <c r="E47" s="82"/>
      <c r="F47" s="82"/>
      <c r="G47" s="82"/>
      <c r="H47" s="82"/>
      <c r="I47" s="82"/>
      <c r="J47" s="82"/>
      <c r="K47" s="82"/>
      <c r="L47" s="370"/>
      <c r="M47" s="370"/>
      <c r="N47" s="370"/>
      <c r="O47" s="370"/>
      <c r="P47" s="370"/>
      <c r="Q47" s="370"/>
      <c r="R47" s="370"/>
      <c r="S47" s="370"/>
      <c r="T47" s="370"/>
      <c r="U47" s="370"/>
      <c r="V47" s="370"/>
      <c r="W47" s="370"/>
      <c r="X47" s="370"/>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522" t="s">
        <v>2308</v>
      </c>
      <c r="B49" s="522"/>
      <c r="C49" s="522"/>
      <c r="D49" s="522"/>
      <c r="E49" s="522"/>
      <c r="F49" s="522"/>
      <c r="G49" s="522"/>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523"/>
      <c r="AF49" s="410" t="str">
        <f>IF(L18="","",IF(AND(W51="✓",W52="✓",W53="✓",W54="✓"),"○","×"))</f>
        <v/>
      </c>
    </row>
    <row r="50" spans="1:41" s="86" customFormat="1" ht="17.45" customHeight="1" thickBot="1">
      <c r="A50" s="271" t="s">
        <v>2423</v>
      </c>
      <c r="B50" s="261"/>
      <c r="C50" s="261"/>
      <c r="D50" s="261"/>
      <c r="E50" s="261"/>
      <c r="F50" s="261"/>
      <c r="G50" s="261"/>
      <c r="H50" s="261"/>
      <c r="I50" s="261"/>
      <c r="J50" s="261"/>
      <c r="K50" s="261"/>
      <c r="L50" s="261"/>
      <c r="M50" s="261"/>
      <c r="N50" s="261"/>
      <c r="O50" s="261"/>
      <c r="P50" s="261"/>
      <c r="Q50" s="261"/>
      <c r="R50" s="261"/>
      <c r="S50" s="261"/>
      <c r="T50" s="261"/>
      <c r="U50" s="261"/>
      <c r="Y50" s="261"/>
      <c r="Z50" s="261"/>
      <c r="AA50" s="261"/>
      <c r="AB50" s="261"/>
      <c r="AC50" s="261"/>
      <c r="AD50" s="261"/>
      <c r="AE50" s="261"/>
      <c r="AF50" s="409"/>
    </row>
    <row r="51" spans="1:41" s="86" customFormat="1" ht="17.649999999999999">
      <c r="A51" s="584" t="s">
        <v>2057</v>
      </c>
      <c r="B51" s="585"/>
      <c r="C51" s="585"/>
      <c r="D51" s="585"/>
      <c r="E51" s="585"/>
      <c r="F51" s="585"/>
      <c r="G51" s="585"/>
      <c r="H51" s="585"/>
      <c r="I51" s="585"/>
      <c r="J51" s="585"/>
      <c r="K51" s="585"/>
      <c r="L51" s="585"/>
      <c r="M51" s="585"/>
      <c r="N51" s="585"/>
      <c r="O51" s="585"/>
      <c r="P51" s="585"/>
      <c r="Q51" s="585"/>
      <c r="R51" s="585"/>
      <c r="S51" s="586"/>
      <c r="T51" s="583">
        <f>COUNTIF($Z$58:$AB$157,"*介護予防*")</f>
        <v>0</v>
      </c>
      <c r="U51" s="583"/>
      <c r="V51" s="429" t="s">
        <v>2058</v>
      </c>
      <c r="W51" s="445"/>
      <c r="Y51" s="271"/>
      <c r="Z51" s="271"/>
      <c r="AA51" s="271"/>
      <c r="AB51" s="271"/>
      <c r="AC51" s="271"/>
      <c r="AD51" s="271"/>
      <c r="AE51" s="271"/>
      <c r="AF51" s="271"/>
    </row>
    <row r="52" spans="1:41" s="86" customFormat="1" ht="17.649999999999999">
      <c r="A52" s="584" t="s">
        <v>2374</v>
      </c>
      <c r="B52" s="585"/>
      <c r="C52" s="585"/>
      <c r="D52" s="585"/>
      <c r="E52" s="585"/>
      <c r="F52" s="585"/>
      <c r="G52" s="585"/>
      <c r="H52" s="585"/>
      <c r="I52" s="585"/>
      <c r="J52" s="585"/>
      <c r="K52" s="585"/>
      <c r="L52" s="585"/>
      <c r="M52" s="585"/>
      <c r="N52" s="585"/>
      <c r="O52" s="585"/>
      <c r="P52" s="585"/>
      <c r="Q52" s="585"/>
      <c r="R52" s="585"/>
      <c r="S52" s="586"/>
      <c r="T52" s="583">
        <f>COUNTIF($Z$58:$AB$157,"*短期利用型*")</f>
        <v>0</v>
      </c>
      <c r="U52" s="583"/>
      <c r="V52" s="429" t="s">
        <v>2058</v>
      </c>
      <c r="W52" s="446"/>
      <c r="Y52" s="271"/>
      <c r="Z52" s="271"/>
      <c r="AA52" s="271"/>
      <c r="AB52" s="271"/>
      <c r="AC52" s="271"/>
      <c r="AD52" s="271"/>
      <c r="AE52" s="271"/>
      <c r="AF52" s="271"/>
    </row>
    <row r="53" spans="1:41" s="86" customFormat="1" ht="17.649999999999999">
      <c r="A53" s="584" t="s">
        <v>2376</v>
      </c>
      <c r="B53" s="585"/>
      <c r="C53" s="585"/>
      <c r="D53" s="585"/>
      <c r="E53" s="585"/>
      <c r="F53" s="585"/>
      <c r="G53" s="585"/>
      <c r="H53" s="585"/>
      <c r="I53" s="585"/>
      <c r="J53" s="585"/>
      <c r="K53" s="585"/>
      <c r="L53" s="585"/>
      <c r="M53" s="585"/>
      <c r="N53" s="585"/>
      <c r="O53" s="585"/>
      <c r="P53" s="585"/>
      <c r="Q53" s="585"/>
      <c r="R53" s="585"/>
      <c r="S53" s="586"/>
      <c r="T53" s="583">
        <f>COUNTIF($Z$58:$AB$157,"*独自*")+COUNTIF($Z$58:$AB$157,"介護予防ケアマネジメント")</f>
        <v>0</v>
      </c>
      <c r="U53" s="583"/>
      <c r="V53" s="429" t="s">
        <v>2058</v>
      </c>
      <c r="W53" s="446"/>
      <c r="Y53" s="271"/>
      <c r="Z53" s="271"/>
      <c r="AA53" s="271"/>
      <c r="AB53" s="271"/>
      <c r="AC53" s="271"/>
      <c r="AD53" s="271"/>
      <c r="AE53" s="271"/>
      <c r="AF53" s="271"/>
    </row>
    <row r="54" spans="1:41" s="86" customFormat="1" ht="18" thickBot="1">
      <c r="A54" s="584" t="s">
        <v>2375</v>
      </c>
      <c r="B54" s="585"/>
      <c r="C54" s="585"/>
      <c r="D54" s="585"/>
      <c r="E54" s="585"/>
      <c r="F54" s="585"/>
      <c r="G54" s="585"/>
      <c r="H54" s="585"/>
      <c r="I54" s="585"/>
      <c r="J54" s="585"/>
      <c r="K54" s="585"/>
      <c r="L54" s="585"/>
      <c r="M54" s="585"/>
      <c r="N54" s="585"/>
      <c r="O54" s="585"/>
      <c r="P54" s="585"/>
      <c r="Q54" s="585"/>
      <c r="R54" s="585"/>
      <c r="S54" s="586"/>
      <c r="T54" s="583">
        <f>COUNTIF(AO58:AP157,"その他")</f>
        <v>0</v>
      </c>
      <c r="U54" s="583"/>
      <c r="V54" s="429" t="s">
        <v>2058</v>
      </c>
      <c r="W54" s="447"/>
      <c r="Y54" s="271"/>
      <c r="Z54" s="271"/>
      <c r="AA54" s="271"/>
      <c r="AB54" s="271"/>
      <c r="AC54" s="271"/>
      <c r="AD54" s="271"/>
      <c r="AE54" s="271"/>
      <c r="AF54" s="271"/>
    </row>
    <row r="55" spans="1:41" s="86" customFormat="1" ht="17.649999999999999">
      <c r="A55" s="396"/>
      <c r="B55" s="396"/>
      <c r="C55" s="396"/>
      <c r="D55" s="396"/>
      <c r="E55" s="396"/>
      <c r="F55" s="396"/>
      <c r="G55" s="396"/>
      <c r="H55" s="396"/>
      <c r="I55" s="396"/>
      <c r="J55" s="396"/>
      <c r="K55" s="396"/>
      <c r="L55" s="396"/>
      <c r="M55" s="396"/>
      <c r="N55" s="396"/>
      <c r="O55" s="396"/>
      <c r="P55" s="396"/>
      <c r="Q55" s="396"/>
      <c r="R55" s="396"/>
      <c r="S55" s="396"/>
      <c r="T55" s="396"/>
      <c r="U55" s="396"/>
      <c r="V55" s="396"/>
      <c r="Y55" s="271"/>
      <c r="Z55" s="271"/>
      <c r="AA55" s="271"/>
      <c r="AB55" s="271"/>
      <c r="AC55" s="271"/>
      <c r="AD55" s="271"/>
      <c r="AE55" s="271"/>
      <c r="AF55" s="271"/>
    </row>
    <row r="56" spans="1:41" s="86" customFormat="1" ht="26" customHeight="1">
      <c r="A56" s="587" t="s">
        <v>18</v>
      </c>
      <c r="B56" s="589" t="s">
        <v>19</v>
      </c>
      <c r="C56" s="590"/>
      <c r="D56" s="590"/>
      <c r="E56" s="590"/>
      <c r="F56" s="590"/>
      <c r="G56" s="590"/>
      <c r="H56" s="590"/>
      <c r="I56" s="590"/>
      <c r="J56" s="590"/>
      <c r="K56" s="565"/>
      <c r="L56" s="589" t="s">
        <v>20</v>
      </c>
      <c r="M56" s="590"/>
      <c r="N56" s="590"/>
      <c r="O56" s="590"/>
      <c r="P56" s="565"/>
      <c r="Q56" s="567" t="s">
        <v>21</v>
      </c>
      <c r="R56" s="568"/>
      <c r="S56" s="568"/>
      <c r="T56" s="568"/>
      <c r="U56" s="568"/>
      <c r="V56" s="569"/>
      <c r="W56" s="525" t="s">
        <v>22</v>
      </c>
      <c r="X56" s="525"/>
      <c r="Y56" s="525"/>
      <c r="Z56" s="525" t="s">
        <v>23</v>
      </c>
      <c r="AA56" s="525"/>
      <c r="AB56" s="525"/>
      <c r="AC56" s="620" t="s">
        <v>2306</v>
      </c>
      <c r="AD56" s="570" t="s">
        <v>2424</v>
      </c>
      <c r="AE56" s="565" t="s">
        <v>2309</v>
      </c>
      <c r="AF56"/>
      <c r="AG56"/>
      <c r="AH56"/>
      <c r="AI56"/>
      <c r="AJ56"/>
      <c r="AK56"/>
      <c r="AL56"/>
    </row>
    <row r="57" spans="1:41" s="86" customFormat="1" ht="47.45" customHeight="1" thickBot="1">
      <c r="A57" s="588"/>
      <c r="B57" s="591"/>
      <c r="C57" s="592"/>
      <c r="D57" s="592"/>
      <c r="E57" s="592"/>
      <c r="F57" s="592"/>
      <c r="G57" s="592"/>
      <c r="H57" s="592"/>
      <c r="I57" s="592"/>
      <c r="J57" s="592"/>
      <c r="K57" s="593"/>
      <c r="L57" s="591"/>
      <c r="M57" s="592"/>
      <c r="N57" s="592"/>
      <c r="O57" s="592"/>
      <c r="P57" s="593"/>
      <c r="Q57" s="526" t="s">
        <v>24</v>
      </c>
      <c r="R57" s="594"/>
      <c r="S57" s="594"/>
      <c r="T57" s="594"/>
      <c r="U57" s="594"/>
      <c r="V57" s="184" t="s">
        <v>25</v>
      </c>
      <c r="W57" s="526"/>
      <c r="X57" s="526"/>
      <c r="Y57" s="526"/>
      <c r="Z57" s="526"/>
      <c r="AA57" s="526"/>
      <c r="AB57" s="526"/>
      <c r="AC57" s="621"/>
      <c r="AD57" s="571"/>
      <c r="AE57" s="566"/>
      <c r="AF57"/>
      <c r="AG57"/>
      <c r="AH57"/>
      <c r="AI57"/>
      <c r="AJ57"/>
      <c r="AK57"/>
      <c r="AL57"/>
    </row>
    <row r="58" spans="1:41" ht="45" customHeight="1">
      <c r="A58" s="96">
        <v>1</v>
      </c>
      <c r="B58" s="598"/>
      <c r="C58" s="599"/>
      <c r="D58" s="599"/>
      <c r="E58" s="599"/>
      <c r="F58" s="599"/>
      <c r="G58" s="599"/>
      <c r="H58" s="599"/>
      <c r="I58" s="599"/>
      <c r="J58" s="599"/>
      <c r="K58" s="600"/>
      <c r="L58" s="613"/>
      <c r="M58" s="614"/>
      <c r="N58" s="614"/>
      <c r="O58" s="614"/>
      <c r="P58" s="615"/>
      <c r="Q58" s="601"/>
      <c r="R58" s="602"/>
      <c r="S58" s="602"/>
      <c r="T58" s="602"/>
      <c r="U58" s="603"/>
      <c r="V58" s="262"/>
      <c r="W58" s="529"/>
      <c r="X58" s="530"/>
      <c r="Y58" s="531"/>
      <c r="Z58" s="527"/>
      <c r="AA58" s="527"/>
      <c r="AB58" s="527"/>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5" t="str">
        <f>IF($L$18="", "", VLOOKUP(Z58,【参考】数式用!$A$4:$M$54,13,FALSE))</f>
        <v/>
      </c>
      <c r="AO58" s="46" t="e">
        <f>VLOOKUP(Z58,【参考】数式用!$A$2:$N$54,14,FALSE)</f>
        <v>#N/A</v>
      </c>
    </row>
    <row r="59" spans="1:41" ht="45" customHeight="1">
      <c r="A59" s="96">
        <v>2</v>
      </c>
      <c r="B59" s="578"/>
      <c r="C59" s="579"/>
      <c r="D59" s="579"/>
      <c r="E59" s="579"/>
      <c r="F59" s="579"/>
      <c r="G59" s="579"/>
      <c r="H59" s="579"/>
      <c r="I59" s="579"/>
      <c r="J59" s="579"/>
      <c r="K59" s="580"/>
      <c r="L59" s="575"/>
      <c r="M59" s="576"/>
      <c r="N59" s="576"/>
      <c r="O59" s="576"/>
      <c r="P59" s="577"/>
      <c r="Q59" s="572"/>
      <c r="R59" s="573"/>
      <c r="S59" s="573"/>
      <c r="T59" s="573"/>
      <c r="U59" s="574"/>
      <c r="V59" s="262"/>
      <c r="W59" s="524"/>
      <c r="X59" s="524"/>
      <c r="Y59" s="524"/>
      <c r="Z59" s="492"/>
      <c r="AA59" s="493"/>
      <c r="AB59" s="494"/>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5" t="str">
        <f>IF($L$18="", "", VLOOKUP(Z59,【参考】数式用!$A$4:$M$54,13,FALSE))</f>
        <v/>
      </c>
      <c r="AO59" s="46" t="e">
        <f>VLOOKUP(Z59,【参考】数式用!$A$2:$N$54,14,FALSE)</f>
        <v>#N/A</v>
      </c>
    </row>
    <row r="60" spans="1:41" ht="50" customHeight="1">
      <c r="A60" s="96">
        <f t="shared" ref="A60:A96" si="0">A59+1</f>
        <v>3</v>
      </c>
      <c r="B60" s="578"/>
      <c r="C60" s="579"/>
      <c r="D60" s="579"/>
      <c r="E60" s="579"/>
      <c r="F60" s="579"/>
      <c r="G60" s="579"/>
      <c r="H60" s="579"/>
      <c r="I60" s="579"/>
      <c r="J60" s="579"/>
      <c r="K60" s="580"/>
      <c r="L60" s="575"/>
      <c r="M60" s="576"/>
      <c r="N60" s="576"/>
      <c r="O60" s="576"/>
      <c r="P60" s="577"/>
      <c r="Q60" s="572"/>
      <c r="R60" s="573"/>
      <c r="S60" s="573"/>
      <c r="T60" s="573"/>
      <c r="U60" s="574"/>
      <c r="V60" s="262"/>
      <c r="W60" s="524"/>
      <c r="X60" s="524"/>
      <c r="Y60" s="524"/>
      <c r="Z60" s="492"/>
      <c r="AA60" s="493"/>
      <c r="AB60" s="494"/>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5" t="str">
        <f>IF($L$18="", "", VLOOKUP(Z60,【参考】数式用!$A$4:$M$54,13,FALSE))</f>
        <v/>
      </c>
      <c r="AO60" s="46" t="e">
        <f>VLOOKUP(Z60,【参考】数式用!$A$2:$N$54,14,FALSE)</f>
        <v>#N/A</v>
      </c>
    </row>
    <row r="61" spans="1:41" ht="50" customHeight="1">
      <c r="A61" s="96">
        <f t="shared" si="0"/>
        <v>4</v>
      </c>
      <c r="B61" s="578"/>
      <c r="C61" s="579"/>
      <c r="D61" s="579"/>
      <c r="E61" s="579"/>
      <c r="F61" s="579"/>
      <c r="G61" s="579"/>
      <c r="H61" s="579"/>
      <c r="I61" s="579"/>
      <c r="J61" s="579"/>
      <c r="K61" s="580"/>
      <c r="L61" s="575"/>
      <c r="M61" s="576"/>
      <c r="N61" s="576"/>
      <c r="O61" s="576"/>
      <c r="P61" s="577"/>
      <c r="Q61" s="572"/>
      <c r="R61" s="573"/>
      <c r="S61" s="573"/>
      <c r="T61" s="573"/>
      <c r="U61" s="574"/>
      <c r="V61" s="262"/>
      <c r="W61" s="524"/>
      <c r="X61" s="524"/>
      <c r="Y61" s="524"/>
      <c r="Z61" s="492"/>
      <c r="AA61" s="493"/>
      <c r="AB61" s="494"/>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5" t="str">
        <f>IF($L$18="", "", VLOOKUP(Z61,【参考】数式用!$A$4:$M$54,13,FALSE))</f>
        <v/>
      </c>
      <c r="AO61" s="46" t="e">
        <f>VLOOKUP(Z61,【参考】数式用!$A$2:$N$54,14,FALSE)</f>
        <v>#N/A</v>
      </c>
    </row>
    <row r="62" spans="1:41" ht="50" customHeight="1">
      <c r="A62" s="96">
        <f t="shared" si="0"/>
        <v>5</v>
      </c>
      <c r="B62" s="578"/>
      <c r="C62" s="579"/>
      <c r="D62" s="579"/>
      <c r="E62" s="579"/>
      <c r="F62" s="579"/>
      <c r="G62" s="579"/>
      <c r="H62" s="579"/>
      <c r="I62" s="579"/>
      <c r="J62" s="579"/>
      <c r="K62" s="580"/>
      <c r="L62" s="575"/>
      <c r="M62" s="576"/>
      <c r="N62" s="576"/>
      <c r="O62" s="576"/>
      <c r="P62" s="577"/>
      <c r="Q62" s="572"/>
      <c r="R62" s="573"/>
      <c r="S62" s="573"/>
      <c r="T62" s="573"/>
      <c r="U62" s="574"/>
      <c r="V62" s="262"/>
      <c r="W62" s="524"/>
      <c r="X62" s="524"/>
      <c r="Y62" s="524"/>
      <c r="Z62" s="527"/>
      <c r="AA62" s="527"/>
      <c r="AB62" s="527"/>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50" customHeight="1">
      <c r="A63" s="96">
        <f t="shared" si="0"/>
        <v>6</v>
      </c>
      <c r="B63" s="578"/>
      <c r="C63" s="579"/>
      <c r="D63" s="579"/>
      <c r="E63" s="579"/>
      <c r="F63" s="579"/>
      <c r="G63" s="579"/>
      <c r="H63" s="579"/>
      <c r="I63" s="579"/>
      <c r="J63" s="579"/>
      <c r="K63" s="580"/>
      <c r="L63" s="575"/>
      <c r="M63" s="576"/>
      <c r="N63" s="576"/>
      <c r="O63" s="576"/>
      <c r="P63" s="577"/>
      <c r="Q63" s="572"/>
      <c r="R63" s="573"/>
      <c r="S63" s="573"/>
      <c r="T63" s="573"/>
      <c r="U63" s="574"/>
      <c r="V63" s="262"/>
      <c r="W63" s="524"/>
      <c r="X63" s="524"/>
      <c r="Y63" s="524"/>
      <c r="Z63" s="527"/>
      <c r="AA63" s="527"/>
      <c r="AB63" s="527"/>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50" customHeight="1">
      <c r="A64" s="96">
        <f t="shared" si="0"/>
        <v>7</v>
      </c>
      <c r="B64" s="578"/>
      <c r="C64" s="579"/>
      <c r="D64" s="579"/>
      <c r="E64" s="579"/>
      <c r="F64" s="579"/>
      <c r="G64" s="579"/>
      <c r="H64" s="579"/>
      <c r="I64" s="579"/>
      <c r="J64" s="579"/>
      <c r="K64" s="580"/>
      <c r="L64" s="575"/>
      <c r="M64" s="576"/>
      <c r="N64" s="576"/>
      <c r="O64" s="576"/>
      <c r="P64" s="577"/>
      <c r="Q64" s="572"/>
      <c r="R64" s="573"/>
      <c r="S64" s="573"/>
      <c r="T64" s="573"/>
      <c r="U64" s="574"/>
      <c r="V64" s="262"/>
      <c r="W64" s="524"/>
      <c r="X64" s="524"/>
      <c r="Y64" s="524"/>
      <c r="Z64" s="527"/>
      <c r="AA64" s="527"/>
      <c r="AB64" s="527"/>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50" customHeight="1">
      <c r="A65" s="96">
        <f t="shared" si="0"/>
        <v>8</v>
      </c>
      <c r="B65" s="578"/>
      <c r="C65" s="579"/>
      <c r="D65" s="579"/>
      <c r="E65" s="579"/>
      <c r="F65" s="579"/>
      <c r="G65" s="579"/>
      <c r="H65" s="579"/>
      <c r="I65" s="579"/>
      <c r="J65" s="579"/>
      <c r="K65" s="580"/>
      <c r="L65" s="575"/>
      <c r="M65" s="576"/>
      <c r="N65" s="576"/>
      <c r="O65" s="576"/>
      <c r="P65" s="577"/>
      <c r="Q65" s="572"/>
      <c r="R65" s="573"/>
      <c r="S65" s="573"/>
      <c r="T65" s="573"/>
      <c r="U65" s="574"/>
      <c r="V65" s="262"/>
      <c r="W65" s="524"/>
      <c r="X65" s="524"/>
      <c r="Y65" s="524"/>
      <c r="Z65" s="527"/>
      <c r="AA65" s="527"/>
      <c r="AB65" s="527"/>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50" customHeight="1">
      <c r="A66" s="96">
        <f t="shared" si="0"/>
        <v>9</v>
      </c>
      <c r="B66" s="578"/>
      <c r="C66" s="579"/>
      <c r="D66" s="579"/>
      <c r="E66" s="579"/>
      <c r="F66" s="579"/>
      <c r="G66" s="579"/>
      <c r="H66" s="579"/>
      <c r="I66" s="579"/>
      <c r="J66" s="579"/>
      <c r="K66" s="580"/>
      <c r="L66" s="575"/>
      <c r="M66" s="576"/>
      <c r="N66" s="576"/>
      <c r="O66" s="576"/>
      <c r="P66" s="577"/>
      <c r="Q66" s="572"/>
      <c r="R66" s="573"/>
      <c r="S66" s="573"/>
      <c r="T66" s="573"/>
      <c r="U66" s="574"/>
      <c r="V66" s="262"/>
      <c r="W66" s="524"/>
      <c r="X66" s="524"/>
      <c r="Y66" s="524"/>
      <c r="Z66" s="527"/>
      <c r="AA66" s="527"/>
      <c r="AB66" s="527"/>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50" customHeight="1">
      <c r="A67" s="96">
        <f t="shared" si="0"/>
        <v>10</v>
      </c>
      <c r="B67" s="578"/>
      <c r="C67" s="579"/>
      <c r="D67" s="579"/>
      <c r="E67" s="579"/>
      <c r="F67" s="579"/>
      <c r="G67" s="579"/>
      <c r="H67" s="579"/>
      <c r="I67" s="579"/>
      <c r="J67" s="579"/>
      <c r="K67" s="580"/>
      <c r="L67" s="575"/>
      <c r="M67" s="576"/>
      <c r="N67" s="576"/>
      <c r="O67" s="576"/>
      <c r="P67" s="577"/>
      <c r="Q67" s="572"/>
      <c r="R67" s="573"/>
      <c r="S67" s="573"/>
      <c r="T67" s="573"/>
      <c r="U67" s="574"/>
      <c r="V67" s="262"/>
      <c r="W67" s="524"/>
      <c r="X67" s="524"/>
      <c r="Y67" s="524"/>
      <c r="Z67" s="527"/>
      <c r="AA67" s="527"/>
      <c r="AB67" s="527"/>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50" customHeight="1">
      <c r="A68" s="96">
        <f t="shared" si="0"/>
        <v>11</v>
      </c>
      <c r="B68" s="578"/>
      <c r="C68" s="579"/>
      <c r="D68" s="579"/>
      <c r="E68" s="579"/>
      <c r="F68" s="579"/>
      <c r="G68" s="579"/>
      <c r="H68" s="579"/>
      <c r="I68" s="579"/>
      <c r="J68" s="579"/>
      <c r="K68" s="580"/>
      <c r="L68" s="575"/>
      <c r="M68" s="576"/>
      <c r="N68" s="576"/>
      <c r="O68" s="576"/>
      <c r="P68" s="577"/>
      <c r="Q68" s="572"/>
      <c r="R68" s="573"/>
      <c r="S68" s="573"/>
      <c r="T68" s="573"/>
      <c r="U68" s="574"/>
      <c r="V68" s="262"/>
      <c r="W68" s="524"/>
      <c r="X68" s="524"/>
      <c r="Y68" s="524"/>
      <c r="Z68" s="527"/>
      <c r="AA68" s="527"/>
      <c r="AB68" s="527"/>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50" customHeight="1">
      <c r="A69" s="96">
        <f t="shared" si="0"/>
        <v>12</v>
      </c>
      <c r="B69" s="578"/>
      <c r="C69" s="579"/>
      <c r="D69" s="579"/>
      <c r="E69" s="579"/>
      <c r="F69" s="579"/>
      <c r="G69" s="579"/>
      <c r="H69" s="579"/>
      <c r="I69" s="579"/>
      <c r="J69" s="579"/>
      <c r="K69" s="580"/>
      <c r="L69" s="575"/>
      <c r="M69" s="576"/>
      <c r="N69" s="576"/>
      <c r="O69" s="576"/>
      <c r="P69" s="577"/>
      <c r="Q69" s="572"/>
      <c r="R69" s="573"/>
      <c r="S69" s="573"/>
      <c r="T69" s="573"/>
      <c r="U69" s="574"/>
      <c r="V69" s="262"/>
      <c r="W69" s="524"/>
      <c r="X69" s="524"/>
      <c r="Y69" s="524"/>
      <c r="Z69" s="527"/>
      <c r="AA69" s="527"/>
      <c r="AB69" s="527"/>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50" customHeight="1">
      <c r="A70" s="96">
        <f t="shared" si="0"/>
        <v>13</v>
      </c>
      <c r="B70" s="578"/>
      <c r="C70" s="579"/>
      <c r="D70" s="579"/>
      <c r="E70" s="579"/>
      <c r="F70" s="579"/>
      <c r="G70" s="579"/>
      <c r="H70" s="579"/>
      <c r="I70" s="579"/>
      <c r="J70" s="579"/>
      <c r="K70" s="580"/>
      <c r="L70" s="575"/>
      <c r="M70" s="576"/>
      <c r="N70" s="576"/>
      <c r="O70" s="576"/>
      <c r="P70" s="577"/>
      <c r="Q70" s="572"/>
      <c r="R70" s="573"/>
      <c r="S70" s="573"/>
      <c r="T70" s="573"/>
      <c r="U70" s="574"/>
      <c r="V70" s="262"/>
      <c r="W70" s="524"/>
      <c r="X70" s="524"/>
      <c r="Y70" s="524"/>
      <c r="Z70" s="527"/>
      <c r="AA70" s="527"/>
      <c r="AB70" s="527"/>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50" customHeight="1">
      <c r="A71" s="96">
        <f t="shared" si="0"/>
        <v>14</v>
      </c>
      <c r="B71" s="578"/>
      <c r="C71" s="579"/>
      <c r="D71" s="579"/>
      <c r="E71" s="579"/>
      <c r="F71" s="579"/>
      <c r="G71" s="579"/>
      <c r="H71" s="579"/>
      <c r="I71" s="579"/>
      <c r="J71" s="579"/>
      <c r="K71" s="580"/>
      <c r="L71" s="575"/>
      <c r="M71" s="576"/>
      <c r="N71" s="576"/>
      <c r="O71" s="576"/>
      <c r="P71" s="577"/>
      <c r="Q71" s="572"/>
      <c r="R71" s="573"/>
      <c r="S71" s="573"/>
      <c r="T71" s="573"/>
      <c r="U71" s="574"/>
      <c r="V71" s="262"/>
      <c r="W71" s="524"/>
      <c r="X71" s="524"/>
      <c r="Y71" s="524"/>
      <c r="Z71" s="527"/>
      <c r="AA71" s="527"/>
      <c r="AB71" s="527"/>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50" customHeight="1">
      <c r="A72" s="96">
        <f t="shared" si="0"/>
        <v>15</v>
      </c>
      <c r="B72" s="578"/>
      <c r="C72" s="579"/>
      <c r="D72" s="579"/>
      <c r="E72" s="579"/>
      <c r="F72" s="579"/>
      <c r="G72" s="579"/>
      <c r="H72" s="579"/>
      <c r="I72" s="579"/>
      <c r="J72" s="579"/>
      <c r="K72" s="580"/>
      <c r="L72" s="575"/>
      <c r="M72" s="576"/>
      <c r="N72" s="576"/>
      <c r="O72" s="576"/>
      <c r="P72" s="577"/>
      <c r="Q72" s="572"/>
      <c r="R72" s="573"/>
      <c r="S72" s="573"/>
      <c r="T72" s="573"/>
      <c r="U72" s="574"/>
      <c r="V72" s="262"/>
      <c r="W72" s="524"/>
      <c r="X72" s="524"/>
      <c r="Y72" s="524"/>
      <c r="Z72" s="527"/>
      <c r="AA72" s="527"/>
      <c r="AB72" s="527"/>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50" customHeight="1">
      <c r="A73" s="96">
        <f t="shared" si="0"/>
        <v>16</v>
      </c>
      <c r="B73" s="578"/>
      <c r="C73" s="579"/>
      <c r="D73" s="579"/>
      <c r="E73" s="579"/>
      <c r="F73" s="579"/>
      <c r="G73" s="579"/>
      <c r="H73" s="579"/>
      <c r="I73" s="579"/>
      <c r="J73" s="579"/>
      <c r="K73" s="580"/>
      <c r="L73" s="575"/>
      <c r="M73" s="576"/>
      <c r="N73" s="576"/>
      <c r="O73" s="576"/>
      <c r="P73" s="577"/>
      <c r="Q73" s="572"/>
      <c r="R73" s="573"/>
      <c r="S73" s="573"/>
      <c r="T73" s="573"/>
      <c r="U73" s="574"/>
      <c r="V73" s="262"/>
      <c r="W73" s="524"/>
      <c r="X73" s="524"/>
      <c r="Y73" s="524"/>
      <c r="Z73" s="527"/>
      <c r="AA73" s="527"/>
      <c r="AB73" s="527"/>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50" customHeight="1">
      <c r="A74" s="96">
        <f t="shared" si="0"/>
        <v>17</v>
      </c>
      <c r="B74" s="578"/>
      <c r="C74" s="579"/>
      <c r="D74" s="579"/>
      <c r="E74" s="579"/>
      <c r="F74" s="579"/>
      <c r="G74" s="579"/>
      <c r="H74" s="579"/>
      <c r="I74" s="579"/>
      <c r="J74" s="579"/>
      <c r="K74" s="580"/>
      <c r="L74" s="575"/>
      <c r="M74" s="576"/>
      <c r="N74" s="576"/>
      <c r="O74" s="576"/>
      <c r="P74" s="577"/>
      <c r="Q74" s="572"/>
      <c r="R74" s="573"/>
      <c r="S74" s="573"/>
      <c r="T74" s="573"/>
      <c r="U74" s="574"/>
      <c r="V74" s="262"/>
      <c r="W74" s="524"/>
      <c r="X74" s="524"/>
      <c r="Y74" s="524"/>
      <c r="Z74" s="492"/>
      <c r="AA74" s="493"/>
      <c r="AB74" s="494"/>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50" customHeight="1">
      <c r="A75" s="96">
        <f t="shared" si="0"/>
        <v>18</v>
      </c>
      <c r="B75" s="578"/>
      <c r="C75" s="579"/>
      <c r="D75" s="579"/>
      <c r="E75" s="579"/>
      <c r="F75" s="579"/>
      <c r="G75" s="579"/>
      <c r="H75" s="579"/>
      <c r="I75" s="579"/>
      <c r="J75" s="579"/>
      <c r="K75" s="580"/>
      <c r="L75" s="575"/>
      <c r="M75" s="576"/>
      <c r="N75" s="576"/>
      <c r="O75" s="576"/>
      <c r="P75" s="577"/>
      <c r="Q75" s="572"/>
      <c r="R75" s="573"/>
      <c r="S75" s="573"/>
      <c r="T75" s="573"/>
      <c r="U75" s="574"/>
      <c r="V75" s="262"/>
      <c r="W75" s="524"/>
      <c r="X75" s="524"/>
      <c r="Y75" s="524"/>
      <c r="Z75" s="527"/>
      <c r="AA75" s="527"/>
      <c r="AB75" s="527"/>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50" customHeight="1">
      <c r="A76" s="96">
        <f t="shared" si="0"/>
        <v>19</v>
      </c>
      <c r="B76" s="578"/>
      <c r="C76" s="579"/>
      <c r="D76" s="579"/>
      <c r="E76" s="579"/>
      <c r="F76" s="579"/>
      <c r="G76" s="579"/>
      <c r="H76" s="579"/>
      <c r="I76" s="579"/>
      <c r="J76" s="579"/>
      <c r="K76" s="580"/>
      <c r="L76" s="575"/>
      <c r="M76" s="576"/>
      <c r="N76" s="576"/>
      <c r="O76" s="576"/>
      <c r="P76" s="577"/>
      <c r="Q76" s="572"/>
      <c r="R76" s="573"/>
      <c r="S76" s="573"/>
      <c r="T76" s="573"/>
      <c r="U76" s="574"/>
      <c r="V76" s="262"/>
      <c r="W76" s="524"/>
      <c r="X76" s="524"/>
      <c r="Y76" s="524"/>
      <c r="Z76" s="524"/>
      <c r="AA76" s="524"/>
      <c r="AB76" s="524"/>
      <c r="AC76" s="424"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50" customHeight="1">
      <c r="A77" s="96">
        <f t="shared" si="0"/>
        <v>20</v>
      </c>
      <c r="B77" s="578"/>
      <c r="C77" s="579"/>
      <c r="D77" s="579"/>
      <c r="E77" s="579"/>
      <c r="F77" s="579"/>
      <c r="G77" s="579"/>
      <c r="H77" s="579"/>
      <c r="I77" s="579"/>
      <c r="J77" s="579"/>
      <c r="K77" s="580"/>
      <c r="L77" s="575"/>
      <c r="M77" s="576"/>
      <c r="N77" s="576"/>
      <c r="O77" s="576"/>
      <c r="P77" s="577"/>
      <c r="Q77" s="572"/>
      <c r="R77" s="573"/>
      <c r="S77" s="573"/>
      <c r="T77" s="573"/>
      <c r="U77" s="574"/>
      <c r="V77" s="262"/>
      <c r="W77" s="524"/>
      <c r="X77" s="524"/>
      <c r="Y77" s="524"/>
      <c r="Z77" s="527"/>
      <c r="AA77" s="527"/>
      <c r="AB77" s="527"/>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50" customHeight="1">
      <c r="A78" s="96">
        <f t="shared" si="0"/>
        <v>21</v>
      </c>
      <c r="B78" s="578"/>
      <c r="C78" s="579"/>
      <c r="D78" s="579"/>
      <c r="E78" s="579"/>
      <c r="F78" s="579"/>
      <c r="G78" s="579"/>
      <c r="H78" s="579"/>
      <c r="I78" s="579"/>
      <c r="J78" s="579"/>
      <c r="K78" s="580"/>
      <c r="L78" s="575"/>
      <c r="M78" s="576"/>
      <c r="N78" s="576"/>
      <c r="O78" s="576"/>
      <c r="P78" s="577"/>
      <c r="Q78" s="572"/>
      <c r="R78" s="573"/>
      <c r="S78" s="573"/>
      <c r="T78" s="573"/>
      <c r="U78" s="574"/>
      <c r="V78" s="262"/>
      <c r="W78" s="524"/>
      <c r="X78" s="524"/>
      <c r="Y78" s="524"/>
      <c r="Z78" s="527"/>
      <c r="AA78" s="527"/>
      <c r="AB78" s="527"/>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50" customHeight="1">
      <c r="A79" s="96">
        <f t="shared" si="0"/>
        <v>22</v>
      </c>
      <c r="B79" s="578"/>
      <c r="C79" s="579"/>
      <c r="D79" s="579"/>
      <c r="E79" s="579"/>
      <c r="F79" s="579"/>
      <c r="G79" s="579"/>
      <c r="H79" s="579"/>
      <c r="I79" s="579"/>
      <c r="J79" s="579"/>
      <c r="K79" s="580"/>
      <c r="L79" s="575"/>
      <c r="M79" s="576"/>
      <c r="N79" s="576"/>
      <c r="O79" s="576"/>
      <c r="P79" s="577"/>
      <c r="Q79" s="572"/>
      <c r="R79" s="573"/>
      <c r="S79" s="573"/>
      <c r="T79" s="573"/>
      <c r="U79" s="574"/>
      <c r="V79" s="262"/>
      <c r="W79" s="524"/>
      <c r="X79" s="524"/>
      <c r="Y79" s="524"/>
      <c r="Z79" s="527"/>
      <c r="AA79" s="527"/>
      <c r="AB79" s="527"/>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50" customHeight="1">
      <c r="A80" s="96">
        <f t="shared" si="0"/>
        <v>23</v>
      </c>
      <c r="B80" s="578"/>
      <c r="C80" s="579"/>
      <c r="D80" s="579"/>
      <c r="E80" s="579"/>
      <c r="F80" s="579"/>
      <c r="G80" s="579"/>
      <c r="H80" s="579"/>
      <c r="I80" s="579"/>
      <c r="J80" s="579"/>
      <c r="K80" s="580"/>
      <c r="L80" s="575"/>
      <c r="M80" s="576"/>
      <c r="N80" s="576"/>
      <c r="O80" s="576"/>
      <c r="P80" s="577"/>
      <c r="Q80" s="572"/>
      <c r="R80" s="573"/>
      <c r="S80" s="573"/>
      <c r="T80" s="573"/>
      <c r="U80" s="574"/>
      <c r="V80" s="262"/>
      <c r="W80" s="524"/>
      <c r="X80" s="524"/>
      <c r="Y80" s="524"/>
      <c r="Z80" s="527"/>
      <c r="AA80" s="527"/>
      <c r="AB80" s="527"/>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50" customHeight="1">
      <c r="A81" s="96">
        <f t="shared" si="0"/>
        <v>24</v>
      </c>
      <c r="B81" s="578"/>
      <c r="C81" s="579"/>
      <c r="D81" s="579"/>
      <c r="E81" s="579"/>
      <c r="F81" s="579"/>
      <c r="G81" s="579"/>
      <c r="H81" s="579"/>
      <c r="I81" s="579"/>
      <c r="J81" s="579"/>
      <c r="K81" s="580"/>
      <c r="L81" s="575"/>
      <c r="M81" s="576"/>
      <c r="N81" s="576"/>
      <c r="O81" s="576"/>
      <c r="P81" s="577"/>
      <c r="Q81" s="572"/>
      <c r="R81" s="573"/>
      <c r="S81" s="573"/>
      <c r="T81" s="573"/>
      <c r="U81" s="574"/>
      <c r="V81" s="262"/>
      <c r="W81" s="524"/>
      <c r="X81" s="524"/>
      <c r="Y81" s="524"/>
      <c r="Z81" s="527"/>
      <c r="AA81" s="527"/>
      <c r="AB81" s="527"/>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50" customHeight="1">
      <c r="A82" s="96">
        <f t="shared" si="0"/>
        <v>25</v>
      </c>
      <c r="B82" s="578"/>
      <c r="C82" s="579"/>
      <c r="D82" s="579"/>
      <c r="E82" s="579"/>
      <c r="F82" s="579"/>
      <c r="G82" s="579"/>
      <c r="H82" s="579"/>
      <c r="I82" s="579"/>
      <c r="J82" s="579"/>
      <c r="K82" s="580"/>
      <c r="L82" s="575"/>
      <c r="M82" s="576"/>
      <c r="N82" s="576"/>
      <c r="O82" s="576"/>
      <c r="P82" s="577"/>
      <c r="Q82" s="572"/>
      <c r="R82" s="573"/>
      <c r="S82" s="573"/>
      <c r="T82" s="573"/>
      <c r="U82" s="574"/>
      <c r="V82" s="262"/>
      <c r="W82" s="524"/>
      <c r="X82" s="524"/>
      <c r="Y82" s="524"/>
      <c r="Z82" s="527"/>
      <c r="AA82" s="527"/>
      <c r="AB82" s="527"/>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50" customHeight="1">
      <c r="A83" s="96">
        <f t="shared" si="0"/>
        <v>26</v>
      </c>
      <c r="B83" s="578"/>
      <c r="C83" s="579"/>
      <c r="D83" s="579"/>
      <c r="E83" s="579"/>
      <c r="F83" s="579"/>
      <c r="G83" s="579"/>
      <c r="H83" s="579"/>
      <c r="I83" s="579"/>
      <c r="J83" s="579"/>
      <c r="K83" s="580"/>
      <c r="L83" s="575"/>
      <c r="M83" s="576"/>
      <c r="N83" s="576"/>
      <c r="O83" s="576"/>
      <c r="P83" s="577"/>
      <c r="Q83" s="572"/>
      <c r="R83" s="573"/>
      <c r="S83" s="573"/>
      <c r="T83" s="573"/>
      <c r="U83" s="574"/>
      <c r="V83" s="262"/>
      <c r="W83" s="524"/>
      <c r="X83" s="524"/>
      <c r="Y83" s="524"/>
      <c r="Z83" s="527"/>
      <c r="AA83" s="527"/>
      <c r="AB83" s="527"/>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50" customHeight="1">
      <c r="A84" s="96">
        <f t="shared" si="0"/>
        <v>27</v>
      </c>
      <c r="B84" s="578"/>
      <c r="C84" s="579"/>
      <c r="D84" s="579"/>
      <c r="E84" s="579"/>
      <c r="F84" s="579"/>
      <c r="G84" s="579"/>
      <c r="H84" s="579"/>
      <c r="I84" s="579"/>
      <c r="J84" s="579"/>
      <c r="K84" s="580"/>
      <c r="L84" s="575"/>
      <c r="M84" s="576"/>
      <c r="N84" s="576"/>
      <c r="O84" s="576"/>
      <c r="P84" s="577"/>
      <c r="Q84" s="572"/>
      <c r="R84" s="573"/>
      <c r="S84" s="573"/>
      <c r="T84" s="573"/>
      <c r="U84" s="574"/>
      <c r="V84" s="262"/>
      <c r="W84" s="524"/>
      <c r="X84" s="524"/>
      <c r="Y84" s="524"/>
      <c r="Z84" s="527"/>
      <c r="AA84" s="527"/>
      <c r="AB84" s="527"/>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50" customHeight="1">
      <c r="A85" s="96">
        <f t="shared" si="0"/>
        <v>28</v>
      </c>
      <c r="B85" s="578"/>
      <c r="C85" s="579"/>
      <c r="D85" s="579"/>
      <c r="E85" s="579"/>
      <c r="F85" s="579"/>
      <c r="G85" s="579"/>
      <c r="H85" s="579"/>
      <c r="I85" s="579"/>
      <c r="J85" s="579"/>
      <c r="K85" s="580"/>
      <c r="L85" s="575"/>
      <c r="M85" s="576"/>
      <c r="N85" s="576"/>
      <c r="O85" s="576"/>
      <c r="P85" s="577"/>
      <c r="Q85" s="572"/>
      <c r="R85" s="573"/>
      <c r="S85" s="573"/>
      <c r="T85" s="573"/>
      <c r="U85" s="574"/>
      <c r="V85" s="262"/>
      <c r="W85" s="524"/>
      <c r="X85" s="524"/>
      <c r="Y85" s="524"/>
      <c r="Z85" s="527"/>
      <c r="AA85" s="527"/>
      <c r="AB85" s="527"/>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50" customHeight="1">
      <c r="A86" s="96">
        <f t="shared" si="0"/>
        <v>29</v>
      </c>
      <c r="B86" s="578"/>
      <c r="C86" s="579"/>
      <c r="D86" s="579"/>
      <c r="E86" s="579"/>
      <c r="F86" s="579"/>
      <c r="G86" s="579"/>
      <c r="H86" s="579"/>
      <c r="I86" s="579"/>
      <c r="J86" s="579"/>
      <c r="K86" s="580"/>
      <c r="L86" s="575"/>
      <c r="M86" s="576"/>
      <c r="N86" s="576"/>
      <c r="O86" s="576"/>
      <c r="P86" s="577"/>
      <c r="Q86" s="572"/>
      <c r="R86" s="573"/>
      <c r="S86" s="573"/>
      <c r="T86" s="573"/>
      <c r="U86" s="574"/>
      <c r="V86" s="262"/>
      <c r="W86" s="524"/>
      <c r="X86" s="524"/>
      <c r="Y86" s="524"/>
      <c r="Z86" s="527"/>
      <c r="AA86" s="527"/>
      <c r="AB86" s="527"/>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50" customHeight="1">
      <c r="A87" s="96">
        <f t="shared" si="0"/>
        <v>30</v>
      </c>
      <c r="B87" s="578"/>
      <c r="C87" s="579"/>
      <c r="D87" s="579"/>
      <c r="E87" s="579"/>
      <c r="F87" s="579"/>
      <c r="G87" s="579"/>
      <c r="H87" s="579"/>
      <c r="I87" s="579"/>
      <c r="J87" s="579"/>
      <c r="K87" s="580"/>
      <c r="L87" s="575"/>
      <c r="M87" s="576"/>
      <c r="N87" s="576"/>
      <c r="O87" s="576"/>
      <c r="P87" s="577"/>
      <c r="Q87" s="572"/>
      <c r="R87" s="573"/>
      <c r="S87" s="573"/>
      <c r="T87" s="573"/>
      <c r="U87" s="574"/>
      <c r="V87" s="262"/>
      <c r="W87" s="524"/>
      <c r="X87" s="524"/>
      <c r="Y87" s="524"/>
      <c r="Z87" s="527"/>
      <c r="AA87" s="527"/>
      <c r="AB87" s="527"/>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50" customHeight="1">
      <c r="A88" s="96">
        <f t="shared" si="0"/>
        <v>31</v>
      </c>
      <c r="B88" s="578"/>
      <c r="C88" s="579"/>
      <c r="D88" s="579"/>
      <c r="E88" s="579"/>
      <c r="F88" s="579"/>
      <c r="G88" s="579"/>
      <c r="H88" s="579"/>
      <c r="I88" s="579"/>
      <c r="J88" s="579"/>
      <c r="K88" s="580"/>
      <c r="L88" s="575"/>
      <c r="M88" s="576"/>
      <c r="N88" s="576"/>
      <c r="O88" s="576"/>
      <c r="P88" s="577"/>
      <c r="Q88" s="572"/>
      <c r="R88" s="573"/>
      <c r="S88" s="573"/>
      <c r="T88" s="573"/>
      <c r="U88" s="574"/>
      <c r="V88" s="262"/>
      <c r="W88" s="524"/>
      <c r="X88" s="524"/>
      <c r="Y88" s="524"/>
      <c r="Z88" s="527"/>
      <c r="AA88" s="527"/>
      <c r="AB88" s="527"/>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50" customHeight="1">
      <c r="A89" s="96">
        <f t="shared" si="0"/>
        <v>32</v>
      </c>
      <c r="B89" s="578"/>
      <c r="C89" s="579"/>
      <c r="D89" s="579"/>
      <c r="E89" s="579"/>
      <c r="F89" s="579"/>
      <c r="G89" s="579"/>
      <c r="H89" s="579"/>
      <c r="I89" s="579"/>
      <c r="J89" s="579"/>
      <c r="K89" s="580"/>
      <c r="L89" s="575"/>
      <c r="M89" s="576"/>
      <c r="N89" s="576"/>
      <c r="O89" s="576"/>
      <c r="P89" s="577"/>
      <c r="Q89" s="572"/>
      <c r="R89" s="573"/>
      <c r="S89" s="573"/>
      <c r="T89" s="573"/>
      <c r="U89" s="574"/>
      <c r="V89" s="262"/>
      <c r="W89" s="524"/>
      <c r="X89" s="524"/>
      <c r="Y89" s="524"/>
      <c r="Z89" s="527"/>
      <c r="AA89" s="527"/>
      <c r="AB89" s="527"/>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50" customHeight="1">
      <c r="A90" s="96">
        <f t="shared" si="0"/>
        <v>33</v>
      </c>
      <c r="B90" s="578"/>
      <c r="C90" s="579"/>
      <c r="D90" s="579"/>
      <c r="E90" s="579"/>
      <c r="F90" s="579"/>
      <c r="G90" s="579"/>
      <c r="H90" s="579"/>
      <c r="I90" s="579"/>
      <c r="J90" s="579"/>
      <c r="K90" s="580"/>
      <c r="L90" s="575"/>
      <c r="M90" s="576"/>
      <c r="N90" s="576"/>
      <c r="O90" s="576"/>
      <c r="P90" s="577"/>
      <c r="Q90" s="572"/>
      <c r="R90" s="573"/>
      <c r="S90" s="573"/>
      <c r="T90" s="573"/>
      <c r="U90" s="574"/>
      <c r="V90" s="262"/>
      <c r="W90" s="524"/>
      <c r="X90" s="524"/>
      <c r="Y90" s="524"/>
      <c r="Z90" s="527"/>
      <c r="AA90" s="527"/>
      <c r="AB90" s="527"/>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50" customHeight="1">
      <c r="A91" s="96">
        <f t="shared" si="0"/>
        <v>34</v>
      </c>
      <c r="B91" s="578"/>
      <c r="C91" s="579"/>
      <c r="D91" s="579"/>
      <c r="E91" s="579"/>
      <c r="F91" s="579"/>
      <c r="G91" s="579"/>
      <c r="H91" s="579"/>
      <c r="I91" s="579"/>
      <c r="J91" s="579"/>
      <c r="K91" s="580"/>
      <c r="L91" s="575"/>
      <c r="M91" s="576"/>
      <c r="N91" s="576"/>
      <c r="O91" s="576"/>
      <c r="P91" s="577"/>
      <c r="Q91" s="572"/>
      <c r="R91" s="573"/>
      <c r="S91" s="573"/>
      <c r="T91" s="573"/>
      <c r="U91" s="574"/>
      <c r="V91" s="262"/>
      <c r="W91" s="524"/>
      <c r="X91" s="524"/>
      <c r="Y91" s="524"/>
      <c r="Z91" s="527"/>
      <c r="AA91" s="527"/>
      <c r="AB91" s="527"/>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50" customHeight="1">
      <c r="A92" s="96">
        <f t="shared" si="0"/>
        <v>35</v>
      </c>
      <c r="B92" s="578"/>
      <c r="C92" s="579"/>
      <c r="D92" s="579"/>
      <c r="E92" s="579"/>
      <c r="F92" s="579"/>
      <c r="G92" s="579"/>
      <c r="H92" s="579"/>
      <c r="I92" s="579"/>
      <c r="J92" s="579"/>
      <c r="K92" s="580"/>
      <c r="L92" s="575"/>
      <c r="M92" s="576"/>
      <c r="N92" s="576"/>
      <c r="O92" s="576"/>
      <c r="P92" s="577"/>
      <c r="Q92" s="572"/>
      <c r="R92" s="573"/>
      <c r="S92" s="573"/>
      <c r="T92" s="573"/>
      <c r="U92" s="574"/>
      <c r="V92" s="262"/>
      <c r="W92" s="524"/>
      <c r="X92" s="524"/>
      <c r="Y92" s="524"/>
      <c r="Z92" s="527"/>
      <c r="AA92" s="527"/>
      <c r="AB92" s="527"/>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50" customHeight="1">
      <c r="A93" s="96">
        <f t="shared" si="0"/>
        <v>36</v>
      </c>
      <c r="B93" s="578"/>
      <c r="C93" s="579"/>
      <c r="D93" s="579"/>
      <c r="E93" s="579"/>
      <c r="F93" s="579"/>
      <c r="G93" s="579"/>
      <c r="H93" s="579"/>
      <c r="I93" s="579"/>
      <c r="J93" s="579"/>
      <c r="K93" s="580"/>
      <c r="L93" s="575"/>
      <c r="M93" s="576"/>
      <c r="N93" s="576"/>
      <c r="O93" s="576"/>
      <c r="P93" s="577"/>
      <c r="Q93" s="572"/>
      <c r="R93" s="573"/>
      <c r="S93" s="573"/>
      <c r="T93" s="573"/>
      <c r="U93" s="574"/>
      <c r="V93" s="262"/>
      <c r="W93" s="524"/>
      <c r="X93" s="524"/>
      <c r="Y93" s="524"/>
      <c r="Z93" s="527"/>
      <c r="AA93" s="527"/>
      <c r="AB93" s="527"/>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50" customHeight="1">
      <c r="A94" s="96">
        <f t="shared" si="0"/>
        <v>37</v>
      </c>
      <c r="B94" s="578"/>
      <c r="C94" s="579"/>
      <c r="D94" s="579"/>
      <c r="E94" s="579"/>
      <c r="F94" s="579"/>
      <c r="G94" s="579"/>
      <c r="H94" s="579"/>
      <c r="I94" s="579"/>
      <c r="J94" s="579"/>
      <c r="K94" s="580"/>
      <c r="L94" s="575"/>
      <c r="M94" s="576"/>
      <c r="N94" s="576"/>
      <c r="O94" s="576"/>
      <c r="P94" s="577"/>
      <c r="Q94" s="572"/>
      <c r="R94" s="573"/>
      <c r="S94" s="573"/>
      <c r="T94" s="573"/>
      <c r="U94" s="574"/>
      <c r="V94" s="262"/>
      <c r="W94" s="524"/>
      <c r="X94" s="524"/>
      <c r="Y94" s="524"/>
      <c r="Z94" s="527"/>
      <c r="AA94" s="527"/>
      <c r="AB94" s="527"/>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50" customHeight="1">
      <c r="A95" s="96">
        <f t="shared" si="0"/>
        <v>38</v>
      </c>
      <c r="B95" s="578"/>
      <c r="C95" s="579"/>
      <c r="D95" s="579"/>
      <c r="E95" s="579"/>
      <c r="F95" s="579"/>
      <c r="G95" s="579"/>
      <c r="H95" s="579"/>
      <c r="I95" s="579"/>
      <c r="J95" s="579"/>
      <c r="K95" s="580"/>
      <c r="L95" s="575"/>
      <c r="M95" s="576"/>
      <c r="N95" s="576"/>
      <c r="O95" s="576"/>
      <c r="P95" s="577"/>
      <c r="Q95" s="572"/>
      <c r="R95" s="573"/>
      <c r="S95" s="573"/>
      <c r="T95" s="573"/>
      <c r="U95" s="574"/>
      <c r="V95" s="262"/>
      <c r="W95" s="524"/>
      <c r="X95" s="524"/>
      <c r="Y95" s="524"/>
      <c r="Z95" s="527"/>
      <c r="AA95" s="527"/>
      <c r="AB95" s="527"/>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50" customHeight="1">
      <c r="A96" s="96">
        <f t="shared" si="0"/>
        <v>39</v>
      </c>
      <c r="B96" s="578"/>
      <c r="C96" s="579"/>
      <c r="D96" s="579"/>
      <c r="E96" s="579"/>
      <c r="F96" s="579"/>
      <c r="G96" s="579"/>
      <c r="H96" s="579"/>
      <c r="I96" s="579"/>
      <c r="J96" s="579"/>
      <c r="K96" s="580"/>
      <c r="L96" s="575"/>
      <c r="M96" s="576"/>
      <c r="N96" s="576"/>
      <c r="O96" s="576"/>
      <c r="P96" s="577"/>
      <c r="Q96" s="572"/>
      <c r="R96" s="573"/>
      <c r="S96" s="573"/>
      <c r="T96" s="573"/>
      <c r="U96" s="574"/>
      <c r="V96" s="262"/>
      <c r="W96" s="524"/>
      <c r="X96" s="524"/>
      <c r="Y96" s="524"/>
      <c r="Z96" s="527"/>
      <c r="AA96" s="527"/>
      <c r="AB96" s="527"/>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50" customHeight="1">
      <c r="A97" s="96">
        <f t="shared" ref="A97:A123" si="1">A96+1</f>
        <v>40</v>
      </c>
      <c r="B97" s="578"/>
      <c r="C97" s="579"/>
      <c r="D97" s="579"/>
      <c r="E97" s="579"/>
      <c r="F97" s="579"/>
      <c r="G97" s="579"/>
      <c r="H97" s="579"/>
      <c r="I97" s="579"/>
      <c r="J97" s="579"/>
      <c r="K97" s="580"/>
      <c r="L97" s="575"/>
      <c r="M97" s="576"/>
      <c r="N97" s="576"/>
      <c r="O97" s="576"/>
      <c r="P97" s="577"/>
      <c r="Q97" s="572"/>
      <c r="R97" s="573"/>
      <c r="S97" s="573"/>
      <c r="T97" s="573"/>
      <c r="U97" s="574"/>
      <c r="V97" s="262"/>
      <c r="W97" s="524"/>
      <c r="X97" s="524"/>
      <c r="Y97" s="524"/>
      <c r="Z97" s="527"/>
      <c r="AA97" s="527"/>
      <c r="AB97" s="527"/>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50" customHeight="1">
      <c r="A98" s="96">
        <f t="shared" si="1"/>
        <v>41</v>
      </c>
      <c r="B98" s="578"/>
      <c r="C98" s="579"/>
      <c r="D98" s="579"/>
      <c r="E98" s="579"/>
      <c r="F98" s="579"/>
      <c r="G98" s="579"/>
      <c r="H98" s="579"/>
      <c r="I98" s="579"/>
      <c r="J98" s="579"/>
      <c r="K98" s="580"/>
      <c r="L98" s="575"/>
      <c r="M98" s="576"/>
      <c r="N98" s="576"/>
      <c r="O98" s="576"/>
      <c r="P98" s="577"/>
      <c r="Q98" s="572"/>
      <c r="R98" s="573"/>
      <c r="S98" s="573"/>
      <c r="T98" s="573"/>
      <c r="U98" s="574"/>
      <c r="V98" s="262"/>
      <c r="W98" s="524"/>
      <c r="X98" s="524"/>
      <c r="Y98" s="524"/>
      <c r="Z98" s="527"/>
      <c r="AA98" s="527"/>
      <c r="AB98" s="527"/>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50" customHeight="1">
      <c r="A99" s="96">
        <f t="shared" si="1"/>
        <v>42</v>
      </c>
      <c r="B99" s="578"/>
      <c r="C99" s="579"/>
      <c r="D99" s="579"/>
      <c r="E99" s="579"/>
      <c r="F99" s="579"/>
      <c r="G99" s="579"/>
      <c r="H99" s="579"/>
      <c r="I99" s="579"/>
      <c r="J99" s="579"/>
      <c r="K99" s="580"/>
      <c r="L99" s="575"/>
      <c r="M99" s="576"/>
      <c r="N99" s="576"/>
      <c r="O99" s="576"/>
      <c r="P99" s="577"/>
      <c r="Q99" s="572"/>
      <c r="R99" s="573"/>
      <c r="S99" s="573"/>
      <c r="T99" s="573"/>
      <c r="U99" s="574"/>
      <c r="V99" s="262"/>
      <c r="W99" s="524"/>
      <c r="X99" s="524"/>
      <c r="Y99" s="524"/>
      <c r="Z99" s="527"/>
      <c r="AA99" s="527"/>
      <c r="AB99" s="527"/>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50" customHeight="1">
      <c r="A100" s="96">
        <f t="shared" si="1"/>
        <v>43</v>
      </c>
      <c r="B100" s="578"/>
      <c r="C100" s="579"/>
      <c r="D100" s="579"/>
      <c r="E100" s="579"/>
      <c r="F100" s="579"/>
      <c r="G100" s="579"/>
      <c r="H100" s="579"/>
      <c r="I100" s="579"/>
      <c r="J100" s="579"/>
      <c r="K100" s="580"/>
      <c r="L100" s="575"/>
      <c r="M100" s="576"/>
      <c r="N100" s="576"/>
      <c r="O100" s="576"/>
      <c r="P100" s="577"/>
      <c r="Q100" s="572"/>
      <c r="R100" s="573"/>
      <c r="S100" s="573"/>
      <c r="T100" s="573"/>
      <c r="U100" s="574"/>
      <c r="V100" s="262"/>
      <c r="W100" s="524"/>
      <c r="X100" s="524"/>
      <c r="Y100" s="524"/>
      <c r="Z100" s="527"/>
      <c r="AA100" s="527"/>
      <c r="AB100" s="527"/>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50" customHeight="1">
      <c r="A101" s="96">
        <f t="shared" si="1"/>
        <v>44</v>
      </c>
      <c r="B101" s="578"/>
      <c r="C101" s="579"/>
      <c r="D101" s="579"/>
      <c r="E101" s="579"/>
      <c r="F101" s="579"/>
      <c r="G101" s="579"/>
      <c r="H101" s="579"/>
      <c r="I101" s="579"/>
      <c r="J101" s="579"/>
      <c r="K101" s="580"/>
      <c r="L101" s="575"/>
      <c r="M101" s="576"/>
      <c r="N101" s="576"/>
      <c r="O101" s="576"/>
      <c r="P101" s="577"/>
      <c r="Q101" s="572"/>
      <c r="R101" s="573"/>
      <c r="S101" s="573"/>
      <c r="T101" s="573"/>
      <c r="U101" s="574"/>
      <c r="V101" s="262"/>
      <c r="W101" s="524"/>
      <c r="X101" s="524"/>
      <c r="Y101" s="524"/>
      <c r="Z101" s="527"/>
      <c r="AA101" s="527"/>
      <c r="AB101" s="527"/>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50" customHeight="1">
      <c r="A102" s="96">
        <f t="shared" si="1"/>
        <v>45</v>
      </c>
      <c r="B102" s="578"/>
      <c r="C102" s="579"/>
      <c r="D102" s="579"/>
      <c r="E102" s="579"/>
      <c r="F102" s="579"/>
      <c r="G102" s="579"/>
      <c r="H102" s="579"/>
      <c r="I102" s="579"/>
      <c r="J102" s="579"/>
      <c r="K102" s="580"/>
      <c r="L102" s="575"/>
      <c r="M102" s="576"/>
      <c r="N102" s="576"/>
      <c r="O102" s="576"/>
      <c r="P102" s="577"/>
      <c r="Q102" s="572"/>
      <c r="R102" s="573"/>
      <c r="S102" s="573"/>
      <c r="T102" s="573"/>
      <c r="U102" s="574"/>
      <c r="V102" s="262"/>
      <c r="W102" s="524"/>
      <c r="X102" s="524"/>
      <c r="Y102" s="524"/>
      <c r="Z102" s="527"/>
      <c r="AA102" s="527"/>
      <c r="AB102" s="527"/>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50" customHeight="1">
      <c r="A103" s="96">
        <f t="shared" si="1"/>
        <v>46</v>
      </c>
      <c r="B103" s="578"/>
      <c r="C103" s="579"/>
      <c r="D103" s="579"/>
      <c r="E103" s="579"/>
      <c r="F103" s="579"/>
      <c r="G103" s="579"/>
      <c r="H103" s="579"/>
      <c r="I103" s="579"/>
      <c r="J103" s="579"/>
      <c r="K103" s="580"/>
      <c r="L103" s="575"/>
      <c r="M103" s="576"/>
      <c r="N103" s="576"/>
      <c r="O103" s="576"/>
      <c r="P103" s="577"/>
      <c r="Q103" s="572"/>
      <c r="R103" s="573"/>
      <c r="S103" s="573"/>
      <c r="T103" s="573"/>
      <c r="U103" s="574"/>
      <c r="V103" s="262"/>
      <c r="W103" s="524"/>
      <c r="X103" s="524"/>
      <c r="Y103" s="524"/>
      <c r="Z103" s="527"/>
      <c r="AA103" s="527"/>
      <c r="AB103" s="527"/>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50" customHeight="1">
      <c r="A104" s="96">
        <f t="shared" si="1"/>
        <v>47</v>
      </c>
      <c r="B104" s="578"/>
      <c r="C104" s="579"/>
      <c r="D104" s="579"/>
      <c r="E104" s="579"/>
      <c r="F104" s="579"/>
      <c r="G104" s="579"/>
      <c r="H104" s="579"/>
      <c r="I104" s="579"/>
      <c r="J104" s="579"/>
      <c r="K104" s="580"/>
      <c r="L104" s="575"/>
      <c r="M104" s="576"/>
      <c r="N104" s="576"/>
      <c r="O104" s="576"/>
      <c r="P104" s="577"/>
      <c r="Q104" s="572"/>
      <c r="R104" s="573"/>
      <c r="S104" s="573"/>
      <c r="T104" s="573"/>
      <c r="U104" s="574"/>
      <c r="V104" s="262"/>
      <c r="W104" s="524"/>
      <c r="X104" s="524"/>
      <c r="Y104" s="524"/>
      <c r="Z104" s="527"/>
      <c r="AA104" s="527"/>
      <c r="AB104" s="527"/>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50" customHeight="1">
      <c r="A105" s="96">
        <f t="shared" si="1"/>
        <v>48</v>
      </c>
      <c r="B105" s="578"/>
      <c r="C105" s="579"/>
      <c r="D105" s="579"/>
      <c r="E105" s="579"/>
      <c r="F105" s="579"/>
      <c r="G105" s="579"/>
      <c r="H105" s="579"/>
      <c r="I105" s="579"/>
      <c r="J105" s="579"/>
      <c r="K105" s="580"/>
      <c r="L105" s="575"/>
      <c r="M105" s="576"/>
      <c r="N105" s="576"/>
      <c r="O105" s="576"/>
      <c r="P105" s="577"/>
      <c r="Q105" s="572"/>
      <c r="R105" s="573"/>
      <c r="S105" s="573"/>
      <c r="T105" s="573"/>
      <c r="U105" s="574"/>
      <c r="V105" s="262"/>
      <c r="W105" s="524"/>
      <c r="X105" s="524"/>
      <c r="Y105" s="524"/>
      <c r="Z105" s="527"/>
      <c r="AA105" s="527"/>
      <c r="AB105" s="527"/>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50" customHeight="1">
      <c r="A106" s="96">
        <f t="shared" si="1"/>
        <v>49</v>
      </c>
      <c r="B106" s="578"/>
      <c r="C106" s="579"/>
      <c r="D106" s="579"/>
      <c r="E106" s="579"/>
      <c r="F106" s="579"/>
      <c r="G106" s="579"/>
      <c r="H106" s="579"/>
      <c r="I106" s="579"/>
      <c r="J106" s="579"/>
      <c r="K106" s="580"/>
      <c r="L106" s="575"/>
      <c r="M106" s="576"/>
      <c r="N106" s="576"/>
      <c r="O106" s="576"/>
      <c r="P106" s="577"/>
      <c r="Q106" s="572"/>
      <c r="R106" s="573"/>
      <c r="S106" s="573"/>
      <c r="T106" s="573"/>
      <c r="U106" s="574"/>
      <c r="V106" s="262"/>
      <c r="W106" s="524"/>
      <c r="X106" s="524"/>
      <c r="Y106" s="524"/>
      <c r="Z106" s="527"/>
      <c r="AA106" s="527"/>
      <c r="AB106" s="527"/>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50" customHeight="1">
      <c r="A107" s="96">
        <f t="shared" si="1"/>
        <v>50</v>
      </c>
      <c r="B107" s="578"/>
      <c r="C107" s="579"/>
      <c r="D107" s="579"/>
      <c r="E107" s="579"/>
      <c r="F107" s="579"/>
      <c r="G107" s="579"/>
      <c r="H107" s="579"/>
      <c r="I107" s="579"/>
      <c r="J107" s="579"/>
      <c r="K107" s="580"/>
      <c r="L107" s="575"/>
      <c r="M107" s="576"/>
      <c r="N107" s="576"/>
      <c r="O107" s="576"/>
      <c r="P107" s="577"/>
      <c r="Q107" s="572"/>
      <c r="R107" s="573"/>
      <c r="S107" s="573"/>
      <c r="T107" s="573"/>
      <c r="U107" s="574"/>
      <c r="V107" s="262"/>
      <c r="W107" s="524"/>
      <c r="X107" s="524"/>
      <c r="Y107" s="524"/>
      <c r="Z107" s="527"/>
      <c r="AA107" s="527"/>
      <c r="AB107" s="527"/>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50" customHeight="1">
      <c r="A108" s="96">
        <f t="shared" si="1"/>
        <v>51</v>
      </c>
      <c r="B108" s="578"/>
      <c r="C108" s="579"/>
      <c r="D108" s="579"/>
      <c r="E108" s="579"/>
      <c r="F108" s="579"/>
      <c r="G108" s="579"/>
      <c r="H108" s="579"/>
      <c r="I108" s="579"/>
      <c r="J108" s="579"/>
      <c r="K108" s="580"/>
      <c r="L108" s="575"/>
      <c r="M108" s="576"/>
      <c r="N108" s="576"/>
      <c r="O108" s="576"/>
      <c r="P108" s="577"/>
      <c r="Q108" s="572"/>
      <c r="R108" s="573"/>
      <c r="S108" s="573"/>
      <c r="T108" s="573"/>
      <c r="U108" s="574"/>
      <c r="V108" s="262"/>
      <c r="W108" s="524"/>
      <c r="X108" s="524"/>
      <c r="Y108" s="524"/>
      <c r="Z108" s="527"/>
      <c r="AA108" s="527"/>
      <c r="AB108" s="527"/>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50" customHeight="1">
      <c r="A109" s="96">
        <f t="shared" si="1"/>
        <v>52</v>
      </c>
      <c r="B109" s="581"/>
      <c r="C109" s="582"/>
      <c r="D109" s="582"/>
      <c r="E109" s="582"/>
      <c r="F109" s="582"/>
      <c r="G109" s="582"/>
      <c r="H109" s="582"/>
      <c r="I109" s="582"/>
      <c r="J109" s="582"/>
      <c r="K109" s="582"/>
      <c r="L109" s="575"/>
      <c r="M109" s="576"/>
      <c r="N109" s="576"/>
      <c r="O109" s="576"/>
      <c r="P109" s="577"/>
      <c r="Q109" s="572"/>
      <c r="R109" s="573"/>
      <c r="S109" s="573"/>
      <c r="T109" s="573"/>
      <c r="U109" s="574"/>
      <c r="V109" s="262"/>
      <c r="W109" s="492"/>
      <c r="X109" s="493"/>
      <c r="Y109" s="494"/>
      <c r="Z109" s="527"/>
      <c r="AA109" s="527"/>
      <c r="AB109" s="527"/>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50" customHeight="1">
      <c r="A110" s="96">
        <f t="shared" si="1"/>
        <v>53</v>
      </c>
      <c r="B110" s="581"/>
      <c r="C110" s="582"/>
      <c r="D110" s="582"/>
      <c r="E110" s="582"/>
      <c r="F110" s="582"/>
      <c r="G110" s="582"/>
      <c r="H110" s="582"/>
      <c r="I110" s="582"/>
      <c r="J110" s="582"/>
      <c r="K110" s="582"/>
      <c r="L110" s="575"/>
      <c r="M110" s="576"/>
      <c r="N110" s="576"/>
      <c r="O110" s="576"/>
      <c r="P110" s="577"/>
      <c r="Q110" s="572"/>
      <c r="R110" s="573"/>
      <c r="S110" s="573"/>
      <c r="T110" s="573"/>
      <c r="U110" s="574"/>
      <c r="V110" s="262"/>
      <c r="W110" s="492"/>
      <c r="X110" s="493"/>
      <c r="Y110" s="494"/>
      <c r="Z110" s="527"/>
      <c r="AA110" s="527"/>
      <c r="AB110" s="527"/>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50" customHeight="1">
      <c r="A111" s="96">
        <f t="shared" si="1"/>
        <v>54</v>
      </c>
      <c r="B111" s="581"/>
      <c r="C111" s="582"/>
      <c r="D111" s="582"/>
      <c r="E111" s="582"/>
      <c r="F111" s="582"/>
      <c r="G111" s="582"/>
      <c r="H111" s="582"/>
      <c r="I111" s="582"/>
      <c r="J111" s="582"/>
      <c r="K111" s="582"/>
      <c r="L111" s="575"/>
      <c r="M111" s="576"/>
      <c r="N111" s="576"/>
      <c r="O111" s="576"/>
      <c r="P111" s="577"/>
      <c r="Q111" s="572"/>
      <c r="R111" s="573"/>
      <c r="S111" s="573"/>
      <c r="T111" s="573"/>
      <c r="U111" s="574"/>
      <c r="V111" s="262"/>
      <c r="W111" s="492"/>
      <c r="X111" s="493"/>
      <c r="Y111" s="494"/>
      <c r="Z111" s="527"/>
      <c r="AA111" s="527"/>
      <c r="AB111" s="527"/>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50" customHeight="1">
      <c r="A112" s="96">
        <f t="shared" si="1"/>
        <v>55</v>
      </c>
      <c r="B112" s="581"/>
      <c r="C112" s="582"/>
      <c r="D112" s="582"/>
      <c r="E112" s="582"/>
      <c r="F112" s="582"/>
      <c r="G112" s="582"/>
      <c r="H112" s="582"/>
      <c r="I112" s="582"/>
      <c r="J112" s="582"/>
      <c r="K112" s="582"/>
      <c r="L112" s="575"/>
      <c r="M112" s="576"/>
      <c r="N112" s="576"/>
      <c r="O112" s="576"/>
      <c r="P112" s="577"/>
      <c r="Q112" s="572"/>
      <c r="R112" s="573"/>
      <c r="S112" s="573"/>
      <c r="T112" s="573"/>
      <c r="U112" s="574"/>
      <c r="V112" s="262"/>
      <c r="W112" s="492"/>
      <c r="X112" s="493"/>
      <c r="Y112" s="494"/>
      <c r="Z112" s="527"/>
      <c r="AA112" s="527"/>
      <c r="AB112" s="527"/>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50" customHeight="1">
      <c r="A113" s="96">
        <f t="shared" si="1"/>
        <v>56</v>
      </c>
      <c r="B113" s="581"/>
      <c r="C113" s="582"/>
      <c r="D113" s="582"/>
      <c r="E113" s="582"/>
      <c r="F113" s="582"/>
      <c r="G113" s="582"/>
      <c r="H113" s="582"/>
      <c r="I113" s="582"/>
      <c r="J113" s="582"/>
      <c r="K113" s="582"/>
      <c r="L113" s="575"/>
      <c r="M113" s="576"/>
      <c r="N113" s="576"/>
      <c r="O113" s="576"/>
      <c r="P113" s="577"/>
      <c r="Q113" s="572"/>
      <c r="R113" s="573"/>
      <c r="S113" s="573"/>
      <c r="T113" s="573"/>
      <c r="U113" s="574"/>
      <c r="V113" s="262"/>
      <c r="W113" s="492"/>
      <c r="X113" s="493"/>
      <c r="Y113" s="494"/>
      <c r="Z113" s="527"/>
      <c r="AA113" s="527"/>
      <c r="AB113" s="527"/>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50" customHeight="1">
      <c r="A114" s="96">
        <f t="shared" si="1"/>
        <v>57</v>
      </c>
      <c r="B114" s="581"/>
      <c r="C114" s="582"/>
      <c r="D114" s="582"/>
      <c r="E114" s="582"/>
      <c r="F114" s="582"/>
      <c r="G114" s="582"/>
      <c r="H114" s="582"/>
      <c r="I114" s="582"/>
      <c r="J114" s="582"/>
      <c r="K114" s="582"/>
      <c r="L114" s="575"/>
      <c r="M114" s="576"/>
      <c r="N114" s="576"/>
      <c r="O114" s="576"/>
      <c r="P114" s="577"/>
      <c r="Q114" s="572"/>
      <c r="R114" s="573"/>
      <c r="S114" s="573"/>
      <c r="T114" s="573"/>
      <c r="U114" s="574"/>
      <c r="V114" s="262"/>
      <c r="W114" s="492"/>
      <c r="X114" s="493"/>
      <c r="Y114" s="494"/>
      <c r="Z114" s="527"/>
      <c r="AA114" s="527"/>
      <c r="AB114" s="527"/>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50" customHeight="1">
      <c r="A115" s="96">
        <f t="shared" si="1"/>
        <v>58</v>
      </c>
      <c r="B115" s="581"/>
      <c r="C115" s="582"/>
      <c r="D115" s="582"/>
      <c r="E115" s="582"/>
      <c r="F115" s="582"/>
      <c r="G115" s="582"/>
      <c r="H115" s="582"/>
      <c r="I115" s="582"/>
      <c r="J115" s="582"/>
      <c r="K115" s="582"/>
      <c r="L115" s="575"/>
      <c r="M115" s="576"/>
      <c r="N115" s="576"/>
      <c r="O115" s="576"/>
      <c r="P115" s="577"/>
      <c r="Q115" s="572"/>
      <c r="R115" s="573"/>
      <c r="S115" s="573"/>
      <c r="T115" s="573"/>
      <c r="U115" s="574"/>
      <c r="V115" s="262"/>
      <c r="W115" s="492"/>
      <c r="X115" s="493"/>
      <c r="Y115" s="494"/>
      <c r="Z115" s="527"/>
      <c r="AA115" s="527"/>
      <c r="AB115" s="527"/>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50" customHeight="1">
      <c r="A116" s="96">
        <f t="shared" si="1"/>
        <v>59</v>
      </c>
      <c r="B116" s="581"/>
      <c r="C116" s="582"/>
      <c r="D116" s="582"/>
      <c r="E116" s="582"/>
      <c r="F116" s="582"/>
      <c r="G116" s="582"/>
      <c r="H116" s="582"/>
      <c r="I116" s="582"/>
      <c r="J116" s="582"/>
      <c r="K116" s="582"/>
      <c r="L116" s="575"/>
      <c r="M116" s="576"/>
      <c r="N116" s="576"/>
      <c r="O116" s="576"/>
      <c r="P116" s="577"/>
      <c r="Q116" s="572"/>
      <c r="R116" s="573"/>
      <c r="S116" s="573"/>
      <c r="T116" s="573"/>
      <c r="U116" s="574"/>
      <c r="V116" s="262"/>
      <c r="W116" s="492"/>
      <c r="X116" s="493"/>
      <c r="Y116" s="494"/>
      <c r="Z116" s="527"/>
      <c r="AA116" s="527"/>
      <c r="AB116" s="527"/>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50" customHeight="1">
      <c r="A117" s="96">
        <f t="shared" si="1"/>
        <v>60</v>
      </c>
      <c r="B117" s="581"/>
      <c r="C117" s="582"/>
      <c r="D117" s="582"/>
      <c r="E117" s="582"/>
      <c r="F117" s="582"/>
      <c r="G117" s="582"/>
      <c r="H117" s="582"/>
      <c r="I117" s="582"/>
      <c r="J117" s="582"/>
      <c r="K117" s="582"/>
      <c r="L117" s="575"/>
      <c r="M117" s="576"/>
      <c r="N117" s="576"/>
      <c r="O117" s="576"/>
      <c r="P117" s="577"/>
      <c r="Q117" s="572"/>
      <c r="R117" s="573"/>
      <c r="S117" s="573"/>
      <c r="T117" s="573"/>
      <c r="U117" s="574"/>
      <c r="V117" s="262"/>
      <c r="W117" s="492"/>
      <c r="X117" s="493"/>
      <c r="Y117" s="494"/>
      <c r="Z117" s="527"/>
      <c r="AA117" s="527"/>
      <c r="AB117" s="527"/>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50" customHeight="1">
      <c r="A118" s="96">
        <f t="shared" si="1"/>
        <v>61</v>
      </c>
      <c r="B118" s="581"/>
      <c r="C118" s="582"/>
      <c r="D118" s="582"/>
      <c r="E118" s="582"/>
      <c r="F118" s="582"/>
      <c r="G118" s="582"/>
      <c r="H118" s="582"/>
      <c r="I118" s="582"/>
      <c r="J118" s="582"/>
      <c r="K118" s="582"/>
      <c r="L118" s="575"/>
      <c r="M118" s="576"/>
      <c r="N118" s="576"/>
      <c r="O118" s="576"/>
      <c r="P118" s="577"/>
      <c r="Q118" s="572"/>
      <c r="R118" s="573"/>
      <c r="S118" s="573"/>
      <c r="T118" s="573"/>
      <c r="U118" s="574"/>
      <c r="V118" s="262"/>
      <c r="W118" s="492"/>
      <c r="X118" s="493"/>
      <c r="Y118" s="494"/>
      <c r="Z118" s="527"/>
      <c r="AA118" s="527"/>
      <c r="AB118" s="527"/>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50" customHeight="1">
      <c r="A119" s="96">
        <f t="shared" si="1"/>
        <v>62</v>
      </c>
      <c r="B119" s="581"/>
      <c r="C119" s="582"/>
      <c r="D119" s="582"/>
      <c r="E119" s="582"/>
      <c r="F119" s="582"/>
      <c r="G119" s="582"/>
      <c r="H119" s="582"/>
      <c r="I119" s="582"/>
      <c r="J119" s="582"/>
      <c r="K119" s="582"/>
      <c r="L119" s="575"/>
      <c r="M119" s="576"/>
      <c r="N119" s="576"/>
      <c r="O119" s="576"/>
      <c r="P119" s="577"/>
      <c r="Q119" s="572"/>
      <c r="R119" s="573"/>
      <c r="S119" s="573"/>
      <c r="T119" s="573"/>
      <c r="U119" s="574"/>
      <c r="V119" s="262"/>
      <c r="W119" s="492"/>
      <c r="X119" s="493"/>
      <c r="Y119" s="494"/>
      <c r="Z119" s="527"/>
      <c r="AA119" s="527"/>
      <c r="AB119" s="527"/>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50" customHeight="1">
      <c r="A120" s="96">
        <f t="shared" si="1"/>
        <v>63</v>
      </c>
      <c r="B120" s="581"/>
      <c r="C120" s="582"/>
      <c r="D120" s="582"/>
      <c r="E120" s="582"/>
      <c r="F120" s="582"/>
      <c r="G120" s="582"/>
      <c r="H120" s="582"/>
      <c r="I120" s="582"/>
      <c r="J120" s="582"/>
      <c r="K120" s="582"/>
      <c r="L120" s="575"/>
      <c r="M120" s="576"/>
      <c r="N120" s="576"/>
      <c r="O120" s="576"/>
      <c r="P120" s="577"/>
      <c r="Q120" s="572"/>
      <c r="R120" s="573"/>
      <c r="S120" s="573"/>
      <c r="T120" s="573"/>
      <c r="U120" s="574"/>
      <c r="V120" s="262"/>
      <c r="W120" s="492"/>
      <c r="X120" s="493"/>
      <c r="Y120" s="494"/>
      <c r="Z120" s="527"/>
      <c r="AA120" s="527"/>
      <c r="AB120" s="527"/>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50" customHeight="1">
      <c r="A121" s="96">
        <f t="shared" si="1"/>
        <v>64</v>
      </c>
      <c r="B121" s="581"/>
      <c r="C121" s="582"/>
      <c r="D121" s="582"/>
      <c r="E121" s="582"/>
      <c r="F121" s="582"/>
      <c r="G121" s="582"/>
      <c r="H121" s="582"/>
      <c r="I121" s="582"/>
      <c r="J121" s="582"/>
      <c r="K121" s="582"/>
      <c r="L121" s="575"/>
      <c r="M121" s="576"/>
      <c r="N121" s="576"/>
      <c r="O121" s="576"/>
      <c r="P121" s="577"/>
      <c r="Q121" s="572"/>
      <c r="R121" s="573"/>
      <c r="S121" s="573"/>
      <c r="T121" s="573"/>
      <c r="U121" s="574"/>
      <c r="V121" s="262"/>
      <c r="W121" s="492"/>
      <c r="X121" s="493"/>
      <c r="Y121" s="494"/>
      <c r="Z121" s="527"/>
      <c r="AA121" s="527"/>
      <c r="AB121" s="527"/>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50" customHeight="1">
      <c r="A122" s="96">
        <f t="shared" si="1"/>
        <v>65</v>
      </c>
      <c r="B122" s="581"/>
      <c r="C122" s="582"/>
      <c r="D122" s="582"/>
      <c r="E122" s="582"/>
      <c r="F122" s="582"/>
      <c r="G122" s="582"/>
      <c r="H122" s="582"/>
      <c r="I122" s="582"/>
      <c r="J122" s="582"/>
      <c r="K122" s="582"/>
      <c r="L122" s="575"/>
      <c r="M122" s="576"/>
      <c r="N122" s="576"/>
      <c r="O122" s="576"/>
      <c r="P122" s="577"/>
      <c r="Q122" s="572"/>
      <c r="R122" s="573"/>
      <c r="S122" s="573"/>
      <c r="T122" s="573"/>
      <c r="U122" s="574"/>
      <c r="V122" s="262"/>
      <c r="W122" s="492"/>
      <c r="X122" s="493"/>
      <c r="Y122" s="494"/>
      <c r="Z122" s="527"/>
      <c r="AA122" s="527"/>
      <c r="AB122" s="527"/>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50" customHeight="1">
      <c r="A123" s="96">
        <f t="shared" si="1"/>
        <v>66</v>
      </c>
      <c r="B123" s="581"/>
      <c r="C123" s="582"/>
      <c r="D123" s="582"/>
      <c r="E123" s="582"/>
      <c r="F123" s="582"/>
      <c r="G123" s="582"/>
      <c r="H123" s="582"/>
      <c r="I123" s="582"/>
      <c r="J123" s="582"/>
      <c r="K123" s="582"/>
      <c r="L123" s="575"/>
      <c r="M123" s="576"/>
      <c r="N123" s="576"/>
      <c r="O123" s="576"/>
      <c r="P123" s="577"/>
      <c r="Q123" s="572"/>
      <c r="R123" s="573"/>
      <c r="S123" s="573"/>
      <c r="T123" s="573"/>
      <c r="U123" s="574"/>
      <c r="V123" s="262"/>
      <c r="W123" s="492"/>
      <c r="X123" s="493"/>
      <c r="Y123" s="494"/>
      <c r="Z123" s="527"/>
      <c r="AA123" s="527"/>
      <c r="AB123" s="527"/>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50" customHeight="1">
      <c r="A124" s="96">
        <f t="shared" ref="A124:A149" si="2">A123+1</f>
        <v>67</v>
      </c>
      <c r="B124" s="581"/>
      <c r="C124" s="582"/>
      <c r="D124" s="582"/>
      <c r="E124" s="582"/>
      <c r="F124" s="582"/>
      <c r="G124" s="582"/>
      <c r="H124" s="582"/>
      <c r="I124" s="582"/>
      <c r="J124" s="582"/>
      <c r="K124" s="582"/>
      <c r="L124" s="575"/>
      <c r="M124" s="576"/>
      <c r="N124" s="576"/>
      <c r="O124" s="576"/>
      <c r="P124" s="577"/>
      <c r="Q124" s="572"/>
      <c r="R124" s="573"/>
      <c r="S124" s="573"/>
      <c r="T124" s="573"/>
      <c r="U124" s="574"/>
      <c r="V124" s="262"/>
      <c r="W124" s="492"/>
      <c r="X124" s="493"/>
      <c r="Y124" s="494"/>
      <c r="Z124" s="527"/>
      <c r="AA124" s="527"/>
      <c r="AB124" s="527"/>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50" customHeight="1">
      <c r="A125" s="96">
        <f t="shared" si="2"/>
        <v>68</v>
      </c>
      <c r="B125" s="581"/>
      <c r="C125" s="582"/>
      <c r="D125" s="582"/>
      <c r="E125" s="582"/>
      <c r="F125" s="582"/>
      <c r="G125" s="582"/>
      <c r="H125" s="582"/>
      <c r="I125" s="582"/>
      <c r="J125" s="582"/>
      <c r="K125" s="582"/>
      <c r="L125" s="575"/>
      <c r="M125" s="576"/>
      <c r="N125" s="576"/>
      <c r="O125" s="576"/>
      <c r="P125" s="577"/>
      <c r="Q125" s="572"/>
      <c r="R125" s="573"/>
      <c r="S125" s="573"/>
      <c r="T125" s="573"/>
      <c r="U125" s="574"/>
      <c r="V125" s="262"/>
      <c r="W125" s="492"/>
      <c r="X125" s="493"/>
      <c r="Y125" s="494"/>
      <c r="Z125" s="527"/>
      <c r="AA125" s="527"/>
      <c r="AB125" s="527"/>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50" customHeight="1">
      <c r="A126" s="96">
        <f t="shared" si="2"/>
        <v>69</v>
      </c>
      <c r="B126" s="581"/>
      <c r="C126" s="582"/>
      <c r="D126" s="582"/>
      <c r="E126" s="582"/>
      <c r="F126" s="582"/>
      <c r="G126" s="582"/>
      <c r="H126" s="582"/>
      <c r="I126" s="582"/>
      <c r="J126" s="582"/>
      <c r="K126" s="582"/>
      <c r="L126" s="575"/>
      <c r="M126" s="576"/>
      <c r="N126" s="576"/>
      <c r="O126" s="576"/>
      <c r="P126" s="577"/>
      <c r="Q126" s="572"/>
      <c r="R126" s="573"/>
      <c r="S126" s="573"/>
      <c r="T126" s="573"/>
      <c r="U126" s="574"/>
      <c r="V126" s="262"/>
      <c r="W126" s="492"/>
      <c r="X126" s="493"/>
      <c r="Y126" s="494"/>
      <c r="Z126" s="527"/>
      <c r="AA126" s="527"/>
      <c r="AB126" s="527"/>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50" customHeight="1">
      <c r="A127" s="96">
        <f t="shared" si="2"/>
        <v>70</v>
      </c>
      <c r="B127" s="581"/>
      <c r="C127" s="582"/>
      <c r="D127" s="582"/>
      <c r="E127" s="582"/>
      <c r="F127" s="582"/>
      <c r="G127" s="582"/>
      <c r="H127" s="582"/>
      <c r="I127" s="582"/>
      <c r="J127" s="582"/>
      <c r="K127" s="582"/>
      <c r="L127" s="575"/>
      <c r="M127" s="576"/>
      <c r="N127" s="576"/>
      <c r="O127" s="576"/>
      <c r="P127" s="577"/>
      <c r="Q127" s="572"/>
      <c r="R127" s="573"/>
      <c r="S127" s="573"/>
      <c r="T127" s="573"/>
      <c r="U127" s="574"/>
      <c r="V127" s="262"/>
      <c r="W127" s="492"/>
      <c r="X127" s="493"/>
      <c r="Y127" s="494"/>
      <c r="Z127" s="527"/>
      <c r="AA127" s="527"/>
      <c r="AB127" s="527"/>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50" customHeight="1">
      <c r="A128" s="96">
        <f t="shared" si="2"/>
        <v>71</v>
      </c>
      <c r="B128" s="581"/>
      <c r="C128" s="582"/>
      <c r="D128" s="582"/>
      <c r="E128" s="582"/>
      <c r="F128" s="582"/>
      <c r="G128" s="582"/>
      <c r="H128" s="582"/>
      <c r="I128" s="582"/>
      <c r="J128" s="582"/>
      <c r="K128" s="582"/>
      <c r="L128" s="575"/>
      <c r="M128" s="576"/>
      <c r="N128" s="576"/>
      <c r="O128" s="576"/>
      <c r="P128" s="577"/>
      <c r="Q128" s="572"/>
      <c r="R128" s="573"/>
      <c r="S128" s="573"/>
      <c r="T128" s="573"/>
      <c r="U128" s="574"/>
      <c r="V128" s="262"/>
      <c r="W128" s="492"/>
      <c r="X128" s="493"/>
      <c r="Y128" s="494"/>
      <c r="Z128" s="527"/>
      <c r="AA128" s="527"/>
      <c r="AB128" s="527"/>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50" customHeight="1">
      <c r="A129" s="96">
        <f t="shared" si="2"/>
        <v>72</v>
      </c>
      <c r="B129" s="581"/>
      <c r="C129" s="582"/>
      <c r="D129" s="582"/>
      <c r="E129" s="582"/>
      <c r="F129" s="582"/>
      <c r="G129" s="582"/>
      <c r="H129" s="582"/>
      <c r="I129" s="582"/>
      <c r="J129" s="582"/>
      <c r="K129" s="582"/>
      <c r="L129" s="575"/>
      <c r="M129" s="576"/>
      <c r="N129" s="576"/>
      <c r="O129" s="576"/>
      <c r="P129" s="577"/>
      <c r="Q129" s="572"/>
      <c r="R129" s="573"/>
      <c r="S129" s="573"/>
      <c r="T129" s="573"/>
      <c r="U129" s="574"/>
      <c r="V129" s="262"/>
      <c r="W129" s="492"/>
      <c r="X129" s="493"/>
      <c r="Y129" s="494"/>
      <c r="Z129" s="527"/>
      <c r="AA129" s="527"/>
      <c r="AB129" s="527"/>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50" customHeight="1">
      <c r="A130" s="96">
        <f t="shared" si="2"/>
        <v>73</v>
      </c>
      <c r="B130" s="581"/>
      <c r="C130" s="582"/>
      <c r="D130" s="582"/>
      <c r="E130" s="582"/>
      <c r="F130" s="582"/>
      <c r="G130" s="582"/>
      <c r="H130" s="582"/>
      <c r="I130" s="582"/>
      <c r="J130" s="582"/>
      <c r="K130" s="582"/>
      <c r="L130" s="575"/>
      <c r="M130" s="576"/>
      <c r="N130" s="576"/>
      <c r="O130" s="576"/>
      <c r="P130" s="577"/>
      <c r="Q130" s="572"/>
      <c r="R130" s="573"/>
      <c r="S130" s="573"/>
      <c r="T130" s="573"/>
      <c r="U130" s="574"/>
      <c r="V130" s="262"/>
      <c r="W130" s="492"/>
      <c r="X130" s="493"/>
      <c r="Y130" s="494"/>
      <c r="Z130" s="527"/>
      <c r="AA130" s="527"/>
      <c r="AB130" s="527"/>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50" customHeight="1">
      <c r="A131" s="96">
        <f t="shared" si="2"/>
        <v>74</v>
      </c>
      <c r="B131" s="581"/>
      <c r="C131" s="582"/>
      <c r="D131" s="582"/>
      <c r="E131" s="582"/>
      <c r="F131" s="582"/>
      <c r="G131" s="582"/>
      <c r="H131" s="582"/>
      <c r="I131" s="582"/>
      <c r="J131" s="582"/>
      <c r="K131" s="582"/>
      <c r="L131" s="575"/>
      <c r="M131" s="576"/>
      <c r="N131" s="576"/>
      <c r="O131" s="576"/>
      <c r="P131" s="577"/>
      <c r="Q131" s="572"/>
      <c r="R131" s="573"/>
      <c r="S131" s="573"/>
      <c r="T131" s="573"/>
      <c r="U131" s="574"/>
      <c r="V131" s="262"/>
      <c r="W131" s="492"/>
      <c r="X131" s="493"/>
      <c r="Y131" s="494"/>
      <c r="Z131" s="527"/>
      <c r="AA131" s="527"/>
      <c r="AB131" s="527"/>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50" customHeight="1">
      <c r="A132" s="96">
        <f t="shared" si="2"/>
        <v>75</v>
      </c>
      <c r="B132" s="581"/>
      <c r="C132" s="582"/>
      <c r="D132" s="582"/>
      <c r="E132" s="582"/>
      <c r="F132" s="582"/>
      <c r="G132" s="582"/>
      <c r="H132" s="582"/>
      <c r="I132" s="582"/>
      <c r="J132" s="582"/>
      <c r="K132" s="582"/>
      <c r="L132" s="575"/>
      <c r="M132" s="576"/>
      <c r="N132" s="576"/>
      <c r="O132" s="576"/>
      <c r="P132" s="577"/>
      <c r="Q132" s="572"/>
      <c r="R132" s="573"/>
      <c r="S132" s="573"/>
      <c r="T132" s="573"/>
      <c r="U132" s="574"/>
      <c r="V132" s="262"/>
      <c r="W132" s="492"/>
      <c r="X132" s="493"/>
      <c r="Y132" s="494"/>
      <c r="Z132" s="527"/>
      <c r="AA132" s="527"/>
      <c r="AB132" s="527"/>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50" customHeight="1">
      <c r="A133" s="96">
        <f t="shared" si="2"/>
        <v>76</v>
      </c>
      <c r="B133" s="581"/>
      <c r="C133" s="582"/>
      <c r="D133" s="582"/>
      <c r="E133" s="582"/>
      <c r="F133" s="582"/>
      <c r="G133" s="582"/>
      <c r="H133" s="582"/>
      <c r="I133" s="582"/>
      <c r="J133" s="582"/>
      <c r="K133" s="582"/>
      <c r="L133" s="575"/>
      <c r="M133" s="576"/>
      <c r="N133" s="576"/>
      <c r="O133" s="576"/>
      <c r="P133" s="577"/>
      <c r="Q133" s="572"/>
      <c r="R133" s="573"/>
      <c r="S133" s="573"/>
      <c r="T133" s="573"/>
      <c r="U133" s="574"/>
      <c r="V133" s="262"/>
      <c r="W133" s="492"/>
      <c r="X133" s="493"/>
      <c r="Y133" s="494"/>
      <c r="Z133" s="527"/>
      <c r="AA133" s="527"/>
      <c r="AB133" s="527"/>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50" customHeight="1">
      <c r="A134" s="96">
        <f t="shared" si="2"/>
        <v>77</v>
      </c>
      <c r="B134" s="581"/>
      <c r="C134" s="582"/>
      <c r="D134" s="582"/>
      <c r="E134" s="582"/>
      <c r="F134" s="582"/>
      <c r="G134" s="582"/>
      <c r="H134" s="582"/>
      <c r="I134" s="582"/>
      <c r="J134" s="582"/>
      <c r="K134" s="582"/>
      <c r="L134" s="575"/>
      <c r="M134" s="576"/>
      <c r="N134" s="576"/>
      <c r="O134" s="576"/>
      <c r="P134" s="577"/>
      <c r="Q134" s="572"/>
      <c r="R134" s="573"/>
      <c r="S134" s="573"/>
      <c r="T134" s="573"/>
      <c r="U134" s="574"/>
      <c r="V134" s="262"/>
      <c r="W134" s="492"/>
      <c r="X134" s="493"/>
      <c r="Y134" s="494"/>
      <c r="Z134" s="527"/>
      <c r="AA134" s="527"/>
      <c r="AB134" s="527"/>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50" customHeight="1">
      <c r="A135" s="96">
        <f t="shared" si="2"/>
        <v>78</v>
      </c>
      <c r="B135" s="581"/>
      <c r="C135" s="582"/>
      <c r="D135" s="582"/>
      <c r="E135" s="582"/>
      <c r="F135" s="582"/>
      <c r="G135" s="582"/>
      <c r="H135" s="582"/>
      <c r="I135" s="582"/>
      <c r="J135" s="582"/>
      <c r="K135" s="582"/>
      <c r="L135" s="575"/>
      <c r="M135" s="576"/>
      <c r="N135" s="576"/>
      <c r="O135" s="576"/>
      <c r="P135" s="577"/>
      <c r="Q135" s="572"/>
      <c r="R135" s="573"/>
      <c r="S135" s="573"/>
      <c r="T135" s="573"/>
      <c r="U135" s="574"/>
      <c r="V135" s="262"/>
      <c r="W135" s="492"/>
      <c r="X135" s="493"/>
      <c r="Y135" s="494"/>
      <c r="Z135" s="527"/>
      <c r="AA135" s="527"/>
      <c r="AB135" s="527"/>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50" customHeight="1">
      <c r="A136" s="96">
        <f t="shared" si="2"/>
        <v>79</v>
      </c>
      <c r="B136" s="581"/>
      <c r="C136" s="582"/>
      <c r="D136" s="582"/>
      <c r="E136" s="582"/>
      <c r="F136" s="582"/>
      <c r="G136" s="582"/>
      <c r="H136" s="582"/>
      <c r="I136" s="582"/>
      <c r="J136" s="582"/>
      <c r="K136" s="582"/>
      <c r="L136" s="575"/>
      <c r="M136" s="576"/>
      <c r="N136" s="576"/>
      <c r="O136" s="576"/>
      <c r="P136" s="577"/>
      <c r="Q136" s="572"/>
      <c r="R136" s="573"/>
      <c r="S136" s="573"/>
      <c r="T136" s="573"/>
      <c r="U136" s="574"/>
      <c r="V136" s="262"/>
      <c r="W136" s="492"/>
      <c r="X136" s="493"/>
      <c r="Y136" s="494"/>
      <c r="Z136" s="527"/>
      <c r="AA136" s="527"/>
      <c r="AB136" s="527"/>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50" customHeight="1">
      <c r="A137" s="96">
        <f t="shared" si="2"/>
        <v>80</v>
      </c>
      <c r="B137" s="581"/>
      <c r="C137" s="582"/>
      <c r="D137" s="582"/>
      <c r="E137" s="582"/>
      <c r="F137" s="582"/>
      <c r="G137" s="582"/>
      <c r="H137" s="582"/>
      <c r="I137" s="582"/>
      <c r="J137" s="582"/>
      <c r="K137" s="582"/>
      <c r="L137" s="575"/>
      <c r="M137" s="576"/>
      <c r="N137" s="576"/>
      <c r="O137" s="576"/>
      <c r="P137" s="577"/>
      <c r="Q137" s="572"/>
      <c r="R137" s="573"/>
      <c r="S137" s="573"/>
      <c r="T137" s="573"/>
      <c r="U137" s="574"/>
      <c r="V137" s="262"/>
      <c r="W137" s="492"/>
      <c r="X137" s="493"/>
      <c r="Y137" s="494"/>
      <c r="Z137" s="527"/>
      <c r="AA137" s="527"/>
      <c r="AB137" s="527"/>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50" customHeight="1">
      <c r="A138" s="96">
        <f t="shared" si="2"/>
        <v>81</v>
      </c>
      <c r="B138" s="581"/>
      <c r="C138" s="582"/>
      <c r="D138" s="582"/>
      <c r="E138" s="582"/>
      <c r="F138" s="582"/>
      <c r="G138" s="582"/>
      <c r="H138" s="582"/>
      <c r="I138" s="582"/>
      <c r="J138" s="582"/>
      <c r="K138" s="582"/>
      <c r="L138" s="575"/>
      <c r="M138" s="576"/>
      <c r="N138" s="576"/>
      <c r="O138" s="576"/>
      <c r="P138" s="577"/>
      <c r="Q138" s="572"/>
      <c r="R138" s="573"/>
      <c r="S138" s="573"/>
      <c r="T138" s="573"/>
      <c r="U138" s="574"/>
      <c r="V138" s="262"/>
      <c r="W138" s="492"/>
      <c r="X138" s="493"/>
      <c r="Y138" s="494"/>
      <c r="Z138" s="527"/>
      <c r="AA138" s="527"/>
      <c r="AB138" s="527"/>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50" customHeight="1">
      <c r="A139" s="96">
        <f t="shared" si="2"/>
        <v>82</v>
      </c>
      <c r="B139" s="581"/>
      <c r="C139" s="582"/>
      <c r="D139" s="582"/>
      <c r="E139" s="582"/>
      <c r="F139" s="582"/>
      <c r="G139" s="582"/>
      <c r="H139" s="582"/>
      <c r="I139" s="582"/>
      <c r="J139" s="582"/>
      <c r="K139" s="582"/>
      <c r="L139" s="575"/>
      <c r="M139" s="576"/>
      <c r="N139" s="576"/>
      <c r="O139" s="576"/>
      <c r="P139" s="577"/>
      <c r="Q139" s="572"/>
      <c r="R139" s="573"/>
      <c r="S139" s="573"/>
      <c r="T139" s="573"/>
      <c r="U139" s="574"/>
      <c r="V139" s="262"/>
      <c r="W139" s="492"/>
      <c r="X139" s="493"/>
      <c r="Y139" s="494"/>
      <c r="Z139" s="527"/>
      <c r="AA139" s="527"/>
      <c r="AB139" s="527"/>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50" customHeight="1">
      <c r="A140" s="96">
        <f t="shared" si="2"/>
        <v>83</v>
      </c>
      <c r="B140" s="581"/>
      <c r="C140" s="582"/>
      <c r="D140" s="582"/>
      <c r="E140" s="582"/>
      <c r="F140" s="582"/>
      <c r="G140" s="582"/>
      <c r="H140" s="582"/>
      <c r="I140" s="582"/>
      <c r="J140" s="582"/>
      <c r="K140" s="582"/>
      <c r="L140" s="575"/>
      <c r="M140" s="576"/>
      <c r="N140" s="576"/>
      <c r="O140" s="576"/>
      <c r="P140" s="577"/>
      <c r="Q140" s="572"/>
      <c r="R140" s="573"/>
      <c r="S140" s="573"/>
      <c r="T140" s="573"/>
      <c r="U140" s="574"/>
      <c r="V140" s="262"/>
      <c r="W140" s="492"/>
      <c r="X140" s="493"/>
      <c r="Y140" s="494"/>
      <c r="Z140" s="527"/>
      <c r="AA140" s="527"/>
      <c r="AB140" s="527"/>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50" customHeight="1">
      <c r="A141" s="96">
        <f t="shared" si="2"/>
        <v>84</v>
      </c>
      <c r="B141" s="581"/>
      <c r="C141" s="582"/>
      <c r="D141" s="582"/>
      <c r="E141" s="582"/>
      <c r="F141" s="582"/>
      <c r="G141" s="582"/>
      <c r="H141" s="582"/>
      <c r="I141" s="582"/>
      <c r="J141" s="582"/>
      <c r="K141" s="582"/>
      <c r="L141" s="575"/>
      <c r="M141" s="576"/>
      <c r="N141" s="576"/>
      <c r="O141" s="576"/>
      <c r="P141" s="577"/>
      <c r="Q141" s="572"/>
      <c r="R141" s="573"/>
      <c r="S141" s="573"/>
      <c r="T141" s="573"/>
      <c r="U141" s="574"/>
      <c r="V141" s="262"/>
      <c r="W141" s="492"/>
      <c r="X141" s="493"/>
      <c r="Y141" s="494"/>
      <c r="Z141" s="527"/>
      <c r="AA141" s="527"/>
      <c r="AB141" s="527"/>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50" customHeight="1">
      <c r="A142" s="96">
        <f t="shared" si="2"/>
        <v>85</v>
      </c>
      <c r="B142" s="581"/>
      <c r="C142" s="582"/>
      <c r="D142" s="582"/>
      <c r="E142" s="582"/>
      <c r="F142" s="582"/>
      <c r="G142" s="582"/>
      <c r="H142" s="582"/>
      <c r="I142" s="582"/>
      <c r="J142" s="582"/>
      <c r="K142" s="582"/>
      <c r="L142" s="575"/>
      <c r="M142" s="576"/>
      <c r="N142" s="576"/>
      <c r="O142" s="576"/>
      <c r="P142" s="577"/>
      <c r="Q142" s="572"/>
      <c r="R142" s="573"/>
      <c r="S142" s="573"/>
      <c r="T142" s="573"/>
      <c r="U142" s="574"/>
      <c r="V142" s="262"/>
      <c r="W142" s="492"/>
      <c r="X142" s="493"/>
      <c r="Y142" s="494"/>
      <c r="Z142" s="527"/>
      <c r="AA142" s="527"/>
      <c r="AB142" s="527"/>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50" customHeight="1">
      <c r="A143" s="96">
        <f t="shared" si="2"/>
        <v>86</v>
      </c>
      <c r="B143" s="581"/>
      <c r="C143" s="582"/>
      <c r="D143" s="582"/>
      <c r="E143" s="582"/>
      <c r="F143" s="582"/>
      <c r="G143" s="582"/>
      <c r="H143" s="582"/>
      <c r="I143" s="582"/>
      <c r="J143" s="582"/>
      <c r="K143" s="582"/>
      <c r="L143" s="575"/>
      <c r="M143" s="576"/>
      <c r="N143" s="576"/>
      <c r="O143" s="576"/>
      <c r="P143" s="577"/>
      <c r="Q143" s="572"/>
      <c r="R143" s="573"/>
      <c r="S143" s="573"/>
      <c r="T143" s="573"/>
      <c r="U143" s="574"/>
      <c r="V143" s="262"/>
      <c r="W143" s="492"/>
      <c r="X143" s="493"/>
      <c r="Y143" s="494"/>
      <c r="Z143" s="527"/>
      <c r="AA143" s="527"/>
      <c r="AB143" s="527"/>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50" customHeight="1">
      <c r="A144" s="96">
        <f t="shared" si="2"/>
        <v>87</v>
      </c>
      <c r="B144" s="581"/>
      <c r="C144" s="582"/>
      <c r="D144" s="582"/>
      <c r="E144" s="582"/>
      <c r="F144" s="582"/>
      <c r="G144" s="582"/>
      <c r="H144" s="582"/>
      <c r="I144" s="582"/>
      <c r="J144" s="582"/>
      <c r="K144" s="582"/>
      <c r="L144" s="575"/>
      <c r="M144" s="576"/>
      <c r="N144" s="576"/>
      <c r="O144" s="576"/>
      <c r="P144" s="577"/>
      <c r="Q144" s="572"/>
      <c r="R144" s="573"/>
      <c r="S144" s="573"/>
      <c r="T144" s="573"/>
      <c r="U144" s="574"/>
      <c r="V144" s="262"/>
      <c r="W144" s="492"/>
      <c r="X144" s="493"/>
      <c r="Y144" s="494"/>
      <c r="Z144" s="527"/>
      <c r="AA144" s="527"/>
      <c r="AB144" s="527"/>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50" customHeight="1">
      <c r="A145" s="96">
        <f t="shared" si="2"/>
        <v>88</v>
      </c>
      <c r="B145" s="581"/>
      <c r="C145" s="582"/>
      <c r="D145" s="582"/>
      <c r="E145" s="582"/>
      <c r="F145" s="582"/>
      <c r="G145" s="582"/>
      <c r="H145" s="582"/>
      <c r="I145" s="582"/>
      <c r="J145" s="582"/>
      <c r="K145" s="582"/>
      <c r="L145" s="575"/>
      <c r="M145" s="576"/>
      <c r="N145" s="576"/>
      <c r="O145" s="576"/>
      <c r="P145" s="577"/>
      <c r="Q145" s="572"/>
      <c r="R145" s="573"/>
      <c r="S145" s="573"/>
      <c r="T145" s="573"/>
      <c r="U145" s="574"/>
      <c r="V145" s="262"/>
      <c r="W145" s="492"/>
      <c r="X145" s="493"/>
      <c r="Y145" s="494"/>
      <c r="Z145" s="527"/>
      <c r="AA145" s="527"/>
      <c r="AB145" s="527"/>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50" customHeight="1">
      <c r="A146" s="96">
        <f t="shared" si="2"/>
        <v>89</v>
      </c>
      <c r="B146" s="581"/>
      <c r="C146" s="582"/>
      <c r="D146" s="582"/>
      <c r="E146" s="582"/>
      <c r="F146" s="582"/>
      <c r="G146" s="582"/>
      <c r="H146" s="582"/>
      <c r="I146" s="582"/>
      <c r="J146" s="582"/>
      <c r="K146" s="582"/>
      <c r="L146" s="575"/>
      <c r="M146" s="576"/>
      <c r="N146" s="576"/>
      <c r="O146" s="576"/>
      <c r="P146" s="577"/>
      <c r="Q146" s="572"/>
      <c r="R146" s="573"/>
      <c r="S146" s="573"/>
      <c r="T146" s="573"/>
      <c r="U146" s="574"/>
      <c r="V146" s="262"/>
      <c r="W146" s="492"/>
      <c r="X146" s="493"/>
      <c r="Y146" s="494"/>
      <c r="Z146" s="527"/>
      <c r="AA146" s="527"/>
      <c r="AB146" s="527"/>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50" customHeight="1">
      <c r="A147" s="96">
        <f t="shared" si="2"/>
        <v>90</v>
      </c>
      <c r="B147" s="581"/>
      <c r="C147" s="582"/>
      <c r="D147" s="582"/>
      <c r="E147" s="582"/>
      <c r="F147" s="582"/>
      <c r="G147" s="582"/>
      <c r="H147" s="582"/>
      <c r="I147" s="582"/>
      <c r="J147" s="582"/>
      <c r="K147" s="582"/>
      <c r="L147" s="575"/>
      <c r="M147" s="576"/>
      <c r="N147" s="576"/>
      <c r="O147" s="576"/>
      <c r="P147" s="577"/>
      <c r="Q147" s="572"/>
      <c r="R147" s="573"/>
      <c r="S147" s="573"/>
      <c r="T147" s="573"/>
      <c r="U147" s="574"/>
      <c r="V147" s="262"/>
      <c r="W147" s="492"/>
      <c r="X147" s="493"/>
      <c r="Y147" s="494"/>
      <c r="Z147" s="527"/>
      <c r="AA147" s="527"/>
      <c r="AB147" s="527"/>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50" customHeight="1">
      <c r="A148" s="96">
        <f t="shared" si="2"/>
        <v>91</v>
      </c>
      <c r="B148" s="581"/>
      <c r="C148" s="582"/>
      <c r="D148" s="582"/>
      <c r="E148" s="582"/>
      <c r="F148" s="582"/>
      <c r="G148" s="582"/>
      <c r="H148" s="582"/>
      <c r="I148" s="582"/>
      <c r="J148" s="582"/>
      <c r="K148" s="582"/>
      <c r="L148" s="575"/>
      <c r="M148" s="576"/>
      <c r="N148" s="576"/>
      <c r="O148" s="576"/>
      <c r="P148" s="577"/>
      <c r="Q148" s="572"/>
      <c r="R148" s="573"/>
      <c r="S148" s="573"/>
      <c r="T148" s="573"/>
      <c r="U148" s="574"/>
      <c r="V148" s="262"/>
      <c r="W148" s="492"/>
      <c r="X148" s="493"/>
      <c r="Y148" s="494"/>
      <c r="Z148" s="527"/>
      <c r="AA148" s="527"/>
      <c r="AB148" s="527"/>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50" customHeight="1">
      <c r="A149" s="96">
        <f t="shared" si="2"/>
        <v>92</v>
      </c>
      <c r="B149" s="581"/>
      <c r="C149" s="582"/>
      <c r="D149" s="582"/>
      <c r="E149" s="582"/>
      <c r="F149" s="582"/>
      <c r="G149" s="582"/>
      <c r="H149" s="582"/>
      <c r="I149" s="582"/>
      <c r="J149" s="582"/>
      <c r="K149" s="582"/>
      <c r="L149" s="575"/>
      <c r="M149" s="576"/>
      <c r="N149" s="576"/>
      <c r="O149" s="576"/>
      <c r="P149" s="577"/>
      <c r="Q149" s="572"/>
      <c r="R149" s="573"/>
      <c r="S149" s="573"/>
      <c r="T149" s="573"/>
      <c r="U149" s="574"/>
      <c r="V149" s="262"/>
      <c r="W149" s="492"/>
      <c r="X149" s="493"/>
      <c r="Y149" s="494"/>
      <c r="Z149" s="527"/>
      <c r="AA149" s="527"/>
      <c r="AB149" s="527"/>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50" customHeight="1">
      <c r="A150" s="96">
        <f t="shared" ref="A150:A155" si="3">A149+1</f>
        <v>93</v>
      </c>
      <c r="B150" s="581"/>
      <c r="C150" s="582"/>
      <c r="D150" s="582"/>
      <c r="E150" s="582"/>
      <c r="F150" s="582"/>
      <c r="G150" s="582"/>
      <c r="H150" s="582"/>
      <c r="I150" s="582"/>
      <c r="J150" s="582"/>
      <c r="K150" s="582"/>
      <c r="L150" s="575"/>
      <c r="M150" s="576"/>
      <c r="N150" s="576"/>
      <c r="O150" s="576"/>
      <c r="P150" s="577"/>
      <c r="Q150" s="572"/>
      <c r="R150" s="573"/>
      <c r="S150" s="573"/>
      <c r="T150" s="573"/>
      <c r="U150" s="574"/>
      <c r="V150" s="262"/>
      <c r="W150" s="492"/>
      <c r="X150" s="493"/>
      <c r="Y150" s="494"/>
      <c r="Z150" s="527"/>
      <c r="AA150" s="527"/>
      <c r="AB150" s="527"/>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50" customHeight="1">
      <c r="A151" s="96">
        <f t="shared" si="3"/>
        <v>94</v>
      </c>
      <c r="B151" s="581"/>
      <c r="C151" s="582"/>
      <c r="D151" s="582"/>
      <c r="E151" s="582"/>
      <c r="F151" s="582"/>
      <c r="G151" s="582"/>
      <c r="H151" s="582"/>
      <c r="I151" s="582"/>
      <c r="J151" s="582"/>
      <c r="K151" s="582"/>
      <c r="L151" s="575"/>
      <c r="M151" s="576"/>
      <c r="N151" s="576"/>
      <c r="O151" s="576"/>
      <c r="P151" s="577"/>
      <c r="Q151" s="572"/>
      <c r="R151" s="573"/>
      <c r="S151" s="573"/>
      <c r="T151" s="573"/>
      <c r="U151" s="574"/>
      <c r="V151" s="262"/>
      <c r="W151" s="492"/>
      <c r="X151" s="493"/>
      <c r="Y151" s="494"/>
      <c r="Z151" s="527"/>
      <c r="AA151" s="527"/>
      <c r="AB151" s="527"/>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50" customHeight="1">
      <c r="A152" s="96">
        <f t="shared" si="3"/>
        <v>95</v>
      </c>
      <c r="B152" s="581"/>
      <c r="C152" s="582"/>
      <c r="D152" s="582"/>
      <c r="E152" s="582"/>
      <c r="F152" s="582"/>
      <c r="G152" s="582"/>
      <c r="H152" s="582"/>
      <c r="I152" s="582"/>
      <c r="J152" s="582"/>
      <c r="K152" s="582"/>
      <c r="L152" s="575"/>
      <c r="M152" s="576"/>
      <c r="N152" s="576"/>
      <c r="O152" s="576"/>
      <c r="P152" s="577"/>
      <c r="Q152" s="572"/>
      <c r="R152" s="573"/>
      <c r="S152" s="573"/>
      <c r="T152" s="573"/>
      <c r="U152" s="574"/>
      <c r="V152" s="262"/>
      <c r="W152" s="492"/>
      <c r="X152" s="493"/>
      <c r="Y152" s="494"/>
      <c r="Z152" s="527"/>
      <c r="AA152" s="527"/>
      <c r="AB152" s="527"/>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50" customHeight="1">
      <c r="A153" s="96">
        <f t="shared" si="3"/>
        <v>96</v>
      </c>
      <c r="B153" s="581"/>
      <c r="C153" s="582"/>
      <c r="D153" s="582"/>
      <c r="E153" s="582"/>
      <c r="F153" s="582"/>
      <c r="G153" s="582"/>
      <c r="H153" s="582"/>
      <c r="I153" s="582"/>
      <c r="J153" s="582"/>
      <c r="K153" s="582"/>
      <c r="L153" s="575"/>
      <c r="M153" s="576"/>
      <c r="N153" s="576"/>
      <c r="O153" s="576"/>
      <c r="P153" s="577"/>
      <c r="Q153" s="572"/>
      <c r="R153" s="573"/>
      <c r="S153" s="573"/>
      <c r="T153" s="573"/>
      <c r="U153" s="574"/>
      <c r="V153" s="262"/>
      <c r="W153" s="492"/>
      <c r="X153" s="493"/>
      <c r="Y153" s="494"/>
      <c r="Z153" s="527"/>
      <c r="AA153" s="527"/>
      <c r="AB153" s="527"/>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50" customHeight="1">
      <c r="A154" s="96">
        <f t="shared" si="3"/>
        <v>97</v>
      </c>
      <c r="B154" s="581"/>
      <c r="C154" s="582"/>
      <c r="D154" s="582"/>
      <c r="E154" s="582"/>
      <c r="F154" s="582"/>
      <c r="G154" s="582"/>
      <c r="H154" s="582"/>
      <c r="I154" s="582"/>
      <c r="J154" s="582"/>
      <c r="K154" s="582"/>
      <c r="L154" s="575"/>
      <c r="M154" s="576"/>
      <c r="N154" s="576"/>
      <c r="O154" s="576"/>
      <c r="P154" s="577"/>
      <c r="Q154" s="572"/>
      <c r="R154" s="573"/>
      <c r="S154" s="573"/>
      <c r="T154" s="573"/>
      <c r="U154" s="574"/>
      <c r="V154" s="262"/>
      <c r="W154" s="492"/>
      <c r="X154" s="493"/>
      <c r="Y154" s="494"/>
      <c r="Z154" s="527"/>
      <c r="AA154" s="527"/>
      <c r="AB154" s="527"/>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50" customHeight="1">
      <c r="A155" s="96">
        <f t="shared" si="3"/>
        <v>98</v>
      </c>
      <c r="B155" s="581"/>
      <c r="C155" s="582"/>
      <c r="D155" s="582"/>
      <c r="E155" s="582"/>
      <c r="F155" s="582"/>
      <c r="G155" s="582"/>
      <c r="H155" s="582"/>
      <c r="I155" s="582"/>
      <c r="J155" s="582"/>
      <c r="K155" s="582"/>
      <c r="L155" s="575"/>
      <c r="M155" s="576"/>
      <c r="N155" s="576"/>
      <c r="O155" s="576"/>
      <c r="P155" s="577"/>
      <c r="Q155" s="572"/>
      <c r="R155" s="573"/>
      <c r="S155" s="573"/>
      <c r="T155" s="573"/>
      <c r="U155" s="574"/>
      <c r="V155" s="262"/>
      <c r="W155" s="492"/>
      <c r="X155" s="493"/>
      <c r="Y155" s="494"/>
      <c r="Z155" s="527"/>
      <c r="AA155" s="527"/>
      <c r="AB155" s="527"/>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50" customHeight="1">
      <c r="A156" s="96">
        <f>A155+1</f>
        <v>99</v>
      </c>
      <c r="B156" s="581"/>
      <c r="C156" s="582"/>
      <c r="D156" s="582"/>
      <c r="E156" s="582"/>
      <c r="F156" s="582"/>
      <c r="G156" s="582"/>
      <c r="H156" s="582"/>
      <c r="I156" s="582"/>
      <c r="J156" s="582"/>
      <c r="K156" s="582"/>
      <c r="L156" s="575"/>
      <c r="M156" s="576"/>
      <c r="N156" s="576"/>
      <c r="O156" s="576"/>
      <c r="P156" s="577"/>
      <c r="Q156" s="572"/>
      <c r="R156" s="573"/>
      <c r="S156" s="573"/>
      <c r="T156" s="573"/>
      <c r="U156" s="574"/>
      <c r="V156" s="262"/>
      <c r="W156" s="492"/>
      <c r="X156" s="493"/>
      <c r="Y156" s="494"/>
      <c r="Z156" s="527"/>
      <c r="AA156" s="527"/>
      <c r="AB156" s="527"/>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50" customHeight="1">
      <c r="A157" s="96">
        <f>A156+1</f>
        <v>100</v>
      </c>
      <c r="B157" s="581"/>
      <c r="C157" s="582"/>
      <c r="D157" s="582"/>
      <c r="E157" s="582"/>
      <c r="F157" s="582"/>
      <c r="G157" s="582"/>
      <c r="H157" s="582"/>
      <c r="I157" s="582"/>
      <c r="J157" s="582"/>
      <c r="K157" s="582"/>
      <c r="L157" s="575"/>
      <c r="M157" s="576"/>
      <c r="N157" s="576"/>
      <c r="O157" s="576"/>
      <c r="P157" s="577"/>
      <c r="Q157" s="572"/>
      <c r="R157" s="573"/>
      <c r="S157" s="573"/>
      <c r="T157" s="573"/>
      <c r="U157" s="574"/>
      <c r="V157" s="262"/>
      <c r="W157" s="492"/>
      <c r="X157" s="493"/>
      <c r="Y157" s="494"/>
      <c r="Z157" s="527"/>
      <c r="AA157" s="527"/>
      <c r="AB157" s="527"/>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sheetData>
  <sheetProtection algorithmName="SHA-512" hashValue="ySVrCv8Bm/N2fGs1jJTe62TKi/UXPcCrt04gSxaAnGheUJLvpJUmITWsl9Ho7Jf0fkE6UW/7hJxvuBvYPWqfOg==" saltValue="Ls8BRolNeN0Gqt/cwXcX3A=="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2"/>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B14" sqref="B14:AG14"/>
    </sheetView>
  </sheetViews>
  <sheetFormatPr defaultColWidth="9" defaultRowHeight="12.75"/>
  <cols>
    <col min="1" max="1" width="3.46484375" bestFit="1" customWidth="1"/>
    <col min="2" max="2" width="4.46484375" customWidth="1"/>
    <col min="3" max="8" width="2.46484375" customWidth="1"/>
    <col min="9" max="10" width="3.46484375" customWidth="1"/>
    <col min="11" max="19" width="2.46484375" customWidth="1"/>
    <col min="20" max="20" width="3" customWidth="1"/>
    <col min="21" max="24" width="2.46484375" customWidth="1"/>
    <col min="25" max="25" width="3.6640625" customWidth="1"/>
    <col min="26" max="26" width="14.6640625" customWidth="1"/>
    <col min="27" max="29" width="2.46484375" customWidth="1"/>
    <col min="30" max="30" width="4.86328125" customWidth="1"/>
    <col min="31" max="32" width="2.46484375" customWidth="1"/>
    <col min="33" max="33" width="6.796875" customWidth="1"/>
    <col min="34" max="34" width="4" customWidth="1"/>
    <col min="35" max="35" width="4.1328125" customWidth="1"/>
    <col min="36" max="36" width="2.46484375" customWidth="1"/>
    <col min="37" max="37" width="6.46484375" customWidth="1"/>
    <col min="38" max="43" width="9.1328125" customWidth="1"/>
    <col min="44" max="44" width="9.46484375" bestFit="1" customWidth="1"/>
    <col min="47" max="47" width="4.5312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53" t="s">
        <v>26</v>
      </c>
      <c r="AC1" s="654"/>
      <c r="AD1" s="654"/>
      <c r="AE1" s="653" t="str">
        <f>IF(基本情報入力シート!C13&lt;&gt;"", 基本情報入力シート!C13, "")</f>
        <v>新潟県</v>
      </c>
      <c r="AF1" s="654"/>
      <c r="AG1" s="654"/>
      <c r="AH1" s="654"/>
      <c r="AI1" s="655"/>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85" t="s">
        <v>4</v>
      </c>
      <c r="B3" s="686"/>
      <c r="C3" s="686"/>
      <c r="D3" s="686"/>
      <c r="E3" s="686"/>
      <c r="F3" s="687"/>
      <c r="G3" s="674" t="str">
        <f>IF(基本情報入力シート!L17="","",基本情報入力シート!L17)</f>
        <v/>
      </c>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50"/>
    </row>
    <row r="4" spans="1:48" s="23" customFormat="1" ht="14.25" customHeight="1">
      <c r="A4" s="688" t="s">
        <v>28</v>
      </c>
      <c r="B4" s="689"/>
      <c r="C4" s="689"/>
      <c r="D4" s="689"/>
      <c r="E4" s="689"/>
      <c r="F4" s="690"/>
      <c r="G4" s="676" t="str">
        <f>IF(基本情報入力シート!L18="","",基本情報入力シート!L18)</f>
        <v/>
      </c>
      <c r="H4" s="677"/>
      <c r="I4" s="677"/>
      <c r="J4" s="677"/>
      <c r="K4" s="677"/>
      <c r="L4" s="677"/>
      <c r="M4" s="677"/>
      <c r="N4" s="677"/>
      <c r="O4" s="677"/>
      <c r="P4" s="677"/>
      <c r="Q4" s="677"/>
      <c r="R4" s="677"/>
      <c r="S4" s="677"/>
      <c r="T4" s="677"/>
      <c r="U4" s="677"/>
      <c r="V4" s="677"/>
      <c r="W4" s="677"/>
      <c r="X4" s="677"/>
      <c r="Y4" s="677"/>
      <c r="Z4" s="677"/>
      <c r="AA4" s="677"/>
      <c r="AB4" s="677"/>
      <c r="AC4" s="677"/>
      <c r="AD4" s="677"/>
      <c r="AE4" s="677"/>
      <c r="AF4" s="677"/>
      <c r="AG4" s="677"/>
      <c r="AH4" s="677"/>
      <c r="AI4" s="677"/>
      <c r="AJ4" s="50"/>
    </row>
    <row r="5" spans="1:48" s="23" customFormat="1" ht="12.75" customHeight="1">
      <c r="A5" s="664" t="s">
        <v>29</v>
      </c>
      <c r="B5" s="665"/>
      <c r="C5" s="665"/>
      <c r="D5" s="665"/>
      <c r="E5" s="665"/>
      <c r="F5" s="666"/>
      <c r="G5" s="55" t="s">
        <v>7</v>
      </c>
      <c r="H5" s="670" t="str">
        <f>IF(基本情報入力シート!AN20="－","",基本情報入力シート!AN20)</f>
        <v>-</v>
      </c>
      <c r="I5" s="670"/>
      <c r="J5" s="670"/>
      <c r="K5" s="670"/>
      <c r="L5" s="670"/>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67"/>
      <c r="B6" s="668"/>
      <c r="C6" s="668"/>
      <c r="D6" s="668"/>
      <c r="E6" s="668"/>
      <c r="F6" s="669"/>
      <c r="G6" s="678" t="str">
        <f>IF(基本情報入力シート!L20="","",基本情報入力シート!L20)</f>
        <v/>
      </c>
      <c r="H6" s="679"/>
      <c r="I6" s="679"/>
      <c r="J6" s="679"/>
      <c r="K6" s="679"/>
      <c r="L6" s="679"/>
      <c r="M6" s="679"/>
      <c r="N6" s="679"/>
      <c r="O6" s="679"/>
      <c r="P6" s="679"/>
      <c r="Q6" s="679"/>
      <c r="R6" s="679"/>
      <c r="S6" s="679"/>
      <c r="T6" s="679"/>
      <c r="U6" s="679"/>
      <c r="V6" s="679"/>
      <c r="W6" s="679"/>
      <c r="X6" s="679"/>
      <c r="Y6" s="679"/>
      <c r="Z6" s="679"/>
      <c r="AA6" s="679"/>
      <c r="AB6" s="679"/>
      <c r="AC6" s="679"/>
      <c r="AD6" s="679"/>
      <c r="AE6" s="679"/>
      <c r="AF6" s="679"/>
      <c r="AG6" s="679"/>
      <c r="AH6" s="679"/>
      <c r="AI6" s="679"/>
      <c r="AJ6" s="50"/>
    </row>
    <row r="7" spans="1:48" s="23" customFormat="1" ht="11.45" customHeight="1">
      <c r="A7" s="667"/>
      <c r="B7" s="668"/>
      <c r="C7" s="668"/>
      <c r="D7" s="668"/>
      <c r="E7" s="668"/>
      <c r="F7" s="669"/>
      <c r="G7" s="680" t="str">
        <f>IF(基本情報入力シート!L21="","",基本情報入力シート!L21)</f>
        <v/>
      </c>
      <c r="H7" s="681"/>
      <c r="I7" s="681"/>
      <c r="J7" s="681"/>
      <c r="K7" s="681"/>
      <c r="L7" s="681"/>
      <c r="M7" s="681"/>
      <c r="N7" s="681"/>
      <c r="O7" s="681"/>
      <c r="P7" s="681"/>
      <c r="Q7" s="681"/>
      <c r="R7" s="681"/>
      <c r="S7" s="681"/>
      <c r="T7" s="681"/>
      <c r="U7" s="681"/>
      <c r="V7" s="681"/>
      <c r="W7" s="681"/>
      <c r="X7" s="681"/>
      <c r="Y7" s="681"/>
      <c r="Z7" s="681"/>
      <c r="AA7" s="681"/>
      <c r="AB7" s="681"/>
      <c r="AC7" s="681"/>
      <c r="AD7" s="681"/>
      <c r="AE7" s="681"/>
      <c r="AF7" s="681"/>
      <c r="AG7" s="681"/>
      <c r="AH7" s="681"/>
      <c r="AI7" s="681"/>
      <c r="AJ7" s="50"/>
    </row>
    <row r="8" spans="1:48" s="23" customFormat="1" ht="13.5" customHeight="1">
      <c r="A8" s="671" t="s">
        <v>4</v>
      </c>
      <c r="B8" s="672"/>
      <c r="C8" s="672"/>
      <c r="D8" s="672"/>
      <c r="E8" s="672"/>
      <c r="F8" s="673"/>
      <c r="G8" s="694" t="str">
        <f>IF(基本情報入力シート!L25="","",基本情報入力シート!L25)</f>
        <v/>
      </c>
      <c r="H8" s="695"/>
      <c r="I8" s="695"/>
      <c r="J8" s="695"/>
      <c r="K8" s="695"/>
      <c r="L8" s="695"/>
      <c r="M8" s="695"/>
      <c r="N8" s="695"/>
      <c r="O8" s="695"/>
      <c r="P8" s="695"/>
      <c r="Q8" s="695"/>
      <c r="R8" s="695"/>
      <c r="S8" s="695"/>
      <c r="T8" s="695"/>
      <c r="U8" s="695"/>
      <c r="V8" s="695"/>
      <c r="W8" s="695"/>
      <c r="X8" s="695"/>
      <c r="Y8" s="695"/>
      <c r="Z8" s="695"/>
      <c r="AA8" s="695"/>
      <c r="AB8" s="695"/>
      <c r="AC8" s="695"/>
      <c r="AD8" s="695"/>
      <c r="AE8" s="695"/>
      <c r="AF8" s="695"/>
      <c r="AG8" s="695"/>
      <c r="AH8" s="695"/>
      <c r="AI8" s="695"/>
      <c r="AJ8" s="50"/>
    </row>
    <row r="9" spans="1:48" s="23" customFormat="1">
      <c r="A9" s="667" t="s">
        <v>30</v>
      </c>
      <c r="B9" s="668"/>
      <c r="C9" s="668"/>
      <c r="D9" s="668"/>
      <c r="E9" s="668"/>
      <c r="F9" s="669"/>
      <c r="G9" s="696" t="str">
        <f>IF(基本情報入力シート!L26="","",基本情報入力シート!L26)</f>
        <v/>
      </c>
      <c r="H9" s="697"/>
      <c r="I9" s="697"/>
      <c r="J9" s="697"/>
      <c r="K9" s="697"/>
      <c r="L9" s="697"/>
      <c r="M9" s="697"/>
      <c r="N9" s="697"/>
      <c r="O9" s="697"/>
      <c r="P9" s="697"/>
      <c r="Q9" s="697"/>
      <c r="R9" s="697"/>
      <c r="S9" s="697"/>
      <c r="T9" s="697"/>
      <c r="U9" s="697"/>
      <c r="V9" s="697"/>
      <c r="W9" s="697"/>
      <c r="X9" s="697"/>
      <c r="Y9" s="697"/>
      <c r="Z9" s="697"/>
      <c r="AA9" s="697"/>
      <c r="AB9" s="697"/>
      <c r="AC9" s="697"/>
      <c r="AD9" s="697"/>
      <c r="AE9" s="697"/>
      <c r="AF9" s="697"/>
      <c r="AG9" s="697"/>
      <c r="AH9" s="697"/>
      <c r="AI9" s="697"/>
      <c r="AJ9" s="50"/>
    </row>
    <row r="10" spans="1:48" s="23" customFormat="1" ht="13.5" customHeight="1">
      <c r="A10" s="703" t="s">
        <v>31</v>
      </c>
      <c r="B10" s="703"/>
      <c r="C10" s="703"/>
      <c r="D10" s="703"/>
      <c r="E10" s="703"/>
      <c r="F10" s="703"/>
      <c r="G10" s="704" t="s">
        <v>16</v>
      </c>
      <c r="H10" s="705"/>
      <c r="I10" s="705"/>
      <c r="J10" s="705"/>
      <c r="K10" s="691" t="str">
        <f>IF(基本情報入力シート!L27="","",基本情報入力シート!L27)</f>
        <v/>
      </c>
      <c r="L10" s="692"/>
      <c r="M10" s="692"/>
      <c r="N10" s="692"/>
      <c r="O10" s="692"/>
      <c r="P10" s="692"/>
      <c r="Q10" s="692"/>
      <c r="R10" s="692"/>
      <c r="S10" s="692"/>
      <c r="T10" s="693"/>
      <c r="U10" s="682" t="s">
        <v>17</v>
      </c>
      <c r="V10" s="683"/>
      <c r="W10" s="683"/>
      <c r="X10" s="684"/>
      <c r="Y10" s="691" t="str">
        <f>IF(基本情報入力シート!L28="","",基本情報入力シート!L28)</f>
        <v/>
      </c>
      <c r="Z10" s="692"/>
      <c r="AA10" s="692"/>
      <c r="AB10" s="692"/>
      <c r="AC10" s="692"/>
      <c r="AD10" s="692"/>
      <c r="AE10" s="692"/>
      <c r="AF10" s="692"/>
      <c r="AG10" s="692"/>
      <c r="AH10" s="692"/>
      <c r="AI10" s="692"/>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625" t="s">
        <v>1914</v>
      </c>
      <c r="C13" s="625"/>
      <c r="D13" s="625"/>
      <c r="E13" s="625"/>
      <c r="F13" s="625"/>
      <c r="G13" s="625"/>
      <c r="H13" s="625"/>
      <c r="I13" s="625"/>
      <c r="J13" s="625"/>
      <c r="K13" s="625"/>
      <c r="L13" s="625"/>
      <c r="M13" s="625"/>
      <c r="N13" s="625"/>
      <c r="O13" s="625"/>
      <c r="P13" s="625"/>
      <c r="Q13" s="625"/>
      <c r="R13" s="625"/>
      <c r="S13" s="625"/>
      <c r="T13" s="625"/>
      <c r="U13" s="625"/>
      <c r="V13" s="625"/>
      <c r="W13" s="625"/>
      <c r="X13" s="625"/>
      <c r="Y13" s="625"/>
      <c r="Z13" s="625"/>
      <c r="AA13" s="625"/>
      <c r="AB13" s="625"/>
      <c r="AC13" s="625"/>
      <c r="AD13" s="625"/>
      <c r="AE13" s="625"/>
      <c r="AF13" s="625"/>
      <c r="AG13" s="625"/>
      <c r="AH13" s="625"/>
      <c r="AI13" s="625"/>
      <c r="AK13" s="87"/>
      <c r="AL13" s="87"/>
      <c r="AM13" s="87"/>
      <c r="AN13" s="87"/>
      <c r="AO13" s="87"/>
      <c r="AP13" s="87"/>
      <c r="AQ13" s="87"/>
      <c r="AR13" s="87"/>
      <c r="AS13" s="87"/>
      <c r="AT13" s="87"/>
      <c r="AU13" s="87"/>
      <c r="AV13" s="87"/>
    </row>
    <row r="14" spans="1:48" ht="18" customHeight="1" thickBot="1">
      <c r="A14" s="51"/>
      <c r="B14" s="626" t="s">
        <v>2044</v>
      </c>
      <c r="C14" s="627"/>
      <c r="D14" s="627"/>
      <c r="E14" s="627"/>
      <c r="F14" s="627"/>
      <c r="G14" s="627"/>
      <c r="H14" s="627"/>
      <c r="I14" s="627"/>
      <c r="J14" s="627"/>
      <c r="K14" s="627"/>
      <c r="L14" s="627"/>
      <c r="M14" s="627"/>
      <c r="N14" s="627"/>
      <c r="O14" s="627"/>
      <c r="P14" s="627"/>
      <c r="Q14" s="627"/>
      <c r="R14" s="627"/>
      <c r="S14" s="627"/>
      <c r="T14" s="627"/>
      <c r="U14" s="627"/>
      <c r="V14" s="627"/>
      <c r="W14" s="627"/>
      <c r="X14" s="627"/>
      <c r="Y14" s="627"/>
      <c r="Z14" s="627"/>
      <c r="AA14" s="627"/>
      <c r="AB14" s="627"/>
      <c r="AC14" s="627"/>
      <c r="AD14" s="627"/>
      <c r="AE14" s="627"/>
      <c r="AF14" s="627"/>
      <c r="AG14" s="627"/>
      <c r="AH14" s="499" t="str">
        <f>IF(G4="","",IF(COUNTIF(基本情報入力シート!AN58:AN157,"加算対象")=COUNTIFS('別紙様式2-3（個表）'!J15:J114,"&lt;&gt;",'別紙様式2-3（個表）'!AP15:AP114,"加算対象"),"○","×"))</f>
        <v/>
      </c>
      <c r="AI14" s="500"/>
      <c r="AJ14" s="38"/>
    </row>
    <row r="15" spans="1:48" ht="28.25" customHeight="1">
      <c r="A15" s="51"/>
      <c r="B15" s="707" t="s">
        <v>2425</v>
      </c>
      <c r="C15" s="707"/>
      <c r="D15" s="707"/>
      <c r="E15" s="707"/>
      <c r="F15" s="707"/>
      <c r="G15" s="707"/>
      <c r="H15" s="707"/>
      <c r="I15" s="707"/>
      <c r="J15" s="707"/>
      <c r="K15" s="707"/>
      <c r="L15" s="707"/>
      <c r="M15" s="707"/>
      <c r="N15" s="707"/>
      <c r="O15" s="707"/>
      <c r="P15" s="707"/>
      <c r="Q15" s="707"/>
      <c r="R15" s="707"/>
      <c r="S15" s="707"/>
      <c r="T15" s="707"/>
      <c r="U15" s="707"/>
      <c r="V15" s="707"/>
      <c r="W15" s="707"/>
      <c r="X15" s="707"/>
      <c r="Y15" s="707"/>
      <c r="Z15" s="707"/>
      <c r="AA15" s="707"/>
      <c r="AB15" s="707"/>
      <c r="AC15" s="707"/>
      <c r="AD15" s="707"/>
      <c r="AE15" s="707"/>
      <c r="AF15" s="707"/>
      <c r="AG15" s="707"/>
      <c r="AH15" s="707"/>
      <c r="AI15" s="707"/>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8" customHeight="1" thickBot="1">
      <c r="A18" s="51"/>
      <c r="B18" s="628" t="s">
        <v>2386</v>
      </c>
      <c r="C18" s="628"/>
      <c r="D18" s="628"/>
      <c r="E18" s="628"/>
      <c r="F18" s="628"/>
      <c r="G18" s="628"/>
      <c r="H18" s="628"/>
      <c r="I18" s="628"/>
      <c r="J18" s="628"/>
      <c r="K18" s="628"/>
      <c r="L18" s="628"/>
      <c r="M18" s="628"/>
      <c r="N18" s="628"/>
      <c r="O18" s="628"/>
      <c r="P18" s="628"/>
      <c r="Q18" s="628"/>
      <c r="R18" s="628"/>
      <c r="S18" s="628"/>
      <c r="T18" s="628"/>
      <c r="U18" s="628"/>
      <c r="V18" s="628"/>
      <c r="W18" s="628"/>
      <c r="X18" s="628"/>
      <c r="Y18" s="628"/>
      <c r="Z18" s="628"/>
      <c r="AA18" s="628"/>
      <c r="AB18" s="628"/>
      <c r="AC18" s="628"/>
      <c r="AD18" s="628"/>
      <c r="AE18" s="628"/>
      <c r="AF18" s="628"/>
      <c r="AG18" s="626"/>
      <c r="AH18" s="499" t="str">
        <f>IF(G4="","",IF(AND(COUNTIFS('別紙様式2-3（個表）'!K15:K114,"要件を満たさない",'別紙様式2-3（個表）'!AP15:AP114,"加算対象")=0,COUNTIF(基本情報入力シート!AN58:AN157,"加算対象")=COUNTIFS('別紙様式2-3（個表）'!K15:K114,"&lt;&gt;",'別紙様式2-3（個表）'!AP15:AP114,"加算対象")),"○",
IF(AND(COUNTIFS('別紙様式2-3（個表）'!K15:K114,"要件を満たさない",'別紙様式2-3（個表）'!AP15:AP114,"加算対象")&gt;=1,COUNTIF(基本情報入力シート!AN58:AN157,"加算対象")=COUNTIFS('別紙様式2-3（個表）'!K15:K114,"&lt;&gt;",'別紙様式2-3（個表）'!AP15:AP114,"加算対象")),"△","×")))</f>
        <v/>
      </c>
      <c r="AI18" s="500"/>
      <c r="AJ18" s="192"/>
      <c r="AK18" s="260"/>
      <c r="AR18" s="25"/>
    </row>
    <row r="19" spans="1:53" ht="53.45" customHeight="1">
      <c r="A19" s="51"/>
      <c r="B19" s="715" t="s">
        <v>2426</v>
      </c>
      <c r="C19" s="715"/>
      <c r="D19" s="715"/>
      <c r="E19" s="715"/>
      <c r="F19" s="715"/>
      <c r="G19" s="715"/>
      <c r="H19" s="715"/>
      <c r="I19" s="715"/>
      <c r="J19" s="715"/>
      <c r="K19" s="715"/>
      <c r="L19" s="715"/>
      <c r="M19" s="715"/>
      <c r="N19" s="715"/>
      <c r="O19" s="715"/>
      <c r="P19" s="715"/>
      <c r="Q19" s="715"/>
      <c r="R19" s="715"/>
      <c r="S19" s="715"/>
      <c r="T19" s="715"/>
      <c r="U19" s="715"/>
      <c r="V19" s="715"/>
      <c r="W19" s="715"/>
      <c r="X19" s="715"/>
      <c r="Y19" s="715"/>
      <c r="Z19" s="715"/>
      <c r="AA19" s="715"/>
      <c r="AB19" s="715"/>
      <c r="AC19" s="715"/>
      <c r="AD19" s="715"/>
      <c r="AE19" s="715"/>
      <c r="AF19" s="715"/>
      <c r="AG19" s="715"/>
      <c r="AH19" s="355"/>
      <c r="AI19" s="355"/>
      <c r="AJ19" s="192"/>
      <c r="AK19" s="260"/>
      <c r="AR19" s="25"/>
    </row>
    <row r="20" spans="1:53" s="33" customFormat="1" ht="10.8"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716" t="s">
        <v>2496</v>
      </c>
      <c r="C22" s="647"/>
      <c r="D22" s="647"/>
      <c r="E22" s="647"/>
      <c r="F22" s="647"/>
      <c r="G22" s="647"/>
      <c r="H22" s="647"/>
      <c r="I22" s="647"/>
      <c r="J22" s="647"/>
      <c r="K22" s="647"/>
      <c r="L22" s="647"/>
      <c r="M22" s="647"/>
      <c r="N22" s="647"/>
      <c r="O22" s="647"/>
      <c r="P22" s="647"/>
      <c r="Q22" s="647"/>
      <c r="R22" s="647"/>
      <c r="S22" s="647"/>
      <c r="T22" s="647"/>
      <c r="U22" s="647"/>
      <c r="V22" s="647"/>
      <c r="W22" s="647"/>
      <c r="X22" s="647"/>
      <c r="Y22" s="647"/>
      <c r="Z22" s="647"/>
      <c r="AA22" s="647"/>
      <c r="AB22" s="647"/>
      <c r="AC22" s="647"/>
      <c r="AD22" s="647"/>
      <c r="AE22" s="647"/>
      <c r="AF22" s="647"/>
      <c r="AG22" s="647"/>
      <c r="AH22" s="499" t="str">
        <f>IF(OR(G4="",COUNTIFS('別紙様式2-3（個表）'!L15:L114,"職場環境改善の取組を行っている")=COUNTIF(基本情報入力シート!AN58:AN157,"加算対象")),"",IF(AND(COUNTIFS('別紙様式2-3（個表）'!L15:L114,"要件を満たさない",'別紙様式2-3（個表）'!AP15:AP114,"加算対象")=0,COUNTIF(基本情報入力シート!AN58:AN157,"加算対象")=COUNTIFS('別紙様式2-3（個表）'!L15:L114,"&lt;&gt;",'別紙様式2-3（個表）'!AP15:AP114,"加算対象")),"○",
IF(AND(COUNTIFS('別紙様式2-3（個表）'!L15:L114,"要件を満たさない",'別紙様式2-3（個表）'!AP15:AP114,"加算対象")&gt;=1,COUNTIF(基本情報入力シート!AN58:AN157,"加算対象")=COUNTIFS('別紙様式2-3（個表）'!L15:L114,"&lt;&gt;",'別紙様式2-3（個表）'!AP15:AP114,"加算対象")),"△","×")))</f>
        <v/>
      </c>
      <c r="AI22" s="500"/>
      <c r="AJ22" s="192"/>
      <c r="AK22" s="260"/>
      <c r="AR22" s="25"/>
    </row>
    <row r="23" spans="1:53" ht="33" customHeight="1" thickBot="1">
      <c r="A23" s="51"/>
      <c r="B23" s="701" t="s">
        <v>2427</v>
      </c>
      <c r="C23" s="647"/>
      <c r="D23" s="647"/>
      <c r="E23" s="647"/>
      <c r="F23" s="647"/>
      <c r="G23" s="647"/>
      <c r="H23" s="647"/>
      <c r="I23" s="647"/>
      <c r="J23" s="647"/>
      <c r="K23" s="647"/>
      <c r="L23" s="647"/>
      <c r="M23" s="647"/>
      <c r="N23" s="647"/>
      <c r="O23" s="647"/>
      <c r="P23" s="647"/>
      <c r="Q23" s="647"/>
      <c r="R23" s="647"/>
      <c r="S23" s="647"/>
      <c r="T23" s="647"/>
      <c r="U23" s="647"/>
      <c r="V23" s="647"/>
      <c r="W23" s="647"/>
      <c r="X23" s="647"/>
      <c r="Y23" s="647"/>
      <c r="Z23" s="647"/>
      <c r="AA23" s="647"/>
      <c r="AB23" s="647"/>
      <c r="AC23" s="647"/>
      <c r="AD23" s="647"/>
      <c r="AE23" s="647"/>
      <c r="AF23" s="647"/>
      <c r="AG23" s="648"/>
      <c r="AH23" s="499" t="str">
        <f>IF(OR(G4="",COUNTIF('別紙様式2-3（個表）'!L12:L114,"職場環境改善の取組を行っている")=0),"",IF(OR(B24="✓",B25="✓", B26="✓"),"○", "×"))</f>
        <v/>
      </c>
      <c r="AI23" s="500"/>
      <c r="AJ23" s="190"/>
      <c r="AK23" s="260"/>
      <c r="AR23" s="25"/>
      <c r="BA23" s="46" t="str">
        <f>'別紙様式2-2（処遇改善加算対象外サービス　総括表）'!AW17</f>
        <v/>
      </c>
    </row>
    <row r="24" spans="1:53" ht="20" customHeight="1">
      <c r="A24" s="33"/>
      <c r="B24" s="75"/>
      <c r="C24" s="643" t="s">
        <v>2428</v>
      </c>
      <c r="D24" s="644"/>
      <c r="E24" s="644"/>
      <c r="F24" s="644"/>
      <c r="G24" s="644"/>
      <c r="H24" s="644"/>
      <c r="I24" s="644"/>
      <c r="J24" s="644"/>
      <c r="K24" s="644"/>
      <c r="L24" s="644"/>
      <c r="M24" s="644"/>
      <c r="N24" s="644"/>
      <c r="O24" s="644"/>
      <c r="P24" s="644"/>
      <c r="Q24" s="644"/>
      <c r="R24" s="644"/>
      <c r="S24" s="644"/>
      <c r="T24" s="644"/>
      <c r="U24" s="644"/>
      <c r="V24" s="644"/>
      <c r="W24" s="644"/>
      <c r="X24" s="644"/>
      <c r="Y24" s="644"/>
      <c r="Z24" s="644"/>
      <c r="AA24" s="644"/>
      <c r="AB24" s="644"/>
      <c r="AC24" s="644"/>
      <c r="AD24" s="644"/>
      <c r="AE24" s="644"/>
      <c r="AF24" s="644"/>
      <c r="AG24" s="644"/>
      <c r="AH24" s="644"/>
      <c r="AI24" s="645"/>
      <c r="AJ24" s="38"/>
      <c r="AR24" s="25"/>
    </row>
    <row r="25" spans="1:53" ht="20" customHeight="1">
      <c r="A25" s="33"/>
      <c r="B25" s="73"/>
      <c r="C25" s="646" t="s">
        <v>2429</v>
      </c>
      <c r="D25" s="647"/>
      <c r="E25" s="647"/>
      <c r="F25" s="647"/>
      <c r="G25" s="647"/>
      <c r="H25" s="647"/>
      <c r="I25" s="647"/>
      <c r="J25" s="647"/>
      <c r="K25" s="647"/>
      <c r="L25" s="647"/>
      <c r="M25" s="647"/>
      <c r="N25" s="647"/>
      <c r="O25" s="647"/>
      <c r="P25" s="647"/>
      <c r="Q25" s="647"/>
      <c r="R25" s="647"/>
      <c r="S25" s="647"/>
      <c r="T25" s="647"/>
      <c r="U25" s="647"/>
      <c r="V25" s="647"/>
      <c r="W25" s="647"/>
      <c r="X25" s="647"/>
      <c r="Y25" s="647"/>
      <c r="Z25" s="647"/>
      <c r="AA25" s="647"/>
      <c r="AB25" s="647"/>
      <c r="AC25" s="647"/>
      <c r="AD25" s="647"/>
      <c r="AE25" s="647"/>
      <c r="AF25" s="647"/>
      <c r="AG25" s="647"/>
      <c r="AH25" s="647"/>
      <c r="AI25" s="648"/>
      <c r="AJ25" s="38"/>
      <c r="AR25" s="25"/>
    </row>
    <row r="26" spans="1:53" ht="20" customHeight="1" thickBot="1">
      <c r="A26" s="33"/>
      <c r="B26" s="74"/>
      <c r="C26" s="646" t="s">
        <v>2430</v>
      </c>
      <c r="D26" s="647"/>
      <c r="E26" s="647"/>
      <c r="F26" s="647"/>
      <c r="G26" s="647"/>
      <c r="H26" s="647"/>
      <c r="I26" s="647"/>
      <c r="J26" s="647"/>
      <c r="K26" s="647"/>
      <c r="L26" s="647"/>
      <c r="M26" s="647"/>
      <c r="N26" s="647"/>
      <c r="O26" s="647"/>
      <c r="P26" s="647"/>
      <c r="Q26" s="647"/>
      <c r="R26" s="647"/>
      <c r="S26" s="647"/>
      <c r="T26" s="647"/>
      <c r="U26" s="647"/>
      <c r="V26" s="647"/>
      <c r="W26" s="647"/>
      <c r="X26" s="647"/>
      <c r="Y26" s="647"/>
      <c r="Z26" s="647"/>
      <c r="AA26" s="647"/>
      <c r="AB26" s="647"/>
      <c r="AC26" s="647"/>
      <c r="AD26" s="647"/>
      <c r="AE26" s="647"/>
      <c r="AF26" s="647"/>
      <c r="AG26" s="647"/>
      <c r="AH26" s="647"/>
      <c r="AI26" s="648"/>
      <c r="AJ26" s="38"/>
      <c r="AR26" s="25"/>
    </row>
    <row r="27" spans="1:53" ht="20" customHeight="1" thickBot="1">
      <c r="A27" s="33"/>
      <c r="B27" s="360"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99" t="str">
        <f>IF(G4="","",IF(OR(AND(B30="✓",B31="✓",M32&lt;&gt;""),AND(B30="",B31="✓",M32&lt;&gt;""),AND(B30="✓",B31="",M32=""),),"○", "×"))</f>
        <v/>
      </c>
      <c r="AI28" s="500"/>
      <c r="AJ28" s="38"/>
      <c r="AR28" s="25"/>
    </row>
    <row r="29" spans="1:53" ht="21" customHeight="1" thickBot="1">
      <c r="A29" s="33"/>
      <c r="B29" s="708" t="s">
        <v>2392</v>
      </c>
      <c r="C29" s="627"/>
      <c r="D29" s="627"/>
      <c r="E29" s="627"/>
      <c r="F29" s="627"/>
      <c r="G29" s="627"/>
      <c r="H29" s="627"/>
      <c r="I29" s="627"/>
      <c r="J29" s="627"/>
      <c r="K29" s="627"/>
      <c r="L29" s="627"/>
      <c r="M29" s="627"/>
      <c r="N29" s="627"/>
      <c r="O29" s="627"/>
      <c r="P29" s="627"/>
      <c r="Q29" s="627"/>
      <c r="R29" s="627"/>
      <c r="S29" s="627"/>
      <c r="T29" s="627"/>
      <c r="U29" s="627"/>
      <c r="V29" s="627"/>
      <c r="W29" s="627"/>
      <c r="X29" s="627"/>
      <c r="Y29" s="627"/>
      <c r="Z29" s="627"/>
      <c r="AA29" s="627"/>
      <c r="AB29" s="627"/>
      <c r="AC29" s="627"/>
      <c r="AD29" s="627"/>
      <c r="AE29" s="627"/>
      <c r="AF29" s="627"/>
      <c r="AG29" s="627"/>
      <c r="AH29" s="627"/>
      <c r="AI29" s="633"/>
      <c r="AJ29" s="38"/>
      <c r="AR29" s="25"/>
    </row>
    <row r="30" spans="1:53" ht="20" customHeight="1">
      <c r="A30" s="33"/>
      <c r="B30" s="75"/>
      <c r="C30" s="643" t="s">
        <v>2432</v>
      </c>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c r="AH30" s="644"/>
      <c r="AI30" s="645"/>
      <c r="AJ30" s="38"/>
      <c r="AR30" s="25"/>
    </row>
    <row r="31" spans="1:53" ht="20" customHeight="1" thickBot="1">
      <c r="A31" s="33"/>
      <c r="B31" s="74"/>
      <c r="C31" s="709" t="s">
        <v>2433</v>
      </c>
      <c r="D31" s="710"/>
      <c r="E31" s="710"/>
      <c r="F31" s="710"/>
      <c r="G31" s="710"/>
      <c r="H31" s="710"/>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1"/>
      <c r="AJ31" s="38"/>
      <c r="AR31" s="25"/>
    </row>
    <row r="32" spans="1:53" ht="29.45" customHeight="1" thickBot="1">
      <c r="A32" s="33"/>
      <c r="B32" s="712" t="s">
        <v>2434</v>
      </c>
      <c r="C32" s="713"/>
      <c r="D32" s="713"/>
      <c r="E32" s="713"/>
      <c r="F32" s="713"/>
      <c r="G32" s="713"/>
      <c r="H32" s="713"/>
      <c r="I32" s="713"/>
      <c r="J32" s="713"/>
      <c r="K32" s="713"/>
      <c r="L32" s="714"/>
      <c r="M32" s="698"/>
      <c r="N32" s="699"/>
      <c r="O32" s="699"/>
      <c r="P32" s="699"/>
      <c r="Q32" s="699"/>
      <c r="R32" s="699"/>
      <c r="S32" s="699"/>
      <c r="T32" s="699"/>
      <c r="U32" s="699"/>
      <c r="V32" s="699"/>
      <c r="W32" s="699"/>
      <c r="X32" s="699"/>
      <c r="Y32" s="699"/>
      <c r="Z32" s="699"/>
      <c r="AA32" s="699"/>
      <c r="AB32" s="699"/>
      <c r="AC32" s="699"/>
      <c r="AD32" s="699"/>
      <c r="AE32" s="699"/>
      <c r="AF32" s="699"/>
      <c r="AG32" s="699"/>
      <c r="AH32" s="699"/>
      <c r="AI32" s="700"/>
      <c r="AJ32" s="38"/>
      <c r="AR32" s="25"/>
    </row>
    <row r="33" spans="1:48" ht="100.25" customHeight="1">
      <c r="A33" s="33"/>
      <c r="B33" s="706" t="s">
        <v>2495</v>
      </c>
      <c r="C33" s="706"/>
      <c r="D33" s="706"/>
      <c r="E33" s="706"/>
      <c r="F33" s="706"/>
      <c r="G33" s="706"/>
      <c r="H33" s="706"/>
      <c r="I33" s="706"/>
      <c r="J33" s="706"/>
      <c r="K33" s="706"/>
      <c r="L33" s="706"/>
      <c r="M33" s="706"/>
      <c r="N33" s="706"/>
      <c r="O33" s="706"/>
      <c r="P33" s="706"/>
      <c r="Q33" s="706"/>
      <c r="R33" s="706"/>
      <c r="S33" s="706"/>
      <c r="T33" s="706"/>
      <c r="U33" s="706"/>
      <c r="V33" s="706"/>
      <c r="W33" s="706"/>
      <c r="X33" s="706"/>
      <c r="Y33" s="706"/>
      <c r="Z33" s="706"/>
      <c r="AA33" s="706"/>
      <c r="AB33" s="706"/>
      <c r="AC33" s="706"/>
      <c r="AD33" s="706"/>
      <c r="AE33" s="706"/>
      <c r="AF33" s="706"/>
      <c r="AG33" s="706"/>
      <c r="AH33" s="706"/>
      <c r="AI33" s="706"/>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56" t="s">
        <v>67</v>
      </c>
      <c r="B36" s="656"/>
      <c r="C36" s="656"/>
      <c r="D36" s="656"/>
      <c r="E36" s="656"/>
      <c r="F36" s="656"/>
      <c r="G36" s="656"/>
      <c r="H36" s="656"/>
      <c r="I36" s="656"/>
      <c r="J36" s="656"/>
      <c r="K36" s="656"/>
      <c r="L36" s="656"/>
      <c r="M36" s="656"/>
      <c r="N36" s="656"/>
      <c r="O36" s="656"/>
      <c r="P36" s="656"/>
      <c r="Q36" s="656"/>
      <c r="R36" s="656"/>
      <c r="S36" s="656"/>
      <c r="T36" s="656"/>
      <c r="U36" s="656"/>
      <c r="V36" s="656"/>
      <c r="W36" s="656"/>
      <c r="X36" s="656"/>
      <c r="Y36" s="656"/>
      <c r="Z36" s="656"/>
      <c r="AA36" s="656"/>
      <c r="AB36" s="656"/>
      <c r="AC36" s="656"/>
      <c r="AD36" s="656"/>
      <c r="AE36" s="656"/>
      <c r="AF36" s="656"/>
      <c r="AG36" s="657"/>
      <c r="AH36" s="723" t="str" cm="1">
        <f t="array" ref="AH36">IF(G4="", "", IF(PRODUCT((A38:A44="✓")*1)=1,"○","×"))</f>
        <v/>
      </c>
      <c r="AI36" s="724"/>
      <c r="AJ36" s="30"/>
      <c r="AK36" s="720" t="s">
        <v>81</v>
      </c>
      <c r="AL36" s="721"/>
      <c r="AM36" s="721"/>
      <c r="AN36" s="721"/>
      <c r="AO36" s="721"/>
      <c r="AP36" s="721"/>
      <c r="AQ36" s="721"/>
      <c r="AR36" s="721"/>
      <c r="AS36" s="721"/>
      <c r="AT36" s="721"/>
      <c r="AU36" s="721"/>
      <c r="AV36" s="722"/>
    </row>
    <row r="37" spans="1:48" ht="14.25" customHeight="1" thickBot="1">
      <c r="A37" s="658" t="s">
        <v>82</v>
      </c>
      <c r="B37" s="659"/>
      <c r="C37" s="659"/>
      <c r="D37" s="659"/>
      <c r="E37" s="659"/>
      <c r="F37" s="659"/>
      <c r="G37" s="659"/>
      <c r="H37" s="659"/>
      <c r="I37" s="659"/>
      <c r="J37" s="659"/>
      <c r="K37" s="659"/>
      <c r="L37" s="659"/>
      <c r="M37" s="659"/>
      <c r="N37" s="659"/>
      <c r="O37" s="659"/>
      <c r="P37" s="659"/>
      <c r="Q37" s="659"/>
      <c r="R37" s="659"/>
      <c r="S37" s="659"/>
      <c r="T37" s="659"/>
      <c r="U37" s="659"/>
      <c r="V37" s="659"/>
      <c r="W37" s="659"/>
      <c r="X37" s="659"/>
      <c r="Y37" s="659"/>
      <c r="Z37" s="660"/>
      <c r="AA37" s="725" t="s">
        <v>83</v>
      </c>
      <c r="AB37" s="726"/>
      <c r="AC37" s="726"/>
      <c r="AD37" s="726"/>
      <c r="AE37" s="726"/>
      <c r="AF37" s="726"/>
      <c r="AG37" s="726"/>
      <c r="AH37" s="726"/>
      <c r="AI37" s="727"/>
      <c r="AJ37" s="33"/>
      <c r="AL37" s="26"/>
    </row>
    <row r="38" spans="1:48" ht="20" customHeight="1">
      <c r="A38" s="75"/>
      <c r="B38" s="629" t="s">
        <v>2387</v>
      </c>
      <c r="C38" s="630"/>
      <c r="D38" s="630"/>
      <c r="E38" s="630"/>
      <c r="F38" s="630"/>
      <c r="G38" s="630"/>
      <c r="H38" s="630"/>
      <c r="I38" s="630"/>
      <c r="J38" s="630"/>
      <c r="K38" s="630"/>
      <c r="L38" s="630"/>
      <c r="M38" s="630"/>
      <c r="N38" s="630"/>
      <c r="O38" s="630"/>
      <c r="P38" s="630"/>
      <c r="Q38" s="630"/>
      <c r="R38" s="630"/>
      <c r="S38" s="630"/>
      <c r="T38" s="630"/>
      <c r="U38" s="630"/>
      <c r="V38" s="630"/>
      <c r="W38" s="630"/>
      <c r="X38" s="630"/>
      <c r="Y38" s="630"/>
      <c r="Z38" s="631"/>
      <c r="AA38" s="634" t="s">
        <v>69</v>
      </c>
      <c r="AB38" s="635"/>
      <c r="AC38" s="635"/>
      <c r="AD38" s="635"/>
      <c r="AE38" s="635"/>
      <c r="AF38" s="635"/>
      <c r="AG38" s="635"/>
      <c r="AH38" s="635"/>
      <c r="AI38" s="636"/>
      <c r="AJ38" s="40"/>
    </row>
    <row r="39" spans="1:48" ht="20" customHeight="1">
      <c r="A39" s="73"/>
      <c r="B39" s="629" t="s">
        <v>2045</v>
      </c>
      <c r="C39" s="630"/>
      <c r="D39" s="630"/>
      <c r="E39" s="630"/>
      <c r="F39" s="630"/>
      <c r="G39" s="630"/>
      <c r="H39" s="630"/>
      <c r="I39" s="630"/>
      <c r="J39" s="630"/>
      <c r="K39" s="630"/>
      <c r="L39" s="630"/>
      <c r="M39" s="630"/>
      <c r="N39" s="630"/>
      <c r="O39" s="630"/>
      <c r="P39" s="630"/>
      <c r="Q39" s="630"/>
      <c r="R39" s="630"/>
      <c r="S39" s="630"/>
      <c r="T39" s="630"/>
      <c r="U39" s="630"/>
      <c r="V39" s="630"/>
      <c r="W39" s="630"/>
      <c r="X39" s="630"/>
      <c r="Y39" s="630"/>
      <c r="Z39" s="631"/>
      <c r="AA39" s="637" t="s">
        <v>69</v>
      </c>
      <c r="AB39" s="638"/>
      <c r="AC39" s="638"/>
      <c r="AD39" s="638"/>
      <c r="AE39" s="638"/>
      <c r="AF39" s="638"/>
      <c r="AG39" s="638"/>
      <c r="AH39" s="638"/>
      <c r="AI39" s="639"/>
      <c r="AJ39" s="40"/>
    </row>
    <row r="40" spans="1:48" ht="30" customHeight="1">
      <c r="A40" s="73"/>
      <c r="B40" s="640" t="s">
        <v>2046</v>
      </c>
      <c r="C40" s="641"/>
      <c r="D40" s="641"/>
      <c r="E40" s="641"/>
      <c r="F40" s="641"/>
      <c r="G40" s="641"/>
      <c r="H40" s="641"/>
      <c r="I40" s="641"/>
      <c r="J40" s="641"/>
      <c r="K40" s="641"/>
      <c r="L40" s="641"/>
      <c r="M40" s="641"/>
      <c r="N40" s="641"/>
      <c r="O40" s="641"/>
      <c r="P40" s="641"/>
      <c r="Q40" s="641"/>
      <c r="R40" s="641"/>
      <c r="S40" s="641"/>
      <c r="T40" s="641"/>
      <c r="U40" s="641"/>
      <c r="V40" s="641"/>
      <c r="W40" s="641"/>
      <c r="X40" s="641"/>
      <c r="Y40" s="641"/>
      <c r="Z40" s="642"/>
      <c r="AA40" s="637" t="s">
        <v>85</v>
      </c>
      <c r="AB40" s="638"/>
      <c r="AC40" s="638"/>
      <c r="AD40" s="638"/>
      <c r="AE40" s="638"/>
      <c r="AF40" s="638"/>
      <c r="AG40" s="638"/>
      <c r="AH40" s="638"/>
      <c r="AI40" s="639"/>
      <c r="AJ40" s="30"/>
    </row>
    <row r="41" spans="1:48" ht="30" customHeight="1">
      <c r="A41" s="73"/>
      <c r="B41" s="629" t="s">
        <v>68</v>
      </c>
      <c r="C41" s="630"/>
      <c r="D41" s="630"/>
      <c r="E41" s="630"/>
      <c r="F41" s="630"/>
      <c r="G41" s="630"/>
      <c r="H41" s="630"/>
      <c r="I41" s="630"/>
      <c r="J41" s="630"/>
      <c r="K41" s="630"/>
      <c r="L41" s="630"/>
      <c r="M41" s="630"/>
      <c r="N41" s="630"/>
      <c r="O41" s="630"/>
      <c r="P41" s="630"/>
      <c r="Q41" s="630"/>
      <c r="R41" s="630"/>
      <c r="S41" s="630"/>
      <c r="T41" s="630"/>
      <c r="U41" s="630"/>
      <c r="V41" s="630"/>
      <c r="W41" s="630"/>
      <c r="X41" s="630"/>
      <c r="Y41" s="630"/>
      <c r="Z41" s="631"/>
      <c r="AA41" s="634" t="s">
        <v>69</v>
      </c>
      <c r="AB41" s="635"/>
      <c r="AC41" s="635"/>
      <c r="AD41" s="635"/>
      <c r="AE41" s="635"/>
      <c r="AF41" s="635"/>
      <c r="AG41" s="635"/>
      <c r="AH41" s="635"/>
      <c r="AI41" s="636"/>
      <c r="AJ41" s="30"/>
      <c r="AK41" s="26"/>
    </row>
    <row r="42" spans="1:48" ht="30" customHeight="1">
      <c r="A42" s="73"/>
      <c r="B42" s="629" t="s">
        <v>70</v>
      </c>
      <c r="C42" s="630"/>
      <c r="D42" s="630"/>
      <c r="E42" s="630"/>
      <c r="F42" s="630"/>
      <c r="G42" s="630"/>
      <c r="H42" s="630"/>
      <c r="I42" s="630"/>
      <c r="J42" s="630"/>
      <c r="K42" s="630"/>
      <c r="L42" s="630"/>
      <c r="M42" s="630"/>
      <c r="N42" s="630"/>
      <c r="O42" s="630"/>
      <c r="P42" s="630"/>
      <c r="Q42" s="630"/>
      <c r="R42" s="630"/>
      <c r="S42" s="630"/>
      <c r="T42" s="630"/>
      <c r="U42" s="630"/>
      <c r="V42" s="630"/>
      <c r="W42" s="630"/>
      <c r="X42" s="630"/>
      <c r="Y42" s="630"/>
      <c r="Z42" s="631"/>
      <c r="AA42" s="637" t="s">
        <v>71</v>
      </c>
      <c r="AB42" s="638"/>
      <c r="AC42" s="638"/>
      <c r="AD42" s="638"/>
      <c r="AE42" s="638"/>
      <c r="AF42" s="638"/>
      <c r="AG42" s="638"/>
      <c r="AH42" s="638"/>
      <c r="AI42" s="639"/>
      <c r="AJ42" s="30"/>
      <c r="AK42" s="26"/>
      <c r="AL42" s="27"/>
    </row>
    <row r="43" spans="1:48" ht="20" customHeight="1">
      <c r="A43" s="73"/>
      <c r="B43" s="640" t="s">
        <v>86</v>
      </c>
      <c r="C43" s="641"/>
      <c r="D43" s="641"/>
      <c r="E43" s="641"/>
      <c r="F43" s="641"/>
      <c r="G43" s="641"/>
      <c r="H43" s="641"/>
      <c r="I43" s="641"/>
      <c r="J43" s="641"/>
      <c r="K43" s="641"/>
      <c r="L43" s="641"/>
      <c r="M43" s="641"/>
      <c r="N43" s="641"/>
      <c r="O43" s="641"/>
      <c r="P43" s="641"/>
      <c r="Q43" s="641"/>
      <c r="R43" s="641"/>
      <c r="S43" s="641"/>
      <c r="T43" s="641"/>
      <c r="U43" s="641"/>
      <c r="V43" s="641"/>
      <c r="W43" s="641"/>
      <c r="X43" s="641"/>
      <c r="Y43" s="641"/>
      <c r="Z43" s="642"/>
      <c r="AA43" s="634" t="s">
        <v>72</v>
      </c>
      <c r="AB43" s="635"/>
      <c r="AC43" s="635"/>
      <c r="AD43" s="635"/>
      <c r="AE43" s="635"/>
      <c r="AF43" s="635"/>
      <c r="AG43" s="635"/>
      <c r="AH43" s="635"/>
      <c r="AI43" s="636"/>
      <c r="AJ43" s="30"/>
      <c r="AK43" s="26"/>
      <c r="AL43" s="27"/>
    </row>
    <row r="44" spans="1:48" ht="20" customHeight="1" thickBot="1">
      <c r="A44" s="76"/>
      <c r="B44" s="632" t="s">
        <v>2047</v>
      </c>
      <c r="C44" s="627"/>
      <c r="D44" s="627"/>
      <c r="E44" s="627"/>
      <c r="F44" s="627"/>
      <c r="G44" s="627"/>
      <c r="H44" s="627"/>
      <c r="I44" s="627"/>
      <c r="J44" s="627"/>
      <c r="K44" s="627"/>
      <c r="L44" s="627"/>
      <c r="M44" s="627"/>
      <c r="N44" s="627"/>
      <c r="O44" s="627"/>
      <c r="P44" s="627"/>
      <c r="Q44" s="627"/>
      <c r="R44" s="627"/>
      <c r="S44" s="627"/>
      <c r="T44" s="627"/>
      <c r="U44" s="627"/>
      <c r="V44" s="627"/>
      <c r="W44" s="627"/>
      <c r="X44" s="627"/>
      <c r="Y44" s="627"/>
      <c r="Z44" s="633"/>
      <c r="AA44" s="634" t="s">
        <v>69</v>
      </c>
      <c r="AB44" s="635"/>
      <c r="AC44" s="635"/>
      <c r="AD44" s="635"/>
      <c r="AE44" s="635"/>
      <c r="AF44" s="635"/>
      <c r="AG44" s="635"/>
      <c r="AH44" s="635"/>
      <c r="AI44" s="636"/>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8"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61" t="str">
        <f>IF(G4="","",AH14)</f>
        <v/>
      </c>
      <c r="AF50" s="662"/>
      <c r="AG50" s="662"/>
      <c r="AH50" s="662"/>
      <c r="AI50" s="662"/>
      <c r="AJ50" s="663"/>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61" t="str">
        <f>IF(G4="","",AH18)</f>
        <v/>
      </c>
      <c r="AF51" s="662"/>
      <c r="AG51" s="662"/>
      <c r="AH51" s="662"/>
      <c r="AI51" s="662"/>
      <c r="AJ51" s="663"/>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61" t="str">
        <f>IF(G4="","",IF(AND(AH22&lt;&gt;"×",AH23&lt;&gt;"×"),"○","×"))</f>
        <v/>
      </c>
      <c r="AF52" s="662"/>
      <c r="AG52" s="662"/>
      <c r="AH52" s="662"/>
      <c r="AI52" s="662"/>
      <c r="AJ52" s="663"/>
    </row>
    <row r="53" spans="1:53" ht="13.8"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61" t="str">
        <f>IF(G4="","",AH28)</f>
        <v/>
      </c>
      <c r="AF53" s="662"/>
      <c r="AG53" s="662"/>
      <c r="AH53" s="662"/>
      <c r="AI53" s="662"/>
      <c r="AJ53" s="663"/>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61" t="str">
        <f>AH36</f>
        <v/>
      </c>
      <c r="AF55" s="662"/>
      <c r="AG55" s="662"/>
      <c r="AH55" s="662"/>
      <c r="AI55" s="662"/>
      <c r="AJ55" s="663"/>
    </row>
    <row r="56" spans="1:53" ht="14.45"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2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62" t="str">
        <f>'別紙様式2-3（個表）'!V13</f>
        <v/>
      </c>
      <c r="AF57" s="662"/>
      <c r="AG57" s="662"/>
      <c r="AH57" s="662"/>
      <c r="AI57" s="662"/>
      <c r="AJ57" s="663"/>
    </row>
    <row r="58" spans="1:53" s="39" customFormat="1" ht="20.45"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61" t="str">
        <f>'別紙様式2-3（個表）'!V14</f>
        <v/>
      </c>
      <c r="AF58" s="662"/>
      <c r="AG58" s="662"/>
      <c r="AH58" s="662"/>
      <c r="AI58" s="662"/>
      <c r="AJ58" s="663"/>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02" t="s">
        <v>24</v>
      </c>
      <c r="B62" s="702"/>
      <c r="C62" s="649" t="s">
        <v>1916</v>
      </c>
      <c r="D62" s="649"/>
      <c r="E62" s="649"/>
      <c r="F62" s="649"/>
      <c r="G62" s="649"/>
      <c r="H62" s="650" t="s">
        <v>32</v>
      </c>
      <c r="I62" s="650"/>
      <c r="J62" s="650"/>
      <c r="K62" s="650"/>
      <c r="L62" s="650" t="s">
        <v>33</v>
      </c>
      <c r="M62" s="650"/>
      <c r="N62" s="650"/>
      <c r="O62" s="650"/>
      <c r="P62" s="649" t="s">
        <v>34</v>
      </c>
      <c r="Q62" s="649"/>
      <c r="R62" s="649"/>
      <c r="S62" s="649"/>
      <c r="T62" s="649" t="s">
        <v>1917</v>
      </c>
      <c r="U62" s="649"/>
      <c r="V62" s="649"/>
      <c r="W62" s="649"/>
      <c r="X62" s="649"/>
      <c r="Y62" s="649"/>
      <c r="Z62" s="649"/>
      <c r="AA62" s="728" t="s">
        <v>1918</v>
      </c>
      <c r="AB62" s="729"/>
      <c r="AC62" s="729"/>
      <c r="AD62" s="729"/>
      <c r="AE62" s="729"/>
      <c r="AF62" s="729"/>
      <c r="AG62" s="729"/>
      <c r="AH62" s="729"/>
      <c r="AI62" s="729"/>
      <c r="AJ62" s="730"/>
    </row>
    <row r="63" spans="1:53" ht="24.6" customHeight="1" thickBot="1">
      <c r="A63" s="731" t="str">
        <f>AE1</f>
        <v>新潟県</v>
      </c>
      <c r="B63" s="731"/>
      <c r="C63" s="732">
        <f>IFERROR(SUMIF('別紙様式2-3（個表）'!AP15:AP114,"加算対象",'別紙様式2-3（個表）'!P15:P114), "未入力あり")</f>
        <v>0</v>
      </c>
      <c r="D63" s="732"/>
      <c r="E63" s="732"/>
      <c r="F63" s="732"/>
      <c r="G63" s="732"/>
      <c r="H63" s="651">
        <f>IFERROR(SUMIF('別紙様式2-3（個表）'!AP15:AP114,"加算対象",'別紙様式2-3（個表）'!Q15:Q114), "未入力あり")</f>
        <v>0</v>
      </c>
      <c r="I63" s="651"/>
      <c r="J63" s="651"/>
      <c r="K63" s="651"/>
      <c r="L63" s="651">
        <f>IFERROR(SUMIF('別紙様式2-3（個表）'!AP15:AP114,"加算対象",'別紙様式2-3（個表）'!R15:R114), "未入力あり")</f>
        <v>0</v>
      </c>
      <c r="M63" s="651"/>
      <c r="N63" s="651"/>
      <c r="O63" s="651"/>
      <c r="P63" s="651">
        <f>IFERROR(SUMIF('別紙様式2-3（個表）'!AP15:AP114,"加算対象",'別紙様式2-3（個表）'!S15:S114), "未入力あり")</f>
        <v>0</v>
      </c>
      <c r="Q63" s="651"/>
      <c r="R63" s="651"/>
      <c r="S63" s="651"/>
      <c r="T63" s="649" t="str">
        <f>IFERROR(IF(H63="", "",VLOOKUP("○",'別紙様式2-3（個表）'!T15:AI114, 16, FALSE)), "未記入")</f>
        <v>未記入</v>
      </c>
      <c r="U63" s="649"/>
      <c r="V63" s="649"/>
      <c r="W63" s="649"/>
      <c r="X63" s="649"/>
      <c r="Y63" s="649"/>
      <c r="Z63" s="649"/>
      <c r="AA63" s="733" t="str">
        <f>IF(COUNTIF('別紙様式2-3（個表）'!U15:U114,"○")=1, "はい", "いいえ")</f>
        <v>いいえ</v>
      </c>
      <c r="AB63" s="734"/>
      <c r="AC63" s="734"/>
      <c r="AD63" s="734"/>
      <c r="AE63" s="734"/>
      <c r="AF63" s="734"/>
      <c r="AG63" s="734"/>
      <c r="AH63" s="734"/>
      <c r="AI63" s="734"/>
      <c r="AJ63" s="735"/>
      <c r="AK63" s="717" t="s">
        <v>2054</v>
      </c>
      <c r="AL63" s="718"/>
      <c r="AM63" s="718"/>
      <c r="AN63" s="718"/>
      <c r="AO63" s="718"/>
      <c r="AP63" s="718"/>
      <c r="AQ63" s="718"/>
      <c r="AR63" s="718"/>
      <c r="AS63" s="718"/>
      <c r="AT63" s="718"/>
      <c r="AU63" s="718"/>
      <c r="AV63" s="719"/>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624"/>
      <c r="B71" s="624"/>
      <c r="C71" s="622"/>
      <c r="D71" s="622"/>
      <c r="E71" s="622"/>
      <c r="F71" s="622"/>
      <c r="G71" s="622"/>
      <c r="H71" s="623"/>
      <c r="I71" s="623"/>
      <c r="J71" s="623"/>
      <c r="K71" s="623"/>
      <c r="L71" s="623"/>
      <c r="M71" s="623"/>
      <c r="N71" s="623"/>
      <c r="O71" s="623"/>
      <c r="P71" s="623"/>
      <c r="Q71" s="623"/>
      <c r="R71" s="623"/>
      <c r="S71" s="623"/>
      <c r="T71" s="652"/>
      <c r="U71" s="652"/>
      <c r="V71" s="652"/>
      <c r="W71" s="652"/>
      <c r="X71" s="652"/>
      <c r="Y71" s="652"/>
      <c r="Z71" s="652"/>
      <c r="AA71" s="652"/>
      <c r="AB71" s="652"/>
      <c r="AC71" s="652"/>
      <c r="AD71" s="652"/>
      <c r="AE71" s="61"/>
      <c r="AF71" s="61"/>
      <c r="AG71" s="61"/>
      <c r="AH71" s="61"/>
      <c r="AI71" s="61"/>
      <c r="AJ71" s="61"/>
    </row>
    <row r="72" spans="1:36" ht="14" customHeight="1">
      <c r="A72" s="624"/>
      <c r="B72" s="624"/>
      <c r="C72" s="622"/>
      <c r="D72" s="622"/>
      <c r="E72" s="622"/>
      <c r="F72" s="622"/>
      <c r="G72" s="622"/>
      <c r="H72" s="623"/>
      <c r="I72" s="623"/>
      <c r="J72" s="623"/>
      <c r="K72" s="623"/>
      <c r="L72" s="623"/>
      <c r="M72" s="623"/>
      <c r="N72" s="623"/>
      <c r="O72" s="623"/>
      <c r="P72" s="623"/>
      <c r="Q72" s="623"/>
      <c r="R72" s="623"/>
      <c r="S72" s="623"/>
      <c r="T72" s="652"/>
      <c r="U72" s="652"/>
      <c r="V72" s="652"/>
      <c r="W72" s="652"/>
      <c r="X72" s="652"/>
      <c r="Y72" s="652"/>
      <c r="Z72" s="652"/>
      <c r="AA72" s="652"/>
      <c r="AB72" s="652"/>
      <c r="AC72" s="652"/>
      <c r="AD72" s="652"/>
      <c r="AE72" s="61"/>
      <c r="AF72" s="61"/>
      <c r="AG72" s="61"/>
      <c r="AH72" s="61"/>
      <c r="AI72" s="61"/>
      <c r="AJ72" s="61"/>
    </row>
    <row r="73" spans="1:36" ht="14" customHeight="1">
      <c r="A73" s="624"/>
      <c r="B73" s="624"/>
      <c r="C73" s="622"/>
      <c r="D73" s="622"/>
      <c r="E73" s="622"/>
      <c r="F73" s="622"/>
      <c r="G73" s="622"/>
      <c r="H73" s="623"/>
      <c r="I73" s="623"/>
      <c r="J73" s="623"/>
      <c r="K73" s="623"/>
      <c r="L73" s="623"/>
      <c r="M73" s="623"/>
      <c r="N73" s="623"/>
      <c r="O73" s="623"/>
      <c r="P73" s="623"/>
      <c r="Q73" s="623"/>
      <c r="R73" s="623"/>
      <c r="S73" s="623"/>
      <c r="T73" s="652"/>
      <c r="U73" s="652"/>
      <c r="V73" s="652"/>
      <c r="W73" s="652"/>
      <c r="X73" s="652"/>
      <c r="Y73" s="652"/>
      <c r="Z73" s="652"/>
      <c r="AA73" s="652"/>
      <c r="AB73" s="652"/>
      <c r="AC73" s="652"/>
      <c r="AD73" s="652"/>
      <c r="AE73" s="61"/>
      <c r="AF73" s="61"/>
      <c r="AG73" s="61"/>
      <c r="AH73" s="61"/>
      <c r="AI73" s="61"/>
      <c r="AJ73" s="61"/>
    </row>
    <row r="74" spans="1:36" ht="14" customHeight="1">
      <c r="A74" s="624"/>
      <c r="B74" s="624"/>
      <c r="C74" s="622"/>
      <c r="D74" s="622"/>
      <c r="E74" s="622"/>
      <c r="F74" s="622"/>
      <c r="G74" s="622"/>
      <c r="H74" s="623"/>
      <c r="I74" s="623"/>
      <c r="J74" s="623"/>
      <c r="K74" s="623"/>
      <c r="L74" s="623"/>
      <c r="M74" s="623"/>
      <c r="N74" s="623"/>
      <c r="O74" s="623"/>
      <c r="P74" s="623"/>
      <c r="Q74" s="623"/>
      <c r="R74" s="623"/>
      <c r="S74" s="623"/>
      <c r="T74" s="652"/>
      <c r="U74" s="652"/>
      <c r="V74" s="652"/>
      <c r="W74" s="652"/>
      <c r="X74" s="652"/>
      <c r="Y74" s="652"/>
      <c r="Z74" s="652"/>
      <c r="AA74" s="652"/>
      <c r="AB74" s="652"/>
      <c r="AC74" s="652"/>
      <c r="AD74" s="652"/>
      <c r="AE74" s="61"/>
      <c r="AF74" s="61"/>
      <c r="AG74" s="61"/>
      <c r="AH74" s="61"/>
      <c r="AI74" s="61"/>
      <c r="AJ74" s="61"/>
    </row>
    <row r="75" spans="1:36" ht="14" customHeight="1">
      <c r="A75" s="624"/>
      <c r="B75" s="624"/>
      <c r="C75" s="622"/>
      <c r="D75" s="622"/>
      <c r="E75" s="622"/>
      <c r="F75" s="622"/>
      <c r="G75" s="622"/>
      <c r="H75" s="623"/>
      <c r="I75" s="623"/>
      <c r="J75" s="623"/>
      <c r="K75" s="623"/>
      <c r="L75" s="623"/>
      <c r="M75" s="623"/>
      <c r="N75" s="623"/>
      <c r="O75" s="623"/>
      <c r="P75" s="623"/>
      <c r="Q75" s="623"/>
      <c r="R75" s="623"/>
      <c r="S75" s="623"/>
      <c r="T75" s="652"/>
      <c r="U75" s="652"/>
      <c r="V75" s="652"/>
      <c r="W75" s="652"/>
      <c r="X75" s="652"/>
      <c r="Y75" s="652"/>
      <c r="Z75" s="652"/>
      <c r="AA75" s="652"/>
      <c r="AB75" s="652"/>
      <c r="AC75" s="652"/>
      <c r="AD75" s="652"/>
      <c r="AE75" s="61"/>
      <c r="AF75" s="61"/>
      <c r="AG75" s="61"/>
      <c r="AH75" s="61"/>
      <c r="AI75" s="61"/>
      <c r="AJ75" s="61"/>
    </row>
    <row r="76" spans="1:36" ht="14" customHeight="1">
      <c r="A76" s="624"/>
      <c r="B76" s="624"/>
      <c r="C76" s="622"/>
      <c r="D76" s="622"/>
      <c r="E76" s="622"/>
      <c r="F76" s="622"/>
      <c r="G76" s="622"/>
      <c r="H76" s="623"/>
      <c r="I76" s="623"/>
      <c r="J76" s="623"/>
      <c r="K76" s="623"/>
      <c r="L76" s="623"/>
      <c r="M76" s="623"/>
      <c r="N76" s="623"/>
      <c r="O76" s="623"/>
      <c r="P76" s="623"/>
      <c r="Q76" s="623"/>
      <c r="R76" s="623"/>
      <c r="S76" s="623"/>
      <c r="T76" s="652"/>
      <c r="U76" s="652"/>
      <c r="V76" s="652"/>
      <c r="W76" s="652"/>
      <c r="X76" s="652"/>
      <c r="Y76" s="652"/>
      <c r="Z76" s="652"/>
      <c r="AA76" s="652"/>
      <c r="AB76" s="652"/>
      <c r="AC76" s="652"/>
      <c r="AD76" s="652"/>
      <c r="AE76" s="61"/>
      <c r="AF76" s="61"/>
      <c r="AG76" s="61"/>
      <c r="AH76" s="61"/>
      <c r="AI76" s="61"/>
      <c r="AJ76" s="61"/>
    </row>
    <row r="77" spans="1:36" ht="14" customHeight="1">
      <c r="A77" s="624"/>
      <c r="B77" s="624"/>
      <c r="C77" s="622"/>
      <c r="D77" s="622"/>
      <c r="E77" s="622"/>
      <c r="F77" s="622"/>
      <c r="G77" s="622"/>
      <c r="H77" s="623"/>
      <c r="I77" s="623"/>
      <c r="J77" s="623"/>
      <c r="K77" s="623"/>
      <c r="L77" s="623"/>
      <c r="M77" s="623"/>
      <c r="N77" s="623"/>
      <c r="O77" s="623"/>
      <c r="P77" s="623"/>
      <c r="Q77" s="623"/>
      <c r="R77" s="623"/>
      <c r="S77" s="623"/>
      <c r="T77" s="652"/>
      <c r="U77" s="652"/>
      <c r="V77" s="652"/>
      <c r="W77" s="652"/>
      <c r="X77" s="652"/>
      <c r="Y77" s="652"/>
      <c r="Z77" s="652"/>
      <c r="AA77" s="652"/>
      <c r="AB77" s="652"/>
      <c r="AC77" s="652"/>
      <c r="AD77" s="652"/>
      <c r="AE77" s="61"/>
      <c r="AF77" s="61"/>
      <c r="AG77" s="61"/>
      <c r="AH77" s="61"/>
      <c r="AI77" s="61"/>
      <c r="AJ77" s="61"/>
    </row>
    <row r="78" spans="1:36" ht="14" customHeight="1">
      <c r="A78" s="624"/>
      <c r="B78" s="624"/>
      <c r="C78" s="622"/>
      <c r="D78" s="622"/>
      <c r="E78" s="622"/>
      <c r="F78" s="622"/>
      <c r="G78" s="622"/>
      <c r="H78" s="623"/>
      <c r="I78" s="623"/>
      <c r="J78" s="623"/>
      <c r="K78" s="623"/>
      <c r="L78" s="623"/>
      <c r="M78" s="623"/>
      <c r="N78" s="623"/>
      <c r="O78" s="623"/>
      <c r="P78" s="623"/>
      <c r="Q78" s="623"/>
      <c r="R78" s="623"/>
      <c r="S78" s="623"/>
      <c r="T78" s="652"/>
      <c r="U78" s="652"/>
      <c r="V78" s="652"/>
      <c r="W78" s="652"/>
      <c r="X78" s="652"/>
      <c r="Y78" s="652"/>
      <c r="Z78" s="652"/>
      <c r="AA78" s="652"/>
      <c r="AB78" s="652"/>
      <c r="AC78" s="652"/>
      <c r="AD78" s="652"/>
      <c r="AE78" s="61"/>
      <c r="AF78" s="61"/>
      <c r="AG78" s="61"/>
      <c r="AH78" s="61"/>
      <c r="AI78" s="61"/>
      <c r="AJ78" s="61"/>
    </row>
    <row r="79" spans="1:36" ht="14" customHeight="1">
      <c r="A79" s="624"/>
      <c r="B79" s="624"/>
      <c r="C79" s="622"/>
      <c r="D79" s="622"/>
      <c r="E79" s="622"/>
      <c r="F79" s="622"/>
      <c r="G79" s="622"/>
      <c r="H79" s="623"/>
      <c r="I79" s="623"/>
      <c r="J79" s="623"/>
      <c r="K79" s="623"/>
      <c r="L79" s="623"/>
      <c r="M79" s="623"/>
      <c r="N79" s="623"/>
      <c r="O79" s="623"/>
      <c r="P79" s="623"/>
      <c r="Q79" s="623"/>
      <c r="R79" s="623"/>
      <c r="S79" s="623"/>
      <c r="T79" s="652"/>
      <c r="U79" s="652"/>
      <c r="V79" s="652"/>
      <c r="W79" s="652"/>
      <c r="X79" s="652"/>
      <c r="Y79" s="652"/>
      <c r="Z79" s="652"/>
      <c r="AA79" s="652"/>
      <c r="AB79" s="652"/>
      <c r="AC79" s="652"/>
      <c r="AD79" s="652"/>
      <c r="AE79" s="61"/>
      <c r="AF79" s="61"/>
      <c r="AG79" s="61"/>
      <c r="AH79" s="61"/>
      <c r="AI79" s="61"/>
      <c r="AJ79" s="61"/>
    </row>
    <row r="80" spans="1:36" ht="14" customHeight="1">
      <c r="A80" s="624"/>
      <c r="B80" s="624"/>
      <c r="C80" s="622"/>
      <c r="D80" s="622"/>
      <c r="E80" s="622"/>
      <c r="F80" s="622"/>
      <c r="G80" s="622"/>
      <c r="H80" s="623"/>
      <c r="I80" s="623"/>
      <c r="J80" s="623"/>
      <c r="K80" s="623"/>
      <c r="L80" s="623"/>
      <c r="M80" s="623"/>
      <c r="N80" s="623"/>
      <c r="O80" s="623"/>
      <c r="P80" s="623"/>
      <c r="Q80" s="623"/>
      <c r="R80" s="623"/>
      <c r="S80" s="623"/>
      <c r="T80" s="652"/>
      <c r="U80" s="652"/>
      <c r="V80" s="652"/>
      <c r="W80" s="652"/>
      <c r="X80" s="652"/>
      <c r="Y80" s="652"/>
      <c r="Z80" s="652"/>
      <c r="AA80" s="652"/>
      <c r="AB80" s="652"/>
      <c r="AC80" s="652"/>
      <c r="AD80" s="652"/>
      <c r="AE80" s="61"/>
      <c r="AF80" s="61"/>
      <c r="AG80" s="61"/>
      <c r="AH80" s="61"/>
      <c r="AI80" s="61"/>
      <c r="AJ80" s="61"/>
    </row>
    <row r="81" spans="1:36" ht="14" customHeight="1">
      <c r="A81" s="624"/>
      <c r="B81" s="624"/>
      <c r="C81" s="622"/>
      <c r="D81" s="622"/>
      <c r="E81" s="622"/>
      <c r="F81" s="622"/>
      <c r="G81" s="622"/>
      <c r="H81" s="623"/>
      <c r="I81" s="623"/>
      <c r="J81" s="623"/>
      <c r="K81" s="623"/>
      <c r="L81" s="623"/>
      <c r="M81" s="623"/>
      <c r="N81" s="623"/>
      <c r="O81" s="623"/>
      <c r="P81" s="623"/>
      <c r="Q81" s="623"/>
      <c r="R81" s="623"/>
      <c r="S81" s="623"/>
      <c r="T81" s="652"/>
      <c r="U81" s="652"/>
      <c r="V81" s="652"/>
      <c r="W81" s="652"/>
      <c r="X81" s="652"/>
      <c r="Y81" s="652"/>
      <c r="Z81" s="652"/>
      <c r="AA81" s="652"/>
      <c r="AB81" s="652"/>
      <c r="AC81" s="652"/>
      <c r="AD81" s="652"/>
      <c r="AE81" s="61"/>
      <c r="AF81" s="61"/>
      <c r="AG81" s="61"/>
      <c r="AH81" s="61"/>
      <c r="AI81" s="61"/>
      <c r="AJ81" s="61"/>
    </row>
    <row r="82" spans="1:36" ht="14" customHeight="1">
      <c r="A82" s="624"/>
      <c r="B82" s="624"/>
      <c r="C82" s="622"/>
      <c r="D82" s="622"/>
      <c r="E82" s="622"/>
      <c r="F82" s="622"/>
      <c r="G82" s="622"/>
      <c r="H82" s="623"/>
      <c r="I82" s="623"/>
      <c r="J82" s="623"/>
      <c r="K82" s="623"/>
      <c r="L82" s="623"/>
      <c r="M82" s="623"/>
      <c r="N82" s="623"/>
      <c r="O82" s="623"/>
      <c r="P82" s="623"/>
      <c r="Q82" s="623"/>
      <c r="R82" s="623"/>
      <c r="S82" s="623"/>
      <c r="T82" s="652"/>
      <c r="U82" s="652"/>
      <c r="V82" s="652"/>
      <c r="W82" s="652"/>
      <c r="X82" s="652"/>
      <c r="Y82" s="652"/>
      <c r="Z82" s="652"/>
      <c r="AA82" s="652"/>
      <c r="AB82" s="652"/>
      <c r="AC82" s="652"/>
      <c r="AD82" s="652"/>
      <c r="AE82" s="61"/>
      <c r="AF82" s="61"/>
      <c r="AG82" s="61"/>
      <c r="AH82" s="61"/>
      <c r="AI82" s="61"/>
      <c r="AJ82" s="61"/>
    </row>
    <row r="83" spans="1:36" ht="14" customHeight="1">
      <c r="A83" s="624"/>
      <c r="B83" s="624"/>
      <c r="C83" s="622"/>
      <c r="D83" s="622"/>
      <c r="E83" s="622"/>
      <c r="F83" s="622"/>
      <c r="G83" s="622"/>
      <c r="H83" s="623"/>
      <c r="I83" s="623"/>
      <c r="J83" s="623"/>
      <c r="K83" s="623"/>
      <c r="L83" s="623"/>
      <c r="M83" s="623"/>
      <c r="N83" s="623"/>
      <c r="O83" s="623"/>
      <c r="P83" s="623"/>
      <c r="Q83" s="623"/>
      <c r="R83" s="623"/>
      <c r="S83" s="623"/>
      <c r="T83" s="652"/>
      <c r="U83" s="652"/>
      <c r="V83" s="652"/>
      <c r="W83" s="652"/>
      <c r="X83" s="652"/>
      <c r="Y83" s="652"/>
      <c r="Z83" s="652"/>
      <c r="AA83" s="652"/>
      <c r="AB83" s="652"/>
      <c r="AC83" s="652"/>
      <c r="AD83" s="652"/>
      <c r="AE83" s="61"/>
      <c r="AF83" s="61"/>
      <c r="AG83" s="61"/>
      <c r="AH83" s="61"/>
      <c r="AI83" s="61"/>
      <c r="AJ83" s="61"/>
    </row>
    <row r="84" spans="1:36" ht="14" customHeight="1">
      <c r="A84" s="624"/>
      <c r="B84" s="624"/>
      <c r="C84" s="622"/>
      <c r="D84" s="622"/>
      <c r="E84" s="622"/>
      <c r="F84" s="622"/>
      <c r="G84" s="622"/>
      <c r="H84" s="623"/>
      <c r="I84" s="623"/>
      <c r="J84" s="623"/>
      <c r="K84" s="623"/>
      <c r="L84" s="623"/>
      <c r="M84" s="623"/>
      <c r="N84" s="623"/>
      <c r="O84" s="623"/>
      <c r="P84" s="623"/>
      <c r="Q84" s="623"/>
      <c r="R84" s="623"/>
      <c r="S84" s="623"/>
      <c r="T84" s="652"/>
      <c r="U84" s="652"/>
      <c r="V84" s="652"/>
      <c r="W84" s="652"/>
      <c r="X84" s="652"/>
      <c r="Y84" s="652"/>
      <c r="Z84" s="652"/>
      <c r="AA84" s="652"/>
      <c r="AB84" s="652"/>
      <c r="AC84" s="652"/>
      <c r="AD84" s="652"/>
      <c r="AE84" s="61"/>
      <c r="AF84" s="61"/>
      <c r="AG84" s="61"/>
      <c r="AH84" s="61"/>
      <c r="AI84" s="61"/>
      <c r="AJ84" s="61"/>
    </row>
    <row r="85" spans="1:36" ht="14" customHeight="1">
      <c r="A85" s="624"/>
      <c r="B85" s="624"/>
      <c r="C85" s="622"/>
      <c r="D85" s="622"/>
      <c r="E85" s="622"/>
      <c r="F85" s="622"/>
      <c r="G85" s="622"/>
      <c r="H85" s="623"/>
      <c r="I85" s="623"/>
      <c r="J85" s="623"/>
      <c r="K85" s="623"/>
      <c r="L85" s="623"/>
      <c r="M85" s="623"/>
      <c r="N85" s="623"/>
      <c r="O85" s="623"/>
      <c r="P85" s="623"/>
      <c r="Q85" s="623"/>
      <c r="R85" s="623"/>
      <c r="S85" s="623"/>
      <c r="T85" s="652"/>
      <c r="U85" s="652"/>
      <c r="V85" s="652"/>
      <c r="W85" s="652"/>
      <c r="X85" s="652"/>
      <c r="Y85" s="652"/>
      <c r="Z85" s="652"/>
      <c r="AA85" s="652"/>
      <c r="AB85" s="652"/>
      <c r="AC85" s="652"/>
      <c r="AD85" s="652"/>
      <c r="AE85" s="61"/>
      <c r="AF85" s="61"/>
      <c r="AG85" s="61"/>
      <c r="AH85" s="61"/>
      <c r="AI85" s="61"/>
      <c r="AJ85" s="61"/>
    </row>
    <row r="86" spans="1:36" ht="14" customHeight="1">
      <c r="A86" s="624"/>
      <c r="B86" s="624"/>
      <c r="C86" s="622"/>
      <c r="D86" s="622"/>
      <c r="E86" s="622"/>
      <c r="F86" s="622"/>
      <c r="G86" s="622"/>
      <c r="H86" s="623"/>
      <c r="I86" s="623"/>
      <c r="J86" s="623"/>
      <c r="K86" s="623"/>
      <c r="L86" s="623"/>
      <c r="M86" s="623"/>
      <c r="N86" s="623"/>
      <c r="O86" s="623"/>
      <c r="P86" s="623"/>
      <c r="Q86" s="623"/>
      <c r="R86" s="623"/>
      <c r="S86" s="623"/>
      <c r="T86" s="652"/>
      <c r="U86" s="652"/>
      <c r="V86" s="652"/>
      <c r="W86" s="652"/>
      <c r="X86" s="652"/>
      <c r="Y86" s="652"/>
      <c r="Z86" s="652"/>
      <c r="AA86" s="652"/>
      <c r="AB86" s="652"/>
      <c r="AC86" s="652"/>
      <c r="AD86" s="652"/>
      <c r="AE86" s="61"/>
      <c r="AF86" s="61"/>
      <c r="AG86" s="61"/>
      <c r="AH86" s="61"/>
      <c r="AI86" s="61"/>
      <c r="AJ86" s="61"/>
    </row>
    <row r="87" spans="1:36" ht="14" customHeight="1">
      <c r="A87" s="624"/>
      <c r="B87" s="624"/>
      <c r="C87" s="622"/>
      <c r="D87" s="622"/>
      <c r="E87" s="622"/>
      <c r="F87" s="622"/>
      <c r="G87" s="622"/>
      <c r="H87" s="623"/>
      <c r="I87" s="623"/>
      <c r="J87" s="623"/>
      <c r="K87" s="623"/>
      <c r="L87" s="623"/>
      <c r="M87" s="623"/>
      <c r="N87" s="623"/>
      <c r="O87" s="623"/>
      <c r="P87" s="623"/>
      <c r="Q87" s="623"/>
      <c r="R87" s="623"/>
      <c r="S87" s="623"/>
      <c r="T87" s="652"/>
      <c r="U87" s="652"/>
      <c r="V87" s="652"/>
      <c r="W87" s="652"/>
      <c r="X87" s="652"/>
      <c r="Y87" s="652"/>
      <c r="Z87" s="652"/>
      <c r="AA87" s="652"/>
      <c r="AB87" s="652"/>
      <c r="AC87" s="652"/>
      <c r="AD87" s="652"/>
      <c r="AE87" s="61"/>
      <c r="AF87" s="61"/>
      <c r="AG87" s="61"/>
      <c r="AH87" s="61"/>
      <c r="AI87" s="61"/>
      <c r="AJ87" s="61"/>
    </row>
    <row r="88" spans="1:36" ht="14" customHeight="1">
      <c r="A88" s="624"/>
      <c r="B88" s="624"/>
      <c r="C88" s="622"/>
      <c r="D88" s="622"/>
      <c r="E88" s="622"/>
      <c r="F88" s="622"/>
      <c r="G88" s="622"/>
      <c r="H88" s="623"/>
      <c r="I88" s="623"/>
      <c r="J88" s="623"/>
      <c r="K88" s="623"/>
      <c r="L88" s="623"/>
      <c r="M88" s="623"/>
      <c r="N88" s="623"/>
      <c r="O88" s="623"/>
      <c r="P88" s="623"/>
      <c r="Q88" s="623"/>
      <c r="R88" s="623"/>
      <c r="S88" s="623"/>
      <c r="T88" s="652"/>
      <c r="U88" s="652"/>
      <c r="V88" s="652"/>
      <c r="W88" s="652"/>
      <c r="X88" s="652"/>
      <c r="Y88" s="652"/>
      <c r="Z88" s="652"/>
      <c r="AA88" s="652"/>
      <c r="AB88" s="652"/>
      <c r="AC88" s="652"/>
      <c r="AD88" s="652"/>
      <c r="AE88" s="61"/>
      <c r="AF88" s="61"/>
      <c r="AG88" s="61"/>
      <c r="AH88" s="61"/>
      <c r="AI88" s="61"/>
      <c r="AJ88" s="61"/>
    </row>
    <row r="89" spans="1:36" ht="14" customHeight="1">
      <c r="A89" s="624"/>
      <c r="B89" s="624"/>
      <c r="C89" s="622"/>
      <c r="D89" s="622"/>
      <c r="E89" s="622"/>
      <c r="F89" s="622"/>
      <c r="G89" s="622"/>
      <c r="H89" s="623"/>
      <c r="I89" s="623"/>
      <c r="J89" s="623"/>
      <c r="K89" s="623"/>
      <c r="L89" s="623"/>
      <c r="M89" s="623"/>
      <c r="N89" s="623"/>
      <c r="O89" s="623"/>
      <c r="P89" s="623"/>
      <c r="Q89" s="623"/>
      <c r="R89" s="623"/>
      <c r="S89" s="623"/>
      <c r="T89" s="652"/>
      <c r="U89" s="652"/>
      <c r="V89" s="652"/>
      <c r="W89" s="652"/>
      <c r="X89" s="652"/>
      <c r="Y89" s="652"/>
      <c r="Z89" s="652"/>
      <c r="AA89" s="652"/>
      <c r="AB89" s="652"/>
      <c r="AC89" s="652"/>
      <c r="AD89" s="652"/>
      <c r="AE89" s="61"/>
      <c r="AF89" s="61"/>
      <c r="AG89" s="61"/>
      <c r="AH89" s="61"/>
      <c r="AI89" s="61"/>
      <c r="AJ89" s="61"/>
    </row>
    <row r="90" spans="1:36" ht="14" customHeight="1">
      <c r="A90" s="624"/>
      <c r="B90" s="624"/>
      <c r="C90" s="622"/>
      <c r="D90" s="622"/>
      <c r="E90" s="622"/>
      <c r="F90" s="622"/>
      <c r="G90" s="622"/>
      <c r="H90" s="623"/>
      <c r="I90" s="623"/>
      <c r="J90" s="623"/>
      <c r="K90" s="623"/>
      <c r="L90" s="623"/>
      <c r="M90" s="623"/>
      <c r="N90" s="623"/>
      <c r="O90" s="623"/>
      <c r="P90" s="623"/>
      <c r="Q90" s="623"/>
      <c r="R90" s="623"/>
      <c r="S90" s="623"/>
      <c r="T90" s="652"/>
      <c r="U90" s="652"/>
      <c r="V90" s="652"/>
      <c r="W90" s="652"/>
      <c r="X90" s="652"/>
      <c r="Y90" s="652"/>
      <c r="Z90" s="652"/>
      <c r="AA90" s="652"/>
      <c r="AB90" s="652"/>
      <c r="AC90" s="652"/>
      <c r="AD90" s="652"/>
      <c r="AE90" s="61"/>
      <c r="AF90" s="61"/>
      <c r="AG90" s="61"/>
      <c r="AH90" s="61"/>
      <c r="AI90" s="61"/>
      <c r="AJ90" s="61"/>
    </row>
    <row r="91" spans="1:36" ht="14" customHeight="1">
      <c r="A91" s="624"/>
      <c r="B91" s="624"/>
      <c r="C91" s="622"/>
      <c r="D91" s="622"/>
      <c r="E91" s="622"/>
      <c r="F91" s="622"/>
      <c r="G91" s="622"/>
      <c r="H91" s="623"/>
      <c r="I91" s="623"/>
      <c r="J91" s="623"/>
      <c r="K91" s="623"/>
      <c r="L91" s="623"/>
      <c r="M91" s="623"/>
      <c r="N91" s="623"/>
      <c r="O91" s="623"/>
      <c r="P91" s="623"/>
      <c r="Q91" s="623"/>
      <c r="R91" s="623"/>
      <c r="S91" s="623"/>
      <c r="T91" s="652"/>
      <c r="U91" s="652"/>
      <c r="V91" s="652"/>
      <c r="W91" s="652"/>
      <c r="X91" s="652"/>
      <c r="Y91" s="652"/>
      <c r="Z91" s="652"/>
      <c r="AA91" s="652"/>
      <c r="AB91" s="652"/>
      <c r="AC91" s="652"/>
      <c r="AD91" s="652"/>
      <c r="AE91" s="61"/>
      <c r="AF91" s="61"/>
      <c r="AG91" s="61"/>
      <c r="AH91" s="61"/>
      <c r="AI91" s="61"/>
      <c r="AJ91" s="61"/>
    </row>
    <row r="92" spans="1:36" ht="14" customHeight="1">
      <c r="A92" s="624"/>
      <c r="B92" s="624"/>
      <c r="C92" s="622"/>
      <c r="D92" s="622"/>
      <c r="E92" s="622"/>
      <c r="F92" s="622"/>
      <c r="G92" s="622"/>
      <c r="H92" s="623"/>
      <c r="I92" s="623"/>
      <c r="J92" s="623"/>
      <c r="K92" s="623"/>
      <c r="L92" s="623"/>
      <c r="M92" s="623"/>
      <c r="N92" s="623"/>
      <c r="O92" s="623"/>
      <c r="P92" s="623"/>
      <c r="Q92" s="623"/>
      <c r="R92" s="623"/>
      <c r="S92" s="623"/>
      <c r="T92" s="652"/>
      <c r="U92" s="652"/>
      <c r="V92" s="652"/>
      <c r="W92" s="652"/>
      <c r="X92" s="652"/>
      <c r="Y92" s="652"/>
      <c r="Z92" s="652"/>
      <c r="AA92" s="652"/>
      <c r="AB92" s="652"/>
      <c r="AC92" s="652"/>
      <c r="AD92" s="652"/>
      <c r="AE92" s="61"/>
      <c r="AF92" s="61"/>
      <c r="AG92" s="61"/>
      <c r="AH92" s="61"/>
      <c r="AI92" s="61"/>
      <c r="AJ92" s="61"/>
    </row>
    <row r="93" spans="1:36" ht="14" customHeight="1">
      <c r="A93" s="624"/>
      <c r="B93" s="624"/>
      <c r="C93" s="622"/>
      <c r="D93" s="622"/>
      <c r="E93" s="622"/>
      <c r="F93" s="622"/>
      <c r="G93" s="622"/>
      <c r="H93" s="623"/>
      <c r="I93" s="623"/>
      <c r="J93" s="623"/>
      <c r="K93" s="623"/>
      <c r="L93" s="623"/>
      <c r="M93" s="623"/>
      <c r="N93" s="623"/>
      <c r="O93" s="623"/>
      <c r="P93" s="623"/>
      <c r="Q93" s="623"/>
      <c r="R93" s="623"/>
      <c r="S93" s="623"/>
      <c r="T93" s="652"/>
      <c r="U93" s="652"/>
      <c r="V93" s="652"/>
      <c r="W93" s="652"/>
      <c r="X93" s="652"/>
      <c r="Y93" s="652"/>
      <c r="Z93" s="652"/>
      <c r="AA93" s="652"/>
      <c r="AB93" s="652"/>
      <c r="AC93" s="652"/>
      <c r="AD93" s="652"/>
      <c r="AE93" s="61"/>
      <c r="AF93" s="61"/>
      <c r="AG93" s="61"/>
      <c r="AH93" s="61"/>
      <c r="AI93" s="61"/>
      <c r="AJ93" s="61"/>
    </row>
    <row r="94" spans="1:36" ht="14" customHeight="1">
      <c r="A94" s="624"/>
      <c r="B94" s="624"/>
      <c r="C94" s="622"/>
      <c r="D94" s="622"/>
      <c r="E94" s="622"/>
      <c r="F94" s="622"/>
      <c r="G94" s="622"/>
      <c r="H94" s="623"/>
      <c r="I94" s="623"/>
      <c r="J94" s="623"/>
      <c r="K94" s="623"/>
      <c r="L94" s="623"/>
      <c r="M94" s="623"/>
      <c r="N94" s="623"/>
      <c r="O94" s="623"/>
      <c r="P94" s="623"/>
      <c r="Q94" s="623"/>
      <c r="R94" s="623"/>
      <c r="S94" s="623"/>
      <c r="T94" s="652"/>
      <c r="U94" s="652"/>
      <c r="V94" s="652"/>
      <c r="W94" s="652"/>
      <c r="X94" s="652"/>
      <c r="Y94" s="652"/>
      <c r="Z94" s="652"/>
      <c r="AA94" s="652"/>
      <c r="AB94" s="652"/>
      <c r="AC94" s="652"/>
      <c r="AD94" s="652"/>
      <c r="AE94" s="61"/>
      <c r="AF94" s="61"/>
      <c r="AG94" s="61"/>
      <c r="AH94" s="61"/>
      <c r="AI94" s="61"/>
      <c r="AJ94" s="61"/>
    </row>
    <row r="95" spans="1:36" ht="14" customHeight="1">
      <c r="A95" s="624"/>
      <c r="B95" s="624"/>
      <c r="C95" s="622"/>
      <c r="D95" s="622"/>
      <c r="E95" s="622"/>
      <c r="F95" s="622"/>
      <c r="G95" s="622"/>
      <c r="H95" s="623"/>
      <c r="I95" s="623"/>
      <c r="J95" s="623"/>
      <c r="K95" s="623"/>
      <c r="L95" s="623"/>
      <c r="M95" s="623"/>
      <c r="N95" s="623"/>
      <c r="O95" s="623"/>
      <c r="P95" s="623"/>
      <c r="Q95" s="623"/>
      <c r="R95" s="623"/>
      <c r="S95" s="623"/>
      <c r="T95" s="652"/>
      <c r="U95" s="652"/>
      <c r="V95" s="652"/>
      <c r="W95" s="652"/>
      <c r="X95" s="652"/>
      <c r="Y95" s="652"/>
      <c r="Z95" s="652"/>
      <c r="AA95" s="652"/>
      <c r="AB95" s="652"/>
      <c r="AC95" s="652"/>
      <c r="AD95" s="652"/>
      <c r="AE95" s="61"/>
      <c r="AF95" s="61"/>
      <c r="AG95" s="61"/>
      <c r="AH95" s="61"/>
      <c r="AI95" s="61"/>
      <c r="AJ95" s="61"/>
    </row>
    <row r="96" spans="1:36" ht="14" customHeight="1">
      <c r="A96" s="624"/>
      <c r="B96" s="624"/>
      <c r="C96" s="622"/>
      <c r="D96" s="622"/>
      <c r="E96" s="622"/>
      <c r="F96" s="622"/>
      <c r="G96" s="622"/>
      <c r="H96" s="623"/>
      <c r="I96" s="623"/>
      <c r="J96" s="623"/>
      <c r="K96" s="623"/>
      <c r="L96" s="623"/>
      <c r="M96" s="623"/>
      <c r="N96" s="623"/>
      <c r="O96" s="623"/>
      <c r="P96" s="623"/>
      <c r="Q96" s="623"/>
      <c r="R96" s="623"/>
      <c r="S96" s="623"/>
      <c r="T96" s="652"/>
      <c r="U96" s="652"/>
      <c r="V96" s="652"/>
      <c r="W96" s="652"/>
      <c r="X96" s="652"/>
      <c r="Y96" s="652"/>
      <c r="Z96" s="652"/>
      <c r="AA96" s="652"/>
      <c r="AB96" s="652"/>
      <c r="AC96" s="652"/>
      <c r="AD96" s="652"/>
      <c r="AE96" s="61"/>
      <c r="AF96" s="61"/>
      <c r="AG96" s="61"/>
      <c r="AH96" s="61"/>
      <c r="AI96" s="61"/>
      <c r="AJ96" s="61"/>
    </row>
    <row r="97" spans="1:36" ht="14" customHeight="1">
      <c r="A97" s="624"/>
      <c r="B97" s="624"/>
      <c r="C97" s="622"/>
      <c r="D97" s="622"/>
      <c r="E97" s="622"/>
      <c r="F97" s="622"/>
      <c r="G97" s="622"/>
      <c r="H97" s="623"/>
      <c r="I97" s="623"/>
      <c r="J97" s="623"/>
      <c r="K97" s="623"/>
      <c r="L97" s="623"/>
      <c r="M97" s="623"/>
      <c r="N97" s="623"/>
      <c r="O97" s="623"/>
      <c r="P97" s="623"/>
      <c r="Q97" s="623"/>
      <c r="R97" s="623"/>
      <c r="S97" s="623"/>
      <c r="T97" s="652"/>
      <c r="U97" s="652"/>
      <c r="V97" s="652"/>
      <c r="W97" s="652"/>
      <c r="X97" s="652"/>
      <c r="Y97" s="652"/>
      <c r="Z97" s="652"/>
      <c r="AA97" s="652"/>
      <c r="AB97" s="652"/>
      <c r="AC97" s="652"/>
      <c r="AD97" s="652"/>
      <c r="AE97" s="61"/>
      <c r="AF97" s="61"/>
      <c r="AG97" s="61"/>
      <c r="AH97" s="61"/>
      <c r="AI97" s="61"/>
      <c r="AJ97" s="61"/>
    </row>
    <row r="98" spans="1:36" ht="14" customHeight="1">
      <c r="A98" s="624"/>
      <c r="B98" s="624"/>
      <c r="C98" s="622"/>
      <c r="D98" s="622"/>
      <c r="E98" s="622"/>
      <c r="F98" s="622"/>
      <c r="G98" s="622"/>
      <c r="H98" s="623"/>
      <c r="I98" s="623"/>
      <c r="J98" s="623"/>
      <c r="K98" s="623"/>
      <c r="L98" s="623"/>
      <c r="M98" s="623"/>
      <c r="N98" s="623"/>
      <c r="O98" s="623"/>
      <c r="P98" s="623"/>
      <c r="Q98" s="623"/>
      <c r="R98" s="623"/>
      <c r="S98" s="623"/>
      <c r="T98" s="652"/>
      <c r="U98" s="652"/>
      <c r="V98" s="652"/>
      <c r="W98" s="652"/>
      <c r="X98" s="652"/>
      <c r="Y98" s="652"/>
      <c r="Z98" s="652"/>
      <c r="AA98" s="652"/>
      <c r="AB98" s="652"/>
      <c r="AC98" s="652"/>
      <c r="AD98" s="652"/>
      <c r="AE98" s="61"/>
      <c r="AF98" s="61"/>
      <c r="AG98" s="61"/>
      <c r="AH98" s="61"/>
      <c r="AI98" s="61"/>
      <c r="AJ98" s="61"/>
    </row>
    <row r="99" spans="1:36" ht="14" customHeight="1">
      <c r="A99" s="624"/>
      <c r="B99" s="624"/>
      <c r="C99" s="622"/>
      <c r="D99" s="622"/>
      <c r="E99" s="622"/>
      <c r="F99" s="622"/>
      <c r="G99" s="622"/>
      <c r="H99" s="623"/>
      <c r="I99" s="623"/>
      <c r="J99" s="623"/>
      <c r="K99" s="623"/>
      <c r="L99" s="623"/>
      <c r="M99" s="623"/>
      <c r="N99" s="623"/>
      <c r="O99" s="623"/>
      <c r="P99" s="623"/>
      <c r="Q99" s="623"/>
      <c r="R99" s="623"/>
      <c r="S99" s="623"/>
      <c r="T99" s="652"/>
      <c r="U99" s="652"/>
      <c r="V99" s="652"/>
      <c r="W99" s="652"/>
      <c r="X99" s="652"/>
      <c r="Y99" s="652"/>
      <c r="Z99" s="652"/>
      <c r="AA99" s="652"/>
      <c r="AB99" s="652"/>
      <c r="AC99" s="652"/>
      <c r="AD99" s="652"/>
      <c r="AE99" s="61"/>
      <c r="AF99" s="61"/>
      <c r="AG99" s="61"/>
      <c r="AH99" s="61"/>
      <c r="AI99" s="61"/>
      <c r="AJ99" s="61"/>
    </row>
    <row r="100" spans="1:36" ht="14" customHeight="1">
      <c r="A100" s="624"/>
      <c r="B100" s="624"/>
      <c r="C100" s="622"/>
      <c r="D100" s="622"/>
      <c r="E100" s="622"/>
      <c r="F100" s="622"/>
      <c r="G100" s="622"/>
      <c r="H100" s="623"/>
      <c r="I100" s="623"/>
      <c r="J100" s="623"/>
      <c r="K100" s="623"/>
      <c r="L100" s="623"/>
      <c r="M100" s="623"/>
      <c r="N100" s="623"/>
      <c r="O100" s="623"/>
      <c r="P100" s="623"/>
      <c r="Q100" s="623"/>
      <c r="R100" s="623"/>
      <c r="S100" s="623"/>
      <c r="T100" s="652"/>
      <c r="U100" s="652"/>
      <c r="V100" s="652"/>
      <c r="W100" s="652"/>
      <c r="X100" s="652"/>
      <c r="Y100" s="652"/>
      <c r="Z100" s="652"/>
      <c r="AA100" s="652"/>
      <c r="AB100" s="652"/>
      <c r="AC100" s="652"/>
      <c r="AD100" s="652"/>
      <c r="AE100" s="61"/>
      <c r="AF100" s="61"/>
      <c r="AG100" s="61"/>
      <c r="AH100" s="61"/>
      <c r="AI100" s="61"/>
      <c r="AJ100" s="61"/>
    </row>
    <row r="101" spans="1:36" ht="14" customHeight="1">
      <c r="A101" s="624"/>
      <c r="B101" s="624"/>
      <c r="C101" s="622"/>
      <c r="D101" s="622"/>
      <c r="E101" s="622"/>
      <c r="F101" s="622"/>
      <c r="G101" s="622"/>
      <c r="H101" s="623"/>
      <c r="I101" s="623"/>
      <c r="J101" s="623"/>
      <c r="K101" s="623"/>
      <c r="L101" s="623"/>
      <c r="M101" s="623"/>
      <c r="N101" s="623"/>
      <c r="O101" s="623"/>
      <c r="P101" s="623"/>
      <c r="Q101" s="623"/>
      <c r="R101" s="623"/>
      <c r="S101" s="623"/>
      <c r="T101" s="652"/>
      <c r="U101" s="652"/>
      <c r="V101" s="652"/>
      <c r="W101" s="652"/>
      <c r="X101" s="652"/>
      <c r="Y101" s="652"/>
      <c r="Z101" s="652"/>
      <c r="AA101" s="652"/>
      <c r="AB101" s="652"/>
      <c r="AC101" s="652"/>
      <c r="AD101" s="652"/>
      <c r="AE101" s="61"/>
      <c r="AF101" s="61"/>
      <c r="AG101" s="61"/>
      <c r="AH101" s="61"/>
      <c r="AI101" s="61"/>
      <c r="AJ101" s="61"/>
    </row>
    <row r="102" spans="1:36" ht="14" customHeight="1">
      <c r="A102" s="624"/>
      <c r="B102" s="624"/>
      <c r="C102" s="622"/>
      <c r="D102" s="622"/>
      <c r="E102" s="622"/>
      <c r="F102" s="622"/>
      <c r="G102" s="622"/>
      <c r="H102" s="623"/>
      <c r="I102" s="623"/>
      <c r="J102" s="623"/>
      <c r="K102" s="623"/>
      <c r="L102" s="623"/>
      <c r="M102" s="623"/>
      <c r="N102" s="623"/>
      <c r="O102" s="623"/>
      <c r="P102" s="623"/>
      <c r="Q102" s="623"/>
      <c r="R102" s="623"/>
      <c r="S102" s="623"/>
      <c r="T102" s="652"/>
      <c r="U102" s="652"/>
      <c r="V102" s="652"/>
      <c r="W102" s="652"/>
      <c r="X102" s="652"/>
      <c r="Y102" s="652"/>
      <c r="Z102" s="652"/>
      <c r="AA102" s="652"/>
      <c r="AB102" s="652"/>
      <c r="AC102" s="652"/>
      <c r="AD102" s="652"/>
      <c r="AE102" s="61"/>
      <c r="AF102" s="61"/>
      <c r="AG102" s="61"/>
      <c r="AH102" s="61"/>
      <c r="AI102" s="61"/>
      <c r="AJ102" s="61"/>
    </row>
    <row r="103" spans="1:36" ht="14" customHeight="1">
      <c r="A103" s="624"/>
      <c r="B103" s="624"/>
      <c r="C103" s="622"/>
      <c r="D103" s="622"/>
      <c r="E103" s="622"/>
      <c r="F103" s="622"/>
      <c r="G103" s="622"/>
      <c r="H103" s="623"/>
      <c r="I103" s="623"/>
      <c r="J103" s="623"/>
      <c r="K103" s="623"/>
      <c r="L103" s="623"/>
      <c r="M103" s="623"/>
      <c r="N103" s="623"/>
      <c r="O103" s="623"/>
      <c r="P103" s="623"/>
      <c r="Q103" s="623"/>
      <c r="R103" s="623"/>
      <c r="S103" s="623"/>
      <c r="T103" s="652"/>
      <c r="U103" s="652"/>
      <c r="V103" s="652"/>
      <c r="W103" s="652"/>
      <c r="X103" s="652"/>
      <c r="Y103" s="652"/>
      <c r="Z103" s="652"/>
      <c r="AA103" s="652"/>
      <c r="AB103" s="652"/>
      <c r="AC103" s="652"/>
      <c r="AD103" s="652"/>
      <c r="AE103" s="61"/>
      <c r="AF103" s="61"/>
      <c r="AG103" s="61"/>
      <c r="AH103" s="61"/>
      <c r="AI103" s="61"/>
      <c r="AJ103" s="61"/>
    </row>
    <row r="104" spans="1:36" ht="14" customHeight="1">
      <c r="A104" s="624"/>
      <c r="B104" s="624"/>
      <c r="C104" s="622"/>
      <c r="D104" s="622"/>
      <c r="E104" s="622"/>
      <c r="F104" s="622"/>
      <c r="G104" s="622"/>
      <c r="H104" s="623"/>
      <c r="I104" s="623"/>
      <c r="J104" s="623"/>
      <c r="K104" s="623"/>
      <c r="L104" s="623"/>
      <c r="M104" s="623"/>
      <c r="N104" s="623"/>
      <c r="O104" s="623"/>
      <c r="P104" s="623"/>
      <c r="Q104" s="623"/>
      <c r="R104" s="623"/>
      <c r="S104" s="623"/>
      <c r="T104" s="652"/>
      <c r="U104" s="652"/>
      <c r="V104" s="652"/>
      <c r="W104" s="652"/>
      <c r="X104" s="652"/>
      <c r="Y104" s="652"/>
      <c r="Z104" s="652"/>
      <c r="AA104" s="652"/>
      <c r="AB104" s="652"/>
      <c r="AC104" s="652"/>
      <c r="AD104" s="652"/>
      <c r="AE104" s="61"/>
      <c r="AF104" s="61"/>
      <c r="AG104" s="61"/>
      <c r="AH104" s="61"/>
      <c r="AI104" s="61"/>
      <c r="AJ104" s="61"/>
    </row>
    <row r="105" spans="1:36" ht="14" customHeight="1">
      <c r="A105" s="624"/>
      <c r="B105" s="624"/>
      <c r="C105" s="622"/>
      <c r="D105" s="622"/>
      <c r="E105" s="622"/>
      <c r="F105" s="622"/>
      <c r="G105" s="622"/>
      <c r="H105" s="623"/>
      <c r="I105" s="623"/>
      <c r="J105" s="623"/>
      <c r="K105" s="623"/>
      <c r="L105" s="623"/>
      <c r="M105" s="623"/>
      <c r="N105" s="623"/>
      <c r="O105" s="623"/>
      <c r="P105" s="623"/>
      <c r="Q105" s="623"/>
      <c r="R105" s="623"/>
      <c r="S105" s="623"/>
      <c r="T105" s="652"/>
      <c r="U105" s="652"/>
      <c r="V105" s="652"/>
      <c r="W105" s="652"/>
      <c r="X105" s="652"/>
      <c r="Y105" s="652"/>
      <c r="Z105" s="652"/>
      <c r="AA105" s="652"/>
      <c r="AB105" s="652"/>
      <c r="AC105" s="652"/>
      <c r="AD105" s="652"/>
      <c r="AE105" s="61"/>
      <c r="AF105" s="61"/>
      <c r="AG105" s="61"/>
      <c r="AH105" s="61"/>
      <c r="AI105" s="61"/>
      <c r="AJ105" s="61"/>
    </row>
    <row r="106" spans="1:36" ht="14" customHeight="1">
      <c r="A106" s="624"/>
      <c r="B106" s="624"/>
      <c r="C106" s="622"/>
      <c r="D106" s="622"/>
      <c r="E106" s="622"/>
      <c r="F106" s="622"/>
      <c r="G106" s="622"/>
      <c r="H106" s="623"/>
      <c r="I106" s="623"/>
      <c r="J106" s="623"/>
      <c r="K106" s="623"/>
      <c r="L106" s="623"/>
      <c r="M106" s="623"/>
      <c r="N106" s="623"/>
      <c r="O106" s="623"/>
      <c r="P106" s="623"/>
      <c r="Q106" s="623"/>
      <c r="R106" s="623"/>
      <c r="S106" s="623"/>
      <c r="T106" s="652"/>
      <c r="U106" s="652"/>
      <c r="V106" s="652"/>
      <c r="W106" s="652"/>
      <c r="X106" s="652"/>
      <c r="Y106" s="652"/>
      <c r="Z106" s="652"/>
      <c r="AA106" s="652"/>
      <c r="AB106" s="652"/>
      <c r="AC106" s="652"/>
      <c r="AD106" s="652"/>
      <c r="AE106" s="61"/>
      <c r="AF106" s="61"/>
      <c r="AG106" s="61"/>
      <c r="AH106" s="61"/>
      <c r="AI106" s="61"/>
      <c r="AJ106" s="61"/>
    </row>
    <row r="107" spans="1:36" ht="14" customHeight="1">
      <c r="A107" s="624"/>
      <c r="B107" s="624"/>
      <c r="C107" s="622"/>
      <c r="D107" s="622"/>
      <c r="E107" s="622"/>
      <c r="F107" s="622"/>
      <c r="G107" s="622"/>
      <c r="H107" s="623"/>
      <c r="I107" s="623"/>
      <c r="J107" s="623"/>
      <c r="K107" s="623"/>
      <c r="L107" s="623"/>
      <c r="M107" s="623"/>
      <c r="N107" s="623"/>
      <c r="O107" s="623"/>
      <c r="P107" s="623"/>
      <c r="Q107" s="623"/>
      <c r="R107" s="623"/>
      <c r="S107" s="623"/>
      <c r="T107" s="652"/>
      <c r="U107" s="652"/>
      <c r="V107" s="652"/>
      <c r="W107" s="652"/>
      <c r="X107" s="652"/>
      <c r="Y107" s="652"/>
      <c r="Z107" s="652"/>
      <c r="AA107" s="652"/>
      <c r="AB107" s="652"/>
      <c r="AC107" s="652"/>
      <c r="AD107" s="652"/>
      <c r="AE107" s="61"/>
      <c r="AF107" s="61"/>
      <c r="AG107" s="61"/>
      <c r="AH107" s="61"/>
      <c r="AI107" s="61"/>
      <c r="AJ107" s="61"/>
    </row>
    <row r="108" spans="1:36" ht="14" customHeight="1">
      <c r="A108" s="624"/>
      <c r="B108" s="624"/>
      <c r="C108" s="622"/>
      <c r="D108" s="622"/>
      <c r="E108" s="622"/>
      <c r="F108" s="622"/>
      <c r="G108" s="622"/>
      <c r="H108" s="623"/>
      <c r="I108" s="623"/>
      <c r="J108" s="623"/>
      <c r="K108" s="623"/>
      <c r="L108" s="623"/>
      <c r="M108" s="623"/>
      <c r="N108" s="623"/>
      <c r="O108" s="623"/>
      <c r="P108" s="623"/>
      <c r="Q108" s="623"/>
      <c r="R108" s="623"/>
      <c r="S108" s="623"/>
      <c r="T108" s="652"/>
      <c r="U108" s="652"/>
      <c r="V108" s="652"/>
      <c r="W108" s="652"/>
      <c r="X108" s="652"/>
      <c r="Y108" s="652"/>
      <c r="Z108" s="652"/>
      <c r="AA108" s="652"/>
      <c r="AB108" s="652"/>
      <c r="AC108" s="652"/>
      <c r="AD108" s="652"/>
      <c r="AE108" s="61"/>
      <c r="AF108" s="61"/>
      <c r="AG108" s="61"/>
      <c r="AH108" s="61"/>
      <c r="AI108" s="61"/>
      <c r="AJ108" s="61"/>
    </row>
    <row r="109" spans="1:36" ht="14" customHeight="1">
      <c r="A109" s="624"/>
      <c r="B109" s="624"/>
      <c r="C109" s="622"/>
      <c r="D109" s="622"/>
      <c r="E109" s="622"/>
      <c r="F109" s="622"/>
      <c r="G109" s="622"/>
      <c r="H109" s="623"/>
      <c r="I109" s="623"/>
      <c r="J109" s="623"/>
      <c r="K109" s="623"/>
      <c r="L109" s="623"/>
      <c r="M109" s="623"/>
      <c r="N109" s="623"/>
      <c r="O109" s="623"/>
      <c r="P109" s="623"/>
      <c r="Q109" s="623"/>
      <c r="R109" s="623"/>
      <c r="S109" s="623"/>
      <c r="T109" s="652"/>
      <c r="U109" s="652"/>
      <c r="V109" s="652"/>
      <c r="W109" s="652"/>
      <c r="X109" s="652"/>
      <c r="Y109" s="652"/>
      <c r="Z109" s="652"/>
      <c r="AA109" s="652"/>
      <c r="AB109" s="652"/>
      <c r="AC109" s="652"/>
      <c r="AD109" s="652"/>
      <c r="AE109" s="61"/>
      <c r="AF109" s="61"/>
      <c r="AG109" s="61"/>
      <c r="AH109" s="61"/>
      <c r="AI109" s="61"/>
      <c r="AJ109" s="61"/>
    </row>
    <row r="110" spans="1:36" ht="14" customHeight="1">
      <c r="A110" s="624"/>
      <c r="B110" s="624"/>
      <c r="C110" s="622"/>
      <c r="D110" s="622"/>
      <c r="E110" s="622"/>
      <c r="F110" s="622"/>
      <c r="G110" s="622"/>
      <c r="H110" s="623"/>
      <c r="I110" s="623"/>
      <c r="J110" s="623"/>
      <c r="K110" s="623"/>
      <c r="L110" s="623"/>
      <c r="M110" s="623"/>
      <c r="N110" s="623"/>
      <c r="O110" s="623"/>
      <c r="P110" s="623"/>
      <c r="Q110" s="623"/>
      <c r="R110" s="623"/>
      <c r="S110" s="623"/>
      <c r="T110" s="652"/>
      <c r="U110" s="652"/>
      <c r="V110" s="652"/>
      <c r="W110" s="652"/>
      <c r="X110" s="652"/>
      <c r="Y110" s="652"/>
      <c r="Z110" s="652"/>
      <c r="AA110" s="652"/>
      <c r="AB110" s="652"/>
      <c r="AC110" s="652"/>
      <c r="AD110" s="652"/>
      <c r="AE110" s="61"/>
      <c r="AF110" s="61"/>
      <c r="AG110" s="61"/>
      <c r="AH110" s="61"/>
      <c r="AI110" s="61"/>
      <c r="AJ110" s="61"/>
    </row>
    <row r="111" spans="1:36" ht="14" customHeight="1">
      <c r="A111" s="624"/>
      <c r="B111" s="624"/>
      <c r="C111" s="622"/>
      <c r="D111" s="622"/>
      <c r="E111" s="622"/>
      <c r="F111" s="622"/>
      <c r="G111" s="622"/>
      <c r="H111" s="623"/>
      <c r="I111" s="623"/>
      <c r="J111" s="623"/>
      <c r="K111" s="623"/>
      <c r="L111" s="623"/>
      <c r="M111" s="623"/>
      <c r="N111" s="623"/>
      <c r="O111" s="623"/>
      <c r="P111" s="623"/>
      <c r="Q111" s="623"/>
      <c r="R111" s="623"/>
      <c r="S111" s="623"/>
      <c r="T111" s="652"/>
      <c r="U111" s="652"/>
      <c r="V111" s="652"/>
      <c r="W111" s="652"/>
      <c r="X111" s="652"/>
      <c r="Y111" s="652"/>
      <c r="Z111" s="652"/>
      <c r="AA111" s="652"/>
      <c r="AB111" s="652"/>
      <c r="AC111" s="652"/>
      <c r="AD111" s="652"/>
      <c r="AE111" s="61"/>
      <c r="AF111" s="61"/>
      <c r="AG111" s="61"/>
      <c r="AH111" s="61"/>
      <c r="AI111" s="61"/>
      <c r="AJ111" s="61"/>
    </row>
    <row r="112" spans="1:36" ht="14" customHeight="1">
      <c r="A112" s="624"/>
      <c r="B112" s="624"/>
      <c r="C112" s="622"/>
      <c r="D112" s="622"/>
      <c r="E112" s="622"/>
      <c r="F112" s="622"/>
      <c r="G112" s="622"/>
      <c r="H112" s="623"/>
      <c r="I112" s="623"/>
      <c r="J112" s="623"/>
      <c r="K112" s="623"/>
      <c r="L112" s="623"/>
      <c r="M112" s="623"/>
      <c r="N112" s="623"/>
      <c r="O112" s="623"/>
      <c r="P112" s="623"/>
      <c r="Q112" s="623"/>
      <c r="R112" s="623"/>
      <c r="S112" s="623"/>
      <c r="T112" s="652"/>
      <c r="U112" s="652"/>
      <c r="V112" s="652"/>
      <c r="W112" s="652"/>
      <c r="X112" s="652"/>
      <c r="Y112" s="652"/>
      <c r="Z112" s="652"/>
      <c r="AA112" s="652"/>
      <c r="AB112" s="652"/>
      <c r="AC112" s="652"/>
      <c r="AD112" s="652"/>
      <c r="AE112" s="61"/>
      <c r="AF112" s="61"/>
      <c r="AG112" s="61"/>
      <c r="AH112" s="61"/>
      <c r="AI112" s="61"/>
      <c r="AJ112" s="61"/>
    </row>
    <row r="113" spans="1:36">
      <c r="A113" s="624"/>
      <c r="B113" s="624"/>
      <c r="C113" s="622"/>
      <c r="D113" s="622"/>
      <c r="E113" s="622"/>
      <c r="F113" s="622"/>
      <c r="G113" s="622"/>
      <c r="H113" s="623"/>
      <c r="I113" s="623"/>
      <c r="J113" s="623"/>
      <c r="K113" s="623"/>
      <c r="L113" s="623"/>
      <c r="M113" s="623"/>
      <c r="N113" s="623"/>
      <c r="O113" s="623"/>
      <c r="P113" s="623"/>
      <c r="Q113" s="623"/>
      <c r="R113" s="623"/>
      <c r="S113" s="623"/>
      <c r="T113" s="652"/>
      <c r="U113" s="652"/>
      <c r="V113" s="652"/>
      <c r="W113" s="652"/>
      <c r="X113" s="652"/>
      <c r="Y113" s="652"/>
      <c r="Z113" s="652"/>
      <c r="AA113" s="652"/>
      <c r="AB113" s="652"/>
      <c r="AC113" s="652"/>
      <c r="AD113" s="652"/>
      <c r="AE113" s="61"/>
      <c r="AF113" s="61"/>
      <c r="AG113" s="61"/>
      <c r="AH113" s="61"/>
      <c r="AI113" s="61"/>
      <c r="AJ113" s="61"/>
    </row>
    <row r="114" spans="1:36">
      <c r="A114" s="624"/>
      <c r="B114" s="624"/>
      <c r="C114" s="622"/>
      <c r="D114" s="622"/>
      <c r="E114" s="622"/>
      <c r="F114" s="622"/>
      <c r="G114" s="622"/>
      <c r="H114" s="623"/>
      <c r="I114" s="623"/>
      <c r="J114" s="623"/>
      <c r="K114" s="623"/>
      <c r="L114" s="623"/>
      <c r="M114" s="623"/>
      <c r="N114" s="623"/>
      <c r="O114" s="623"/>
      <c r="P114" s="623"/>
      <c r="Q114" s="623"/>
      <c r="R114" s="623"/>
      <c r="S114" s="623"/>
      <c r="T114" s="652"/>
      <c r="U114" s="652"/>
      <c r="V114" s="652"/>
      <c r="W114" s="652"/>
      <c r="X114" s="652"/>
      <c r="Y114" s="652"/>
      <c r="Z114" s="652"/>
      <c r="AA114" s="652"/>
      <c r="AB114" s="652"/>
      <c r="AC114" s="652"/>
      <c r="AD114" s="652"/>
      <c r="AE114" s="61"/>
      <c r="AF114" s="61"/>
      <c r="AG114" s="61"/>
      <c r="AH114" s="61"/>
      <c r="AI114" s="61"/>
      <c r="AJ114" s="61"/>
    </row>
    <row r="115" spans="1:36">
      <c r="A115" s="624"/>
      <c r="B115" s="624"/>
      <c r="C115" s="622"/>
      <c r="D115" s="622"/>
      <c r="E115" s="622"/>
      <c r="F115" s="622"/>
      <c r="G115" s="62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Aq/V8Ne3YkgvBkhX9fo4Tqgwo5JhVE2xHCNNjZDOJw94X+wVvYgOSfJ0/Df03GXik93SGs6qIjvuTRS+hl6W+Q==" saltValue="CnHAPllRLT27nKba/ZRYO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2"/>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B14" sqref="B14:AG14"/>
    </sheetView>
  </sheetViews>
  <sheetFormatPr defaultColWidth="9" defaultRowHeight="12.75"/>
  <cols>
    <col min="1" max="1" width="3.46484375" bestFit="1" customWidth="1"/>
    <col min="2" max="2" width="4.46484375" customWidth="1"/>
    <col min="3" max="4" width="2.46484375" customWidth="1"/>
    <col min="5" max="5" width="3.53125" customWidth="1"/>
    <col min="6" max="8" width="2.46484375" customWidth="1"/>
    <col min="9" max="10" width="3.46484375" customWidth="1"/>
    <col min="11" max="19" width="2.46484375" customWidth="1"/>
    <col min="20" max="20" width="3" customWidth="1"/>
    <col min="21" max="24" width="2.46484375" customWidth="1"/>
    <col min="25" max="25" width="3.6640625" customWidth="1"/>
    <col min="26" max="26" width="14.6640625" customWidth="1"/>
    <col min="27" max="29" width="2.46484375" customWidth="1"/>
    <col min="30" max="30" width="4.86328125" customWidth="1"/>
    <col min="31" max="32" width="2.46484375" customWidth="1"/>
    <col min="33" max="33" width="8.19921875" customWidth="1"/>
    <col min="34" max="34" width="4" customWidth="1"/>
    <col min="35" max="35" width="2.86328125" customWidth="1"/>
    <col min="36" max="36" width="2.46484375" customWidth="1"/>
    <col min="37" max="37" width="6.46484375" customWidth="1"/>
    <col min="38" max="43" width="9.1328125" customWidth="1"/>
    <col min="44" max="44" width="9.46484375" bestFit="1" customWidth="1"/>
    <col min="47" max="47" width="4.53125" customWidth="1"/>
    <col min="48" max="48" width="17.6640625" customWidth="1"/>
    <col min="49" max="55" width="9" hidden="1" customWidth="1"/>
    <col min="56" max="56" width="0" hidden="1"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53" t="s">
        <v>26</v>
      </c>
      <c r="AC1" s="654"/>
      <c r="AD1" s="654"/>
      <c r="AE1" s="653" t="str">
        <f>IF(基本情報入力シート!C13&lt;&gt;"", 基本情報入力シート!C13, "")</f>
        <v>新潟県</v>
      </c>
      <c r="AF1" s="654"/>
      <c r="AG1" s="654"/>
      <c r="AH1" s="654"/>
      <c r="AI1" s="655"/>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85" t="s">
        <v>4</v>
      </c>
      <c r="B3" s="686"/>
      <c r="C3" s="686"/>
      <c r="D3" s="686"/>
      <c r="E3" s="686"/>
      <c r="F3" s="687"/>
      <c r="G3" s="674" t="str">
        <f>IF(基本情報入力シート!L17="","",基本情報入力シート!L17)</f>
        <v/>
      </c>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50"/>
    </row>
    <row r="4" spans="1:47" s="23" customFormat="1" ht="13.5" customHeight="1">
      <c r="A4" s="688" t="s">
        <v>28</v>
      </c>
      <c r="B4" s="689"/>
      <c r="C4" s="689"/>
      <c r="D4" s="689"/>
      <c r="E4" s="689"/>
      <c r="F4" s="690"/>
      <c r="G4" s="676" t="str">
        <f>IF(基本情報入力シート!L18="","",基本情報入力シート!L18)</f>
        <v/>
      </c>
      <c r="H4" s="677"/>
      <c r="I4" s="677"/>
      <c r="J4" s="677"/>
      <c r="K4" s="677"/>
      <c r="L4" s="677"/>
      <c r="M4" s="677"/>
      <c r="N4" s="677"/>
      <c r="O4" s="677"/>
      <c r="P4" s="677"/>
      <c r="Q4" s="677"/>
      <c r="R4" s="677"/>
      <c r="S4" s="677"/>
      <c r="T4" s="677"/>
      <c r="U4" s="677"/>
      <c r="V4" s="677"/>
      <c r="W4" s="677"/>
      <c r="X4" s="677"/>
      <c r="Y4" s="677"/>
      <c r="Z4" s="677"/>
      <c r="AA4" s="677"/>
      <c r="AB4" s="677"/>
      <c r="AC4" s="677"/>
      <c r="AD4" s="677"/>
      <c r="AE4" s="677"/>
      <c r="AF4" s="677"/>
      <c r="AG4" s="677"/>
      <c r="AH4" s="677"/>
      <c r="AI4" s="677"/>
      <c r="AJ4" s="50"/>
    </row>
    <row r="5" spans="1:47" s="23" customFormat="1" ht="14.25" customHeight="1">
      <c r="A5" s="664" t="s">
        <v>29</v>
      </c>
      <c r="B5" s="665"/>
      <c r="C5" s="665"/>
      <c r="D5" s="665"/>
      <c r="E5" s="665"/>
      <c r="F5" s="666"/>
      <c r="G5" s="55" t="s">
        <v>7</v>
      </c>
      <c r="H5" s="670" t="str">
        <f>IF(基本情報入力シート!AN20="－","",基本情報入力シート!AN20)</f>
        <v>-</v>
      </c>
      <c r="I5" s="670"/>
      <c r="J5" s="670"/>
      <c r="K5" s="670"/>
      <c r="L5" s="670"/>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67"/>
      <c r="B6" s="668"/>
      <c r="C6" s="668"/>
      <c r="D6" s="668"/>
      <c r="E6" s="668"/>
      <c r="F6" s="669"/>
      <c r="G6" s="678" t="str">
        <f>IF(基本情報入力シート!L20="","",基本情報入力シート!L20)</f>
        <v/>
      </c>
      <c r="H6" s="679"/>
      <c r="I6" s="679"/>
      <c r="J6" s="679"/>
      <c r="K6" s="679"/>
      <c r="L6" s="679"/>
      <c r="M6" s="679"/>
      <c r="N6" s="679"/>
      <c r="O6" s="679"/>
      <c r="P6" s="679"/>
      <c r="Q6" s="679"/>
      <c r="R6" s="679"/>
      <c r="S6" s="679"/>
      <c r="T6" s="679"/>
      <c r="U6" s="679"/>
      <c r="V6" s="679"/>
      <c r="W6" s="679"/>
      <c r="X6" s="679"/>
      <c r="Y6" s="679"/>
      <c r="Z6" s="679"/>
      <c r="AA6" s="679"/>
      <c r="AB6" s="679"/>
      <c r="AC6" s="679"/>
      <c r="AD6" s="679"/>
      <c r="AE6" s="679"/>
      <c r="AF6" s="679"/>
      <c r="AG6" s="679"/>
      <c r="AH6" s="679"/>
      <c r="AI6" s="679"/>
      <c r="AJ6" s="50"/>
    </row>
    <row r="7" spans="1:47" s="23" customFormat="1" ht="14.45" customHeight="1">
      <c r="A7" s="667"/>
      <c r="B7" s="668"/>
      <c r="C7" s="668"/>
      <c r="D7" s="668"/>
      <c r="E7" s="668"/>
      <c r="F7" s="669"/>
      <c r="G7" s="680" t="str">
        <f>IF(基本情報入力シート!L21="","",基本情報入力シート!L21)</f>
        <v/>
      </c>
      <c r="H7" s="681"/>
      <c r="I7" s="681"/>
      <c r="J7" s="681"/>
      <c r="K7" s="681"/>
      <c r="L7" s="681"/>
      <c r="M7" s="681"/>
      <c r="N7" s="681"/>
      <c r="O7" s="681"/>
      <c r="P7" s="681"/>
      <c r="Q7" s="681"/>
      <c r="R7" s="681"/>
      <c r="S7" s="681"/>
      <c r="T7" s="681"/>
      <c r="U7" s="681"/>
      <c r="V7" s="681"/>
      <c r="W7" s="681"/>
      <c r="X7" s="681"/>
      <c r="Y7" s="681"/>
      <c r="Z7" s="681"/>
      <c r="AA7" s="681"/>
      <c r="AB7" s="681"/>
      <c r="AC7" s="681"/>
      <c r="AD7" s="681"/>
      <c r="AE7" s="681"/>
      <c r="AF7" s="681"/>
      <c r="AG7" s="681"/>
      <c r="AH7" s="681"/>
      <c r="AI7" s="681"/>
      <c r="AJ7" s="50"/>
    </row>
    <row r="8" spans="1:47" s="23" customFormat="1" ht="11.45" customHeight="1">
      <c r="A8" s="671" t="s">
        <v>4</v>
      </c>
      <c r="B8" s="672"/>
      <c r="C8" s="672"/>
      <c r="D8" s="672"/>
      <c r="E8" s="672"/>
      <c r="F8" s="673"/>
      <c r="G8" s="694" t="str">
        <f>IF(基本情報入力シート!L25="","",基本情報入力シート!L25)</f>
        <v/>
      </c>
      <c r="H8" s="695"/>
      <c r="I8" s="695"/>
      <c r="J8" s="695"/>
      <c r="K8" s="695"/>
      <c r="L8" s="695"/>
      <c r="M8" s="695"/>
      <c r="N8" s="695"/>
      <c r="O8" s="695"/>
      <c r="P8" s="695"/>
      <c r="Q8" s="695"/>
      <c r="R8" s="695"/>
      <c r="S8" s="695"/>
      <c r="T8" s="695"/>
      <c r="U8" s="695"/>
      <c r="V8" s="695"/>
      <c r="W8" s="695"/>
      <c r="X8" s="695"/>
      <c r="Y8" s="695"/>
      <c r="Z8" s="695"/>
      <c r="AA8" s="695"/>
      <c r="AB8" s="695"/>
      <c r="AC8" s="695"/>
      <c r="AD8" s="695"/>
      <c r="AE8" s="695"/>
      <c r="AF8" s="695"/>
      <c r="AG8" s="695"/>
      <c r="AH8" s="695"/>
      <c r="AI8" s="695"/>
      <c r="AJ8" s="50"/>
    </row>
    <row r="9" spans="1:47" s="23" customFormat="1" ht="13.5" customHeight="1">
      <c r="A9" s="667" t="s">
        <v>30</v>
      </c>
      <c r="B9" s="668"/>
      <c r="C9" s="668"/>
      <c r="D9" s="668"/>
      <c r="E9" s="668"/>
      <c r="F9" s="669"/>
      <c r="G9" s="696" t="str">
        <f>IF(基本情報入力シート!L26="","",基本情報入力シート!L26)</f>
        <v/>
      </c>
      <c r="H9" s="697"/>
      <c r="I9" s="697"/>
      <c r="J9" s="697"/>
      <c r="K9" s="697"/>
      <c r="L9" s="697"/>
      <c r="M9" s="697"/>
      <c r="N9" s="697"/>
      <c r="O9" s="697"/>
      <c r="P9" s="697"/>
      <c r="Q9" s="697"/>
      <c r="R9" s="697"/>
      <c r="S9" s="697"/>
      <c r="T9" s="697"/>
      <c r="U9" s="697"/>
      <c r="V9" s="697"/>
      <c r="W9" s="697"/>
      <c r="X9" s="697"/>
      <c r="Y9" s="697"/>
      <c r="Z9" s="697"/>
      <c r="AA9" s="697"/>
      <c r="AB9" s="697"/>
      <c r="AC9" s="697"/>
      <c r="AD9" s="697"/>
      <c r="AE9" s="697"/>
      <c r="AF9" s="697"/>
      <c r="AG9" s="697"/>
      <c r="AH9" s="697"/>
      <c r="AI9" s="697"/>
      <c r="AJ9" s="50"/>
    </row>
    <row r="10" spans="1:47" s="23" customFormat="1">
      <c r="A10" s="703" t="s">
        <v>31</v>
      </c>
      <c r="B10" s="703"/>
      <c r="C10" s="703"/>
      <c r="D10" s="703"/>
      <c r="E10" s="703"/>
      <c r="F10" s="703"/>
      <c r="G10" s="704" t="s">
        <v>16</v>
      </c>
      <c r="H10" s="705"/>
      <c r="I10" s="705"/>
      <c r="J10" s="705"/>
      <c r="K10" s="691" t="str">
        <f>IF(基本情報入力シート!L27="","",基本情報入力シート!L27)</f>
        <v/>
      </c>
      <c r="L10" s="692"/>
      <c r="M10" s="692"/>
      <c r="N10" s="692"/>
      <c r="O10" s="692"/>
      <c r="P10" s="692"/>
      <c r="Q10" s="692"/>
      <c r="R10" s="692"/>
      <c r="S10" s="692"/>
      <c r="T10" s="693"/>
      <c r="U10" s="682" t="s">
        <v>17</v>
      </c>
      <c r="V10" s="683"/>
      <c r="W10" s="683"/>
      <c r="X10" s="684"/>
      <c r="Y10" s="691" t="str">
        <f>IF(基本情報入力シート!L28="","",基本情報入力シート!L28)</f>
        <v/>
      </c>
      <c r="Z10" s="692"/>
      <c r="AA10" s="692"/>
      <c r="AB10" s="692"/>
      <c r="AC10" s="692"/>
      <c r="AD10" s="692"/>
      <c r="AE10" s="692"/>
      <c r="AF10" s="692"/>
      <c r="AG10" s="692"/>
      <c r="AH10" s="692"/>
      <c r="AI10" s="692"/>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7" t="s">
        <v>32</v>
      </c>
      <c r="B13" s="625" t="s">
        <v>1914</v>
      </c>
      <c r="C13" s="625"/>
      <c r="D13" s="625"/>
      <c r="E13" s="625"/>
      <c r="F13" s="625"/>
      <c r="G13" s="625"/>
      <c r="H13" s="625"/>
      <c r="I13" s="625"/>
      <c r="J13" s="625"/>
      <c r="K13" s="625"/>
      <c r="L13" s="625"/>
      <c r="M13" s="625"/>
      <c r="N13" s="625"/>
      <c r="O13" s="625"/>
      <c r="P13" s="625"/>
      <c r="Q13" s="625"/>
      <c r="R13" s="625"/>
      <c r="S13" s="625"/>
      <c r="T13" s="625"/>
      <c r="U13" s="625"/>
      <c r="V13" s="625"/>
      <c r="W13" s="625"/>
      <c r="X13" s="625"/>
      <c r="Y13" s="625"/>
      <c r="Z13" s="625"/>
      <c r="AA13" s="625"/>
      <c r="AB13" s="625"/>
      <c r="AC13" s="625"/>
      <c r="AD13" s="625"/>
      <c r="AE13" s="625"/>
      <c r="AF13" s="625"/>
      <c r="AG13" s="625"/>
      <c r="AH13" s="625"/>
      <c r="AI13" s="625"/>
    </row>
    <row r="14" spans="1:47" ht="54.6" customHeight="1" thickBot="1">
      <c r="A14" s="190"/>
      <c r="B14" s="628" t="s">
        <v>2436</v>
      </c>
      <c r="C14" s="628"/>
      <c r="D14" s="628"/>
      <c r="E14" s="628"/>
      <c r="F14" s="628"/>
      <c r="G14" s="628"/>
      <c r="H14" s="628"/>
      <c r="I14" s="628"/>
      <c r="J14" s="628"/>
      <c r="K14" s="628"/>
      <c r="L14" s="628"/>
      <c r="M14" s="628"/>
      <c r="N14" s="628"/>
      <c r="O14" s="628"/>
      <c r="P14" s="628"/>
      <c r="Q14" s="628"/>
      <c r="R14" s="628"/>
      <c r="S14" s="628"/>
      <c r="T14" s="628"/>
      <c r="U14" s="628"/>
      <c r="V14" s="628"/>
      <c r="W14" s="628"/>
      <c r="X14" s="628"/>
      <c r="Y14" s="628"/>
      <c r="Z14" s="628"/>
      <c r="AA14" s="628"/>
      <c r="AB14" s="628"/>
      <c r="AC14" s="628"/>
      <c r="AD14" s="628"/>
      <c r="AE14" s="628"/>
      <c r="AF14" s="628"/>
      <c r="AG14" s="626"/>
      <c r="AH14" s="743" t="str">
        <f>IF(G4="","",IF(COUNTIF(基本情報入力シート!AN58:AN157,"加算対象外")=COUNTIFS('別紙様式2-3（個表）'!J15:J114,"&lt;&gt;",'別紙様式2-3（個表）'!AP15:AP114,"加算対象外"),"○","×"))</f>
        <v/>
      </c>
      <c r="AI14" s="500"/>
      <c r="AJ14" s="192"/>
      <c r="AK14" s="260"/>
      <c r="AR14" s="25"/>
    </row>
    <row r="15" spans="1:47" ht="26.45" customHeight="1">
      <c r="A15" s="33"/>
      <c r="B15" s="742" t="s">
        <v>2435</v>
      </c>
      <c r="C15" s="742"/>
      <c r="D15" s="742"/>
      <c r="E15" s="742"/>
      <c r="F15" s="742"/>
      <c r="G15" s="742"/>
      <c r="H15" s="742"/>
      <c r="I15" s="742"/>
      <c r="J15" s="742"/>
      <c r="K15" s="742"/>
      <c r="L15" s="742"/>
      <c r="M15" s="742"/>
      <c r="N15" s="742"/>
      <c r="O15" s="742"/>
      <c r="P15" s="742"/>
      <c r="Q15" s="742"/>
      <c r="R15" s="742"/>
      <c r="S15" s="742"/>
      <c r="T15" s="742"/>
      <c r="U15" s="742"/>
      <c r="V15" s="742"/>
      <c r="W15" s="742"/>
      <c r="X15" s="742"/>
      <c r="Y15" s="742"/>
      <c r="Z15" s="742"/>
      <c r="AA15" s="742"/>
      <c r="AB15" s="742"/>
      <c r="AC15" s="742"/>
      <c r="AD15" s="742"/>
      <c r="AE15" s="742"/>
      <c r="AF15" s="742"/>
      <c r="AG15" s="742"/>
      <c r="AH15" s="742"/>
      <c r="AI15" s="742"/>
      <c r="AJ15" s="211"/>
    </row>
    <row r="16" spans="1:47" ht="16.8"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25" customHeight="1" thickBot="1">
      <c r="A17" s="33"/>
      <c r="B17" s="751" t="s">
        <v>2437</v>
      </c>
      <c r="C17" s="630"/>
      <c r="D17" s="630"/>
      <c r="E17" s="630"/>
      <c r="F17" s="630"/>
      <c r="G17" s="630"/>
      <c r="H17" s="630"/>
      <c r="I17" s="630"/>
      <c r="J17" s="630"/>
      <c r="K17" s="630"/>
      <c r="L17" s="630"/>
      <c r="M17" s="630"/>
      <c r="N17" s="630"/>
      <c r="O17" s="630"/>
      <c r="P17" s="630"/>
      <c r="Q17" s="630"/>
      <c r="R17" s="630"/>
      <c r="S17" s="630"/>
      <c r="T17" s="630"/>
      <c r="U17" s="630"/>
      <c r="V17" s="630"/>
      <c r="W17" s="630"/>
      <c r="X17" s="630"/>
      <c r="Y17" s="630"/>
      <c r="Z17" s="630"/>
      <c r="AA17" s="630"/>
      <c r="AB17" s="630"/>
      <c r="AC17" s="630"/>
      <c r="AD17" s="630"/>
      <c r="AE17" s="630"/>
      <c r="AF17" s="630"/>
      <c r="AG17" s="630"/>
      <c r="AH17" s="499" t="str">
        <f>IF(OR(G4="",AW17="処遇改善加算の要件を選択していない"),"",IF(AND(OR(AH18="✓",AH18="誓約"),AH19="○"),"○","×"))</f>
        <v/>
      </c>
      <c r="AI17" s="500"/>
      <c r="AJ17" s="211"/>
      <c r="AW17" s="46" t="str">
        <f>IF(G4="","",IF(COUNTIF('別紙様式2-3（個表）'!J12:J114,"加算Ⅳに準ずる要件を満たす")+COUNTIF('別紙様式2-3（個表）'!J12:J114,"加算Ⅳに準ずる要件を満たすことを誓約")=0, "処遇改善加算の要件を選択していない","処遇改善加算の要件を選択している"))</f>
        <v/>
      </c>
    </row>
    <row r="18" spans="1:49" ht="19.25" customHeight="1">
      <c r="A18" s="33"/>
      <c r="B18" s="744"/>
      <c r="C18" s="741" t="s">
        <v>1955</v>
      </c>
      <c r="D18" s="741"/>
      <c r="E18" s="741"/>
      <c r="F18" s="741"/>
      <c r="G18" s="741"/>
      <c r="H18" s="741"/>
      <c r="I18" s="741"/>
      <c r="J18" s="741"/>
      <c r="K18" s="741"/>
      <c r="L18" s="741"/>
      <c r="M18" s="741"/>
      <c r="N18" s="741"/>
      <c r="O18" s="741"/>
      <c r="P18" s="741"/>
      <c r="Q18" s="741"/>
      <c r="R18" s="741"/>
      <c r="S18" s="741"/>
      <c r="T18" s="741"/>
      <c r="U18" s="741"/>
      <c r="V18" s="741"/>
      <c r="W18" s="741"/>
      <c r="X18" s="741"/>
      <c r="Y18" s="741"/>
      <c r="Z18" s="741"/>
      <c r="AA18" s="741"/>
      <c r="AB18" s="741"/>
      <c r="AC18" s="741"/>
      <c r="AD18" s="741"/>
      <c r="AE18" s="741"/>
      <c r="AF18" s="741"/>
      <c r="AG18" s="741"/>
      <c r="AH18" s="740"/>
      <c r="AI18" s="740"/>
      <c r="AJ18" s="211"/>
      <c r="AK18" s="33"/>
      <c r="AR18" s="25"/>
      <c r="AW18" s="46"/>
    </row>
    <row r="19" spans="1:49" ht="104.45" customHeight="1">
      <c r="A19" s="33"/>
      <c r="B19" s="745"/>
      <c r="C19" s="747" t="s">
        <v>2443</v>
      </c>
      <c r="D19" s="747"/>
      <c r="E19" s="747"/>
      <c r="F19" s="747"/>
      <c r="G19" s="747"/>
      <c r="H19" s="747"/>
      <c r="I19" s="747"/>
      <c r="J19" s="747"/>
      <c r="K19" s="747"/>
      <c r="L19" s="747"/>
      <c r="M19" s="747"/>
      <c r="N19" s="747"/>
      <c r="O19" s="747"/>
      <c r="P19" s="747"/>
      <c r="Q19" s="747"/>
      <c r="R19" s="747"/>
      <c r="S19" s="747"/>
      <c r="T19" s="747"/>
      <c r="U19" s="747"/>
      <c r="V19" s="747"/>
      <c r="W19" s="747"/>
      <c r="X19" s="747"/>
      <c r="Y19" s="747"/>
      <c r="Z19" s="747"/>
      <c r="AA19" s="747"/>
      <c r="AB19" s="747"/>
      <c r="AC19" s="747"/>
      <c r="AD19" s="747"/>
      <c r="AE19" s="747"/>
      <c r="AF19" s="747"/>
      <c r="AG19" s="747"/>
      <c r="AH19" s="748" t="str">
        <f>IF(G4="", "", IF(AND(AW21&gt;=1, AW25&gt;=1, AW29&gt;=1, AW33&gt;=1, OR(AW37&gt;=2,AW45=2), AW46&gt;=1), "○", "×"))</f>
        <v/>
      </c>
      <c r="AI19" s="748"/>
      <c r="AJ19" s="211"/>
      <c r="AK19" s="33"/>
      <c r="AR19" s="25"/>
    </row>
    <row r="20" spans="1:49" ht="18" customHeight="1">
      <c r="A20" s="33"/>
      <c r="B20" s="745"/>
      <c r="C20" s="749" t="s">
        <v>35</v>
      </c>
      <c r="D20" s="749"/>
      <c r="E20" s="749"/>
      <c r="F20" s="749" t="s">
        <v>36</v>
      </c>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211"/>
      <c r="AL20" s="33"/>
      <c r="AM20" s="33"/>
      <c r="AN20" s="33"/>
      <c r="AR20" s="25"/>
      <c r="AV20" s="33"/>
    </row>
    <row r="21" spans="1:49" ht="20" customHeight="1">
      <c r="A21" s="33"/>
      <c r="B21" s="745"/>
      <c r="C21" s="525" t="s">
        <v>37</v>
      </c>
      <c r="D21" s="525"/>
      <c r="E21" s="525"/>
      <c r="F21" s="740"/>
      <c r="G21" s="740"/>
      <c r="H21" s="741" t="s">
        <v>38</v>
      </c>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211"/>
      <c r="AL21" s="33"/>
      <c r="AM21" s="33"/>
      <c r="AN21" s="33"/>
      <c r="AR21" s="25"/>
      <c r="AW21" s="394">
        <f>COUNTIF(F21:G24,"✓")+COUNTIF(F21:G24,"誓約")</f>
        <v>0</v>
      </c>
    </row>
    <row r="22" spans="1:49" ht="20" customHeight="1">
      <c r="A22" s="33"/>
      <c r="B22" s="745"/>
      <c r="C22" s="525"/>
      <c r="D22" s="525"/>
      <c r="E22" s="525"/>
      <c r="F22" s="740"/>
      <c r="G22" s="740"/>
      <c r="H22" s="741" t="s">
        <v>39</v>
      </c>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211"/>
      <c r="AL22" s="33"/>
      <c r="AM22" s="33"/>
      <c r="AN22" s="33"/>
      <c r="AR22" s="25"/>
      <c r="AW22" s="394"/>
    </row>
    <row r="23" spans="1:49" ht="30" customHeight="1">
      <c r="A23" s="33"/>
      <c r="B23" s="745"/>
      <c r="C23" s="525"/>
      <c r="D23" s="525"/>
      <c r="E23" s="525"/>
      <c r="F23" s="740"/>
      <c r="G23" s="740"/>
      <c r="H23" s="741" t="s">
        <v>40</v>
      </c>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211"/>
      <c r="AL23" s="33"/>
      <c r="AM23" s="33"/>
      <c r="AN23" s="33"/>
      <c r="AR23" s="25"/>
      <c r="AW23" s="394"/>
    </row>
    <row r="24" spans="1:49" ht="20" customHeight="1">
      <c r="A24" s="33"/>
      <c r="B24" s="745"/>
      <c r="C24" s="525"/>
      <c r="D24" s="525"/>
      <c r="E24" s="525"/>
      <c r="F24" s="740"/>
      <c r="G24" s="740"/>
      <c r="H24" s="741" t="s">
        <v>41</v>
      </c>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211"/>
      <c r="AL24" s="33"/>
      <c r="AM24" s="33"/>
      <c r="AN24" s="33"/>
      <c r="AR24" s="25"/>
      <c r="AW24" s="394"/>
    </row>
    <row r="25" spans="1:49" ht="38.450000000000003" customHeight="1">
      <c r="A25" s="33"/>
      <c r="B25" s="745"/>
      <c r="C25" s="525" t="s">
        <v>42</v>
      </c>
      <c r="D25" s="525"/>
      <c r="E25" s="525"/>
      <c r="F25" s="740"/>
      <c r="G25" s="740"/>
      <c r="H25" s="741" t="s">
        <v>43</v>
      </c>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211"/>
      <c r="AL25" s="33"/>
      <c r="AM25" s="33"/>
      <c r="AN25" s="33"/>
      <c r="AR25" s="25"/>
      <c r="AW25" s="394">
        <f>COUNTIF(F25:G28,"✓")+COUNTIF(F25:G28,"誓約")</f>
        <v>0</v>
      </c>
    </row>
    <row r="26" spans="1:49" ht="20" customHeight="1">
      <c r="A26" s="33"/>
      <c r="B26" s="745"/>
      <c r="C26" s="525"/>
      <c r="D26" s="525"/>
      <c r="E26" s="525"/>
      <c r="F26" s="740"/>
      <c r="G26" s="740"/>
      <c r="H26" s="741" t="s">
        <v>44</v>
      </c>
      <c r="I26" s="741"/>
      <c r="J26" s="741"/>
      <c r="K26" s="741"/>
      <c r="L26" s="741"/>
      <c r="M26" s="741"/>
      <c r="N26" s="741"/>
      <c r="O26" s="741"/>
      <c r="P26" s="741"/>
      <c r="Q26" s="741"/>
      <c r="R26" s="741"/>
      <c r="S26" s="741"/>
      <c r="T26" s="741"/>
      <c r="U26" s="741"/>
      <c r="V26" s="741"/>
      <c r="W26" s="741"/>
      <c r="X26" s="741"/>
      <c r="Y26" s="741"/>
      <c r="Z26" s="741"/>
      <c r="AA26" s="741"/>
      <c r="AB26" s="741"/>
      <c r="AC26" s="741"/>
      <c r="AD26" s="741"/>
      <c r="AE26" s="741"/>
      <c r="AF26" s="741"/>
      <c r="AG26" s="741"/>
      <c r="AH26" s="741"/>
      <c r="AI26" s="741"/>
      <c r="AJ26" s="211"/>
      <c r="AL26" s="33"/>
      <c r="AM26" s="33"/>
      <c r="AN26" s="33"/>
      <c r="AR26" s="25"/>
      <c r="AW26" s="394"/>
    </row>
    <row r="27" spans="1:49" ht="20" customHeight="1">
      <c r="A27" s="33"/>
      <c r="B27" s="745"/>
      <c r="C27" s="525"/>
      <c r="D27" s="525"/>
      <c r="E27" s="525"/>
      <c r="F27" s="740"/>
      <c r="G27" s="740"/>
      <c r="H27" s="741" t="s">
        <v>45</v>
      </c>
      <c r="I27" s="741"/>
      <c r="J27" s="741"/>
      <c r="K27" s="741"/>
      <c r="L27" s="741"/>
      <c r="M27" s="741"/>
      <c r="N27" s="741"/>
      <c r="O27" s="741"/>
      <c r="P27" s="741"/>
      <c r="Q27" s="741"/>
      <c r="R27" s="741"/>
      <c r="S27" s="741"/>
      <c r="T27" s="741"/>
      <c r="U27" s="741"/>
      <c r="V27" s="741"/>
      <c r="W27" s="741"/>
      <c r="X27" s="741"/>
      <c r="Y27" s="741"/>
      <c r="Z27" s="741"/>
      <c r="AA27" s="741"/>
      <c r="AB27" s="741"/>
      <c r="AC27" s="741"/>
      <c r="AD27" s="741"/>
      <c r="AE27" s="741"/>
      <c r="AF27" s="741"/>
      <c r="AG27" s="741"/>
      <c r="AH27" s="741"/>
      <c r="AI27" s="741"/>
      <c r="AJ27" s="211"/>
      <c r="AL27" s="33"/>
      <c r="AM27" s="33"/>
      <c r="AN27" s="33"/>
      <c r="AR27" s="25"/>
      <c r="AW27" s="394"/>
    </row>
    <row r="28" spans="1:49" ht="20" customHeight="1">
      <c r="A28" s="33"/>
      <c r="B28" s="745"/>
      <c r="C28" s="525"/>
      <c r="D28" s="525"/>
      <c r="E28" s="525"/>
      <c r="F28" s="740"/>
      <c r="G28" s="740"/>
      <c r="H28" s="741" t="s">
        <v>46</v>
      </c>
      <c r="I28" s="741"/>
      <c r="J28" s="741"/>
      <c r="K28" s="741"/>
      <c r="L28" s="741"/>
      <c r="M28" s="741"/>
      <c r="N28" s="741"/>
      <c r="O28" s="741"/>
      <c r="P28" s="741"/>
      <c r="Q28" s="741"/>
      <c r="R28" s="741"/>
      <c r="S28" s="741"/>
      <c r="T28" s="741"/>
      <c r="U28" s="741"/>
      <c r="V28" s="741"/>
      <c r="W28" s="741"/>
      <c r="X28" s="741"/>
      <c r="Y28" s="741"/>
      <c r="Z28" s="741"/>
      <c r="AA28" s="741"/>
      <c r="AB28" s="741"/>
      <c r="AC28" s="741"/>
      <c r="AD28" s="741"/>
      <c r="AE28" s="741"/>
      <c r="AF28" s="741"/>
      <c r="AG28" s="741"/>
      <c r="AH28" s="741"/>
      <c r="AI28" s="741"/>
      <c r="AJ28" s="211"/>
      <c r="AL28" s="33"/>
      <c r="AM28" s="33"/>
      <c r="AN28" s="33"/>
      <c r="AR28" s="25"/>
      <c r="AW28" s="394"/>
    </row>
    <row r="29" spans="1:49" ht="20" customHeight="1">
      <c r="A29" s="33"/>
      <c r="B29" s="745"/>
      <c r="C29" s="525" t="s">
        <v>47</v>
      </c>
      <c r="D29" s="525"/>
      <c r="E29" s="525"/>
      <c r="F29" s="740"/>
      <c r="G29" s="740"/>
      <c r="H29" s="741" t="s">
        <v>48</v>
      </c>
      <c r="I29" s="741"/>
      <c r="J29" s="741"/>
      <c r="K29" s="741"/>
      <c r="L29" s="741"/>
      <c r="M29" s="741"/>
      <c r="N29" s="741"/>
      <c r="O29" s="741"/>
      <c r="P29" s="741"/>
      <c r="Q29" s="741"/>
      <c r="R29" s="741"/>
      <c r="S29" s="741"/>
      <c r="T29" s="741"/>
      <c r="U29" s="741"/>
      <c r="V29" s="741"/>
      <c r="W29" s="741"/>
      <c r="X29" s="741"/>
      <c r="Y29" s="741"/>
      <c r="Z29" s="741"/>
      <c r="AA29" s="741"/>
      <c r="AB29" s="741"/>
      <c r="AC29" s="741"/>
      <c r="AD29" s="741"/>
      <c r="AE29" s="741"/>
      <c r="AF29" s="741"/>
      <c r="AG29" s="741"/>
      <c r="AH29" s="741"/>
      <c r="AI29" s="741"/>
      <c r="AJ29" s="211"/>
      <c r="AL29" s="33"/>
      <c r="AM29" s="33"/>
      <c r="AN29" s="33"/>
      <c r="AR29" s="25"/>
      <c r="AW29" s="394">
        <f>COUNTIF(F29:G32,"✓")+COUNTIF(F29:G32,"誓約")</f>
        <v>0</v>
      </c>
    </row>
    <row r="30" spans="1:49" ht="30.6" customHeight="1">
      <c r="A30" s="33"/>
      <c r="B30" s="745"/>
      <c r="C30" s="525"/>
      <c r="D30" s="525"/>
      <c r="E30" s="525"/>
      <c r="F30" s="740"/>
      <c r="G30" s="740"/>
      <c r="H30" s="741" t="s">
        <v>49</v>
      </c>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211"/>
      <c r="AL30" s="33"/>
      <c r="AM30" s="33"/>
      <c r="AN30" s="33"/>
      <c r="AR30" s="25"/>
      <c r="AW30" s="394"/>
    </row>
    <row r="31" spans="1:49" ht="35.450000000000003" customHeight="1">
      <c r="A31" s="33"/>
      <c r="B31" s="745"/>
      <c r="C31" s="525"/>
      <c r="D31" s="525"/>
      <c r="E31" s="525"/>
      <c r="F31" s="740"/>
      <c r="G31" s="740"/>
      <c r="H31" s="741" t="s">
        <v>50</v>
      </c>
      <c r="I31" s="741"/>
      <c r="J31" s="741"/>
      <c r="K31" s="741"/>
      <c r="L31" s="741"/>
      <c r="M31" s="741"/>
      <c r="N31" s="741"/>
      <c r="O31" s="741"/>
      <c r="P31" s="741"/>
      <c r="Q31" s="741"/>
      <c r="R31" s="741"/>
      <c r="S31" s="741"/>
      <c r="T31" s="741"/>
      <c r="U31" s="741"/>
      <c r="V31" s="741"/>
      <c r="W31" s="741"/>
      <c r="X31" s="741"/>
      <c r="Y31" s="741"/>
      <c r="Z31" s="741"/>
      <c r="AA31" s="741"/>
      <c r="AB31" s="741"/>
      <c r="AC31" s="741"/>
      <c r="AD31" s="741"/>
      <c r="AE31" s="741"/>
      <c r="AF31" s="741"/>
      <c r="AG31" s="741"/>
      <c r="AH31" s="741"/>
      <c r="AI31" s="741"/>
      <c r="AJ31" s="211"/>
      <c r="AL31" s="33"/>
      <c r="AM31" s="33"/>
      <c r="AN31" s="33"/>
      <c r="AR31" s="25"/>
      <c r="AW31" s="394"/>
    </row>
    <row r="32" spans="1:49" ht="28.8" customHeight="1">
      <c r="A32" s="33"/>
      <c r="B32" s="745"/>
      <c r="C32" s="525"/>
      <c r="D32" s="525"/>
      <c r="E32" s="525"/>
      <c r="F32" s="740"/>
      <c r="G32" s="740"/>
      <c r="H32" s="741" t="s">
        <v>51</v>
      </c>
      <c r="I32" s="741"/>
      <c r="J32" s="741"/>
      <c r="K32" s="741"/>
      <c r="L32" s="741"/>
      <c r="M32" s="741"/>
      <c r="N32" s="741"/>
      <c r="O32" s="741"/>
      <c r="P32" s="741"/>
      <c r="Q32" s="741"/>
      <c r="R32" s="741"/>
      <c r="S32" s="741"/>
      <c r="T32" s="741"/>
      <c r="U32" s="741"/>
      <c r="V32" s="741"/>
      <c r="W32" s="741"/>
      <c r="X32" s="741"/>
      <c r="Y32" s="741"/>
      <c r="Z32" s="741"/>
      <c r="AA32" s="741"/>
      <c r="AB32" s="741"/>
      <c r="AC32" s="741"/>
      <c r="AD32" s="741"/>
      <c r="AE32" s="741"/>
      <c r="AF32" s="741"/>
      <c r="AG32" s="741"/>
      <c r="AH32" s="741"/>
      <c r="AI32" s="741"/>
      <c r="AJ32" s="211"/>
      <c r="AL32" s="33"/>
      <c r="AM32" s="33"/>
      <c r="AN32" s="33"/>
      <c r="AR32" s="25"/>
      <c r="AW32" s="394"/>
    </row>
    <row r="33" spans="1:49" ht="20" customHeight="1">
      <c r="A33" s="33"/>
      <c r="B33" s="745"/>
      <c r="C33" s="525" t="s">
        <v>52</v>
      </c>
      <c r="D33" s="525"/>
      <c r="E33" s="525"/>
      <c r="F33" s="740"/>
      <c r="G33" s="740"/>
      <c r="H33" s="741" t="s">
        <v>53</v>
      </c>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211"/>
      <c r="AL33" s="33"/>
      <c r="AM33" s="33"/>
      <c r="AN33" s="33"/>
      <c r="AR33" s="25"/>
      <c r="AW33" s="394">
        <f>COUNTIF(F33:G36,"✓")+COUNTIF(F33:G36,"誓約")</f>
        <v>0</v>
      </c>
    </row>
    <row r="34" spans="1:49" ht="31.25" customHeight="1">
      <c r="A34" s="33"/>
      <c r="B34" s="745"/>
      <c r="C34" s="525"/>
      <c r="D34" s="525"/>
      <c r="E34" s="525"/>
      <c r="F34" s="740"/>
      <c r="G34" s="740"/>
      <c r="H34" s="741" t="s">
        <v>54</v>
      </c>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211"/>
      <c r="AL34" s="33"/>
      <c r="AM34" s="33"/>
      <c r="AN34" s="33"/>
      <c r="AR34" s="25"/>
      <c r="AW34" s="394"/>
    </row>
    <row r="35" spans="1:49" ht="35.450000000000003" customHeight="1">
      <c r="A35" s="33"/>
      <c r="B35" s="745"/>
      <c r="C35" s="525"/>
      <c r="D35" s="525"/>
      <c r="E35" s="525"/>
      <c r="F35" s="740"/>
      <c r="G35" s="740"/>
      <c r="H35" s="741" t="s">
        <v>2439</v>
      </c>
      <c r="I35" s="741"/>
      <c r="J35" s="741"/>
      <c r="K35" s="741"/>
      <c r="L35" s="741"/>
      <c r="M35" s="741"/>
      <c r="N35" s="741"/>
      <c r="O35" s="741"/>
      <c r="P35" s="741"/>
      <c r="Q35" s="741"/>
      <c r="R35" s="741"/>
      <c r="S35" s="741"/>
      <c r="T35" s="741"/>
      <c r="U35" s="741"/>
      <c r="V35" s="741"/>
      <c r="W35" s="741"/>
      <c r="X35" s="741"/>
      <c r="Y35" s="741"/>
      <c r="Z35" s="741"/>
      <c r="AA35" s="741"/>
      <c r="AB35" s="741"/>
      <c r="AC35" s="741"/>
      <c r="AD35" s="741"/>
      <c r="AE35" s="741"/>
      <c r="AF35" s="741"/>
      <c r="AG35" s="741"/>
      <c r="AH35" s="741"/>
      <c r="AI35" s="741"/>
      <c r="AJ35" s="211"/>
      <c r="AL35" s="33"/>
      <c r="AM35" s="33"/>
      <c r="AN35" s="33"/>
      <c r="AR35" s="25"/>
      <c r="AW35" s="394"/>
    </row>
    <row r="36" spans="1:49" ht="20" customHeight="1">
      <c r="B36" s="745"/>
      <c r="C36" s="525"/>
      <c r="D36" s="525"/>
      <c r="E36" s="525"/>
      <c r="F36" s="740"/>
      <c r="G36" s="740"/>
      <c r="H36" s="741" t="s">
        <v>55</v>
      </c>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211"/>
      <c r="AL36" s="33"/>
      <c r="AM36" s="33"/>
      <c r="AN36" s="33"/>
      <c r="AR36" s="25"/>
      <c r="AW36" s="394"/>
    </row>
    <row r="37" spans="1:49" ht="25.05" customHeight="1">
      <c r="A37" s="33"/>
      <c r="B37" s="745"/>
      <c r="C37" s="525" t="s">
        <v>56</v>
      </c>
      <c r="D37" s="525"/>
      <c r="E37" s="525"/>
      <c r="F37" s="740"/>
      <c r="G37" s="740"/>
      <c r="H37" s="750" t="s">
        <v>57</v>
      </c>
      <c r="I37" s="750"/>
      <c r="J37" s="750"/>
      <c r="K37" s="750"/>
      <c r="L37" s="750"/>
      <c r="M37" s="750"/>
      <c r="N37" s="750"/>
      <c r="O37" s="750"/>
      <c r="P37" s="750"/>
      <c r="Q37" s="750"/>
      <c r="R37" s="750"/>
      <c r="S37" s="750"/>
      <c r="T37" s="750"/>
      <c r="U37" s="750"/>
      <c r="V37" s="750"/>
      <c r="W37" s="750"/>
      <c r="X37" s="750"/>
      <c r="Y37" s="750"/>
      <c r="Z37" s="750"/>
      <c r="AA37" s="750"/>
      <c r="AB37" s="750"/>
      <c r="AC37" s="750"/>
      <c r="AD37" s="750"/>
      <c r="AE37" s="750"/>
      <c r="AF37" s="750"/>
      <c r="AG37" s="750"/>
      <c r="AH37" s="750"/>
      <c r="AI37" s="750"/>
      <c r="AJ37" s="211"/>
      <c r="AL37" s="33"/>
      <c r="AM37" s="33"/>
      <c r="AN37" s="33"/>
      <c r="AR37" s="25"/>
      <c r="AW37" s="394">
        <f>COUNTIF(F37:G44,"✓")+COUNTIF(F37:G44,"誓約")</f>
        <v>0</v>
      </c>
    </row>
    <row r="38" spans="1:49" ht="25.05" customHeight="1">
      <c r="A38" s="211"/>
      <c r="B38" s="745"/>
      <c r="C38" s="525"/>
      <c r="D38" s="525"/>
      <c r="E38" s="525"/>
      <c r="F38" s="740"/>
      <c r="G38" s="740"/>
      <c r="H38" s="750" t="s">
        <v>58</v>
      </c>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211"/>
      <c r="AL38" s="33"/>
      <c r="AM38" s="33"/>
      <c r="AN38" s="33"/>
      <c r="AR38" s="25"/>
      <c r="AW38" s="394"/>
    </row>
    <row r="39" spans="1:49" ht="25.05" customHeight="1">
      <c r="A39" s="211"/>
      <c r="B39" s="745"/>
      <c r="C39" s="525"/>
      <c r="D39" s="525"/>
      <c r="E39" s="525"/>
      <c r="F39" s="740"/>
      <c r="G39" s="740"/>
      <c r="H39" s="750" t="s">
        <v>59</v>
      </c>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211"/>
      <c r="AL39" s="33"/>
      <c r="AM39" s="33"/>
      <c r="AN39" s="33"/>
      <c r="AR39" s="25"/>
      <c r="AW39" s="394"/>
    </row>
    <row r="40" spans="1:49" ht="25.05" customHeight="1">
      <c r="A40" s="211"/>
      <c r="B40" s="745"/>
      <c r="C40" s="525"/>
      <c r="D40" s="525"/>
      <c r="E40" s="525"/>
      <c r="F40" s="740"/>
      <c r="G40" s="740"/>
      <c r="H40" s="750" t="s">
        <v>60</v>
      </c>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211"/>
      <c r="AL40" s="33"/>
      <c r="AM40" s="33"/>
      <c r="AN40" s="33"/>
      <c r="AR40" s="25"/>
      <c r="AW40" s="394"/>
    </row>
    <row r="41" spans="1:49" ht="25.05" customHeight="1">
      <c r="A41" s="211"/>
      <c r="B41" s="745"/>
      <c r="C41" s="525"/>
      <c r="D41" s="525"/>
      <c r="E41" s="525"/>
      <c r="F41" s="740"/>
      <c r="G41" s="740"/>
      <c r="H41" s="750" t="s">
        <v>61</v>
      </c>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211"/>
      <c r="AL41" s="33"/>
      <c r="AM41" s="33"/>
      <c r="AN41" s="33"/>
      <c r="AR41" s="25"/>
      <c r="AW41" s="394"/>
    </row>
    <row r="42" spans="1:49" ht="34.799999999999997" customHeight="1">
      <c r="A42" s="211"/>
      <c r="B42" s="745"/>
      <c r="C42" s="525"/>
      <c r="D42" s="525"/>
      <c r="E42" s="525"/>
      <c r="F42" s="740"/>
      <c r="G42" s="740"/>
      <c r="H42" s="750" t="s">
        <v>62</v>
      </c>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211"/>
      <c r="AL42" s="33"/>
      <c r="AM42" s="33"/>
      <c r="AR42" s="25"/>
      <c r="AW42" s="394"/>
    </row>
    <row r="43" spans="1:49" ht="40.049999999999997" customHeight="1">
      <c r="A43" s="211"/>
      <c r="B43" s="745"/>
      <c r="C43" s="525"/>
      <c r="D43" s="525"/>
      <c r="E43" s="525"/>
      <c r="F43" s="740"/>
      <c r="G43" s="740"/>
      <c r="H43" s="741" t="s">
        <v>2440</v>
      </c>
      <c r="I43" s="741"/>
      <c r="J43" s="741"/>
      <c r="K43" s="741"/>
      <c r="L43" s="741"/>
      <c r="M43" s="741"/>
      <c r="N43" s="741"/>
      <c r="O43" s="741"/>
      <c r="P43" s="741"/>
      <c r="Q43" s="741"/>
      <c r="R43" s="741"/>
      <c r="S43" s="741"/>
      <c r="T43" s="741"/>
      <c r="U43" s="741"/>
      <c r="V43" s="741"/>
      <c r="W43" s="741"/>
      <c r="X43" s="741"/>
      <c r="Y43" s="741"/>
      <c r="Z43" s="741"/>
      <c r="AA43" s="741"/>
      <c r="AB43" s="741"/>
      <c r="AC43" s="741"/>
      <c r="AD43" s="741"/>
      <c r="AE43" s="741"/>
      <c r="AF43" s="741"/>
      <c r="AG43" s="741"/>
      <c r="AH43" s="741"/>
      <c r="AI43" s="741"/>
      <c r="AJ43" s="211"/>
      <c r="AL43" s="33"/>
      <c r="AM43" s="33"/>
      <c r="AR43" s="25"/>
      <c r="AW43" s="394"/>
    </row>
    <row r="44" spans="1:49" ht="40.049999999999997" customHeight="1">
      <c r="A44" s="211"/>
      <c r="B44" s="745"/>
      <c r="C44" s="525"/>
      <c r="D44" s="525"/>
      <c r="E44" s="525"/>
      <c r="F44" s="740"/>
      <c r="G44" s="740"/>
      <c r="H44" s="741" t="s">
        <v>2419</v>
      </c>
      <c r="I44" s="741"/>
      <c r="J44" s="741"/>
      <c r="K44" s="741"/>
      <c r="L44" s="741"/>
      <c r="M44" s="741"/>
      <c r="N44" s="741"/>
      <c r="O44" s="741"/>
      <c r="P44" s="741"/>
      <c r="Q44" s="741"/>
      <c r="R44" s="741"/>
      <c r="S44" s="741"/>
      <c r="T44" s="741"/>
      <c r="U44" s="741"/>
      <c r="V44" s="741"/>
      <c r="W44" s="741"/>
      <c r="X44" s="741"/>
      <c r="Y44" s="741"/>
      <c r="Z44" s="741"/>
      <c r="AA44" s="741"/>
      <c r="AB44" s="741"/>
      <c r="AC44" s="741"/>
      <c r="AD44" s="741"/>
      <c r="AE44" s="741"/>
      <c r="AF44" s="741"/>
      <c r="AG44" s="741"/>
      <c r="AH44" s="741"/>
      <c r="AI44" s="741"/>
      <c r="AJ44" s="211"/>
      <c r="AL44" s="33"/>
      <c r="AM44" s="33"/>
      <c r="AR44" s="25"/>
      <c r="AW44" s="394"/>
    </row>
    <row r="45" spans="1:49" ht="21" customHeight="1">
      <c r="A45" s="211"/>
      <c r="B45" s="745"/>
      <c r="C45" s="525"/>
      <c r="D45" s="525"/>
      <c r="E45" s="525"/>
      <c r="F45" s="740"/>
      <c r="G45" s="740"/>
      <c r="H45" s="752" t="s">
        <v>2441</v>
      </c>
      <c r="I45" s="752"/>
      <c r="J45" s="752"/>
      <c r="K45" s="752"/>
      <c r="L45" s="752"/>
      <c r="M45" s="752"/>
      <c r="N45" s="752"/>
      <c r="O45" s="752"/>
      <c r="P45" s="752"/>
      <c r="Q45" s="752"/>
      <c r="R45" s="752"/>
      <c r="S45" s="752"/>
      <c r="T45" s="752"/>
      <c r="U45" s="752"/>
      <c r="V45" s="752"/>
      <c r="W45" s="752"/>
      <c r="X45" s="752"/>
      <c r="Y45" s="752"/>
      <c r="Z45" s="752"/>
      <c r="AA45" s="752"/>
      <c r="AB45" s="752"/>
      <c r="AC45" s="752"/>
      <c r="AD45" s="752"/>
      <c r="AE45" s="752"/>
      <c r="AF45" s="752"/>
      <c r="AG45" s="752"/>
      <c r="AH45" s="752"/>
      <c r="AI45" s="752"/>
      <c r="AJ45" s="211"/>
      <c r="AL45" s="33"/>
      <c r="AM45" s="33"/>
      <c r="AR45" s="25"/>
      <c r="AW45" s="394">
        <f>COUNTIF(F45,"✓")+COUNTIF(F45,"誓約")+COUNTIF(F44,"✓")+COUNTIF(F44,"誓約")</f>
        <v>0</v>
      </c>
    </row>
    <row r="46" spans="1:49" ht="31.25" customHeight="1">
      <c r="A46" s="33"/>
      <c r="B46" s="745"/>
      <c r="C46" s="525" t="s">
        <v>63</v>
      </c>
      <c r="D46" s="525"/>
      <c r="E46" s="525"/>
      <c r="F46" s="740"/>
      <c r="G46" s="740"/>
      <c r="H46" s="750" t="s">
        <v>2442</v>
      </c>
      <c r="I46" s="750"/>
      <c r="J46" s="750"/>
      <c r="K46" s="750"/>
      <c r="L46" s="750"/>
      <c r="M46" s="750"/>
      <c r="N46" s="750"/>
      <c r="O46" s="750"/>
      <c r="P46" s="750"/>
      <c r="Q46" s="750"/>
      <c r="R46" s="750"/>
      <c r="S46" s="750"/>
      <c r="T46" s="750"/>
      <c r="U46" s="750"/>
      <c r="V46" s="750"/>
      <c r="W46" s="750"/>
      <c r="X46" s="750"/>
      <c r="Y46" s="750"/>
      <c r="Z46" s="750"/>
      <c r="AA46" s="750"/>
      <c r="AB46" s="750"/>
      <c r="AC46" s="750"/>
      <c r="AD46" s="750"/>
      <c r="AE46" s="750"/>
      <c r="AF46" s="750"/>
      <c r="AG46" s="750"/>
      <c r="AH46" s="750"/>
      <c r="AI46" s="750"/>
      <c r="AJ46" s="211"/>
      <c r="AL46" s="26"/>
      <c r="AW46" s="395">
        <f>COUNTIF(F46:G49,"✓")+COUNTIF(F46:G49,"誓約")</f>
        <v>0</v>
      </c>
    </row>
    <row r="47" spans="1:49" ht="28.25" customHeight="1">
      <c r="A47" s="33"/>
      <c r="B47" s="745"/>
      <c r="C47" s="525"/>
      <c r="D47" s="525"/>
      <c r="E47" s="525"/>
      <c r="F47" s="740"/>
      <c r="G47" s="740"/>
      <c r="H47" s="741" t="s">
        <v>64</v>
      </c>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211"/>
      <c r="AW47" s="395"/>
    </row>
    <row r="48" spans="1:49" ht="30" customHeight="1">
      <c r="A48" s="33"/>
      <c r="B48" s="745"/>
      <c r="C48" s="525"/>
      <c r="D48" s="525"/>
      <c r="E48" s="525"/>
      <c r="F48" s="740"/>
      <c r="G48" s="740"/>
      <c r="H48" s="741" t="s">
        <v>65</v>
      </c>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211"/>
      <c r="AW48" s="395"/>
    </row>
    <row r="49" spans="1:49" ht="30" customHeight="1">
      <c r="A49" s="33"/>
      <c r="B49" s="746"/>
      <c r="C49" s="525"/>
      <c r="D49" s="525"/>
      <c r="E49" s="525"/>
      <c r="F49" s="740"/>
      <c r="G49" s="740"/>
      <c r="H49" s="741" t="s">
        <v>66</v>
      </c>
      <c r="I49" s="741"/>
      <c r="J49" s="741"/>
      <c r="K49" s="741"/>
      <c r="L49" s="741"/>
      <c r="M49" s="741"/>
      <c r="N49" s="741"/>
      <c r="O49" s="741"/>
      <c r="P49" s="741"/>
      <c r="Q49" s="741"/>
      <c r="R49" s="741"/>
      <c r="S49" s="741"/>
      <c r="T49" s="741"/>
      <c r="U49" s="741"/>
      <c r="V49" s="741"/>
      <c r="W49" s="741"/>
      <c r="X49" s="741"/>
      <c r="Y49" s="741"/>
      <c r="Z49" s="741"/>
      <c r="AA49" s="741"/>
      <c r="AB49" s="741"/>
      <c r="AC49" s="741"/>
      <c r="AD49" s="741"/>
      <c r="AE49" s="741"/>
      <c r="AF49" s="741"/>
      <c r="AG49" s="741"/>
      <c r="AH49" s="741"/>
      <c r="AI49" s="741"/>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20" customHeight="1" thickBot="1">
      <c r="A51" s="656" t="s">
        <v>67</v>
      </c>
      <c r="B51" s="656"/>
      <c r="C51" s="656"/>
      <c r="D51" s="656"/>
      <c r="E51" s="656"/>
      <c r="F51" s="656"/>
      <c r="G51" s="656"/>
      <c r="H51" s="656"/>
      <c r="I51" s="656"/>
      <c r="J51" s="656"/>
      <c r="K51" s="656"/>
      <c r="L51" s="656"/>
      <c r="M51" s="656"/>
      <c r="N51" s="656"/>
      <c r="O51" s="656"/>
      <c r="P51" s="656"/>
      <c r="Q51" s="656"/>
      <c r="R51" s="656"/>
      <c r="S51" s="656"/>
      <c r="T51" s="656"/>
      <c r="U51" s="656"/>
      <c r="V51" s="656"/>
      <c r="W51" s="656"/>
      <c r="X51" s="656"/>
      <c r="Y51" s="656"/>
      <c r="Z51" s="656"/>
      <c r="AA51" s="656"/>
      <c r="AB51" s="656"/>
      <c r="AC51" s="656"/>
      <c r="AD51" s="656"/>
      <c r="AE51" s="656"/>
      <c r="AF51" s="656"/>
      <c r="AG51" s="657"/>
      <c r="AH51" s="723" t="str" cm="1">
        <f t="array" ref="AH51">IF(G4="", "", IF(PRODUCT((A53:A59="✓")*1)=1,"○","×"))</f>
        <v/>
      </c>
      <c r="AI51" s="724"/>
      <c r="AJ51" s="30"/>
      <c r="AK51" s="737" t="s">
        <v>87</v>
      </c>
      <c r="AL51" s="738"/>
      <c r="AM51" s="738"/>
      <c r="AN51" s="738"/>
      <c r="AO51" s="738"/>
      <c r="AP51" s="738"/>
      <c r="AQ51" s="738"/>
      <c r="AR51" s="738"/>
      <c r="AS51" s="738"/>
      <c r="AT51" s="738"/>
      <c r="AU51" s="738"/>
      <c r="AV51" s="739"/>
    </row>
    <row r="52" spans="1:49" ht="31.25" customHeight="1" thickBot="1">
      <c r="A52" s="658" t="s">
        <v>82</v>
      </c>
      <c r="B52" s="659"/>
      <c r="C52" s="659"/>
      <c r="D52" s="659"/>
      <c r="E52" s="659"/>
      <c r="F52" s="659"/>
      <c r="G52" s="659"/>
      <c r="H52" s="659"/>
      <c r="I52" s="659"/>
      <c r="J52" s="659"/>
      <c r="K52" s="659"/>
      <c r="L52" s="659"/>
      <c r="M52" s="659"/>
      <c r="N52" s="659"/>
      <c r="O52" s="659"/>
      <c r="P52" s="659"/>
      <c r="Q52" s="659"/>
      <c r="R52" s="659"/>
      <c r="S52" s="659"/>
      <c r="T52" s="659"/>
      <c r="U52" s="659"/>
      <c r="V52" s="659"/>
      <c r="W52" s="659"/>
      <c r="X52" s="659"/>
      <c r="Y52" s="659"/>
      <c r="Z52" s="660"/>
      <c r="AA52" s="725" t="s">
        <v>83</v>
      </c>
      <c r="AB52" s="726"/>
      <c r="AC52" s="726"/>
      <c r="AD52" s="726"/>
      <c r="AE52" s="726"/>
      <c r="AF52" s="726"/>
      <c r="AG52" s="726"/>
      <c r="AH52" s="726"/>
      <c r="AI52" s="727"/>
      <c r="AJ52" s="33"/>
      <c r="AK52" s="26"/>
      <c r="AL52" s="27"/>
    </row>
    <row r="53" spans="1:49" s="33" customFormat="1" ht="20" customHeight="1">
      <c r="A53" s="75"/>
      <c r="B53" s="629" t="s">
        <v>2444</v>
      </c>
      <c r="C53" s="630"/>
      <c r="D53" s="630"/>
      <c r="E53" s="630"/>
      <c r="F53" s="630"/>
      <c r="G53" s="630"/>
      <c r="H53" s="630"/>
      <c r="I53" s="630"/>
      <c r="J53" s="630"/>
      <c r="K53" s="630"/>
      <c r="L53" s="630"/>
      <c r="M53" s="630"/>
      <c r="N53" s="630"/>
      <c r="O53" s="630"/>
      <c r="P53" s="630"/>
      <c r="Q53" s="630"/>
      <c r="R53" s="630"/>
      <c r="S53" s="630"/>
      <c r="T53" s="630"/>
      <c r="U53" s="630"/>
      <c r="V53" s="630"/>
      <c r="W53" s="630"/>
      <c r="X53" s="630"/>
      <c r="Y53" s="630"/>
      <c r="Z53" s="631"/>
      <c r="AA53" s="634" t="s">
        <v>69</v>
      </c>
      <c r="AB53" s="635"/>
      <c r="AC53" s="635"/>
      <c r="AD53" s="635"/>
      <c r="AE53" s="635"/>
      <c r="AF53" s="635"/>
      <c r="AG53" s="635"/>
      <c r="AH53" s="635"/>
      <c r="AI53" s="636"/>
      <c r="AJ53" s="40"/>
    </row>
    <row r="54" spans="1:49" ht="20" customHeight="1">
      <c r="A54" s="73"/>
      <c r="B54" s="629" t="s">
        <v>2056</v>
      </c>
      <c r="C54" s="630"/>
      <c r="D54" s="630"/>
      <c r="E54" s="630"/>
      <c r="F54" s="630"/>
      <c r="G54" s="630"/>
      <c r="H54" s="630"/>
      <c r="I54" s="630"/>
      <c r="J54" s="630"/>
      <c r="K54" s="630"/>
      <c r="L54" s="630"/>
      <c r="M54" s="630"/>
      <c r="N54" s="630"/>
      <c r="O54" s="630"/>
      <c r="P54" s="630"/>
      <c r="Q54" s="630"/>
      <c r="R54" s="630"/>
      <c r="S54" s="630"/>
      <c r="T54" s="630"/>
      <c r="U54" s="630"/>
      <c r="V54" s="630"/>
      <c r="W54" s="630"/>
      <c r="X54" s="630"/>
      <c r="Y54" s="630"/>
      <c r="Z54" s="631"/>
      <c r="AA54" s="637" t="s">
        <v>69</v>
      </c>
      <c r="AB54" s="638"/>
      <c r="AC54" s="638"/>
      <c r="AD54" s="638"/>
      <c r="AE54" s="638"/>
      <c r="AF54" s="638"/>
      <c r="AG54" s="638"/>
      <c r="AH54" s="638"/>
      <c r="AI54" s="639"/>
      <c r="AJ54" s="40"/>
      <c r="AW54" s="46"/>
    </row>
    <row r="55" spans="1:49" ht="28.25" customHeight="1">
      <c r="A55" s="73"/>
      <c r="B55" s="640" t="s">
        <v>84</v>
      </c>
      <c r="C55" s="641"/>
      <c r="D55" s="641"/>
      <c r="E55" s="641"/>
      <c r="F55" s="641"/>
      <c r="G55" s="641"/>
      <c r="H55" s="641"/>
      <c r="I55" s="641"/>
      <c r="J55" s="641"/>
      <c r="K55" s="641"/>
      <c r="L55" s="641"/>
      <c r="M55" s="641"/>
      <c r="N55" s="641"/>
      <c r="O55" s="641"/>
      <c r="P55" s="641"/>
      <c r="Q55" s="641"/>
      <c r="R55" s="641"/>
      <c r="S55" s="641"/>
      <c r="T55" s="641"/>
      <c r="U55" s="641"/>
      <c r="V55" s="641"/>
      <c r="W55" s="641"/>
      <c r="X55" s="641"/>
      <c r="Y55" s="641"/>
      <c r="Z55" s="642"/>
      <c r="AA55" s="637" t="s">
        <v>85</v>
      </c>
      <c r="AB55" s="638"/>
      <c r="AC55" s="638"/>
      <c r="AD55" s="638"/>
      <c r="AE55" s="638"/>
      <c r="AF55" s="638"/>
      <c r="AG55" s="638"/>
      <c r="AH55" s="638"/>
      <c r="AI55" s="639"/>
      <c r="AJ55" s="30"/>
    </row>
    <row r="56" spans="1:49" ht="35" customHeight="1">
      <c r="A56" s="73"/>
      <c r="B56" s="629" t="s">
        <v>68</v>
      </c>
      <c r="C56" s="630"/>
      <c r="D56" s="630"/>
      <c r="E56" s="630"/>
      <c r="F56" s="630"/>
      <c r="G56" s="630"/>
      <c r="H56" s="630"/>
      <c r="I56" s="630"/>
      <c r="J56" s="630"/>
      <c r="K56" s="630"/>
      <c r="L56" s="630"/>
      <c r="M56" s="630"/>
      <c r="N56" s="630"/>
      <c r="O56" s="630"/>
      <c r="P56" s="630"/>
      <c r="Q56" s="630"/>
      <c r="R56" s="630"/>
      <c r="S56" s="630"/>
      <c r="T56" s="630"/>
      <c r="U56" s="630"/>
      <c r="V56" s="630"/>
      <c r="W56" s="630"/>
      <c r="X56" s="630"/>
      <c r="Y56" s="630"/>
      <c r="Z56" s="631"/>
      <c r="AA56" s="634" t="s">
        <v>69</v>
      </c>
      <c r="AB56" s="635"/>
      <c r="AC56" s="635"/>
      <c r="AD56" s="635"/>
      <c r="AE56" s="635"/>
      <c r="AF56" s="635"/>
      <c r="AG56" s="635"/>
      <c r="AH56" s="635"/>
      <c r="AI56" s="636"/>
      <c r="AJ56" s="30"/>
    </row>
    <row r="57" spans="1:49" ht="33" customHeight="1">
      <c r="A57" s="73"/>
      <c r="B57" s="629" t="s">
        <v>70</v>
      </c>
      <c r="C57" s="630"/>
      <c r="D57" s="630"/>
      <c r="E57" s="630"/>
      <c r="F57" s="630"/>
      <c r="G57" s="630"/>
      <c r="H57" s="630"/>
      <c r="I57" s="630"/>
      <c r="J57" s="630"/>
      <c r="K57" s="630"/>
      <c r="L57" s="630"/>
      <c r="M57" s="630"/>
      <c r="N57" s="630"/>
      <c r="O57" s="630"/>
      <c r="P57" s="630"/>
      <c r="Q57" s="630"/>
      <c r="R57" s="630"/>
      <c r="S57" s="630"/>
      <c r="T57" s="630"/>
      <c r="U57" s="630"/>
      <c r="V57" s="630"/>
      <c r="W57" s="630"/>
      <c r="X57" s="630"/>
      <c r="Y57" s="630"/>
      <c r="Z57" s="631"/>
      <c r="AA57" s="637" t="s">
        <v>71</v>
      </c>
      <c r="AB57" s="638"/>
      <c r="AC57" s="638"/>
      <c r="AD57" s="638"/>
      <c r="AE57" s="638"/>
      <c r="AF57" s="638"/>
      <c r="AG57" s="638"/>
      <c r="AH57" s="638"/>
      <c r="AI57" s="639"/>
      <c r="AJ57" s="30"/>
    </row>
    <row r="58" spans="1:49" ht="20" customHeight="1">
      <c r="A58" s="73"/>
      <c r="B58" s="640" t="s">
        <v>86</v>
      </c>
      <c r="C58" s="641"/>
      <c r="D58" s="641"/>
      <c r="E58" s="641"/>
      <c r="F58" s="641"/>
      <c r="G58" s="641"/>
      <c r="H58" s="641"/>
      <c r="I58" s="641"/>
      <c r="J58" s="641"/>
      <c r="K58" s="641"/>
      <c r="L58" s="641"/>
      <c r="M58" s="641"/>
      <c r="N58" s="641"/>
      <c r="O58" s="641"/>
      <c r="P58" s="641"/>
      <c r="Q58" s="641"/>
      <c r="R58" s="641"/>
      <c r="S58" s="641"/>
      <c r="T58" s="641"/>
      <c r="U58" s="641"/>
      <c r="V58" s="641"/>
      <c r="W58" s="641"/>
      <c r="X58" s="641"/>
      <c r="Y58" s="641"/>
      <c r="Z58" s="642"/>
      <c r="AA58" s="634" t="s">
        <v>72</v>
      </c>
      <c r="AB58" s="635"/>
      <c r="AC58" s="635"/>
      <c r="AD58" s="635"/>
      <c r="AE58" s="635"/>
      <c r="AF58" s="635"/>
      <c r="AG58" s="635"/>
      <c r="AH58" s="635"/>
      <c r="AI58" s="636"/>
      <c r="AJ58" s="30"/>
    </row>
    <row r="59" spans="1:49" ht="20" customHeight="1" thickBot="1">
      <c r="A59" s="76"/>
      <c r="B59" s="632" t="s">
        <v>2055</v>
      </c>
      <c r="C59" s="627"/>
      <c r="D59" s="627"/>
      <c r="E59" s="627"/>
      <c r="F59" s="627"/>
      <c r="G59" s="627"/>
      <c r="H59" s="627"/>
      <c r="I59" s="627"/>
      <c r="J59" s="627"/>
      <c r="K59" s="627"/>
      <c r="L59" s="627"/>
      <c r="M59" s="627"/>
      <c r="N59" s="627"/>
      <c r="O59" s="627"/>
      <c r="P59" s="627"/>
      <c r="Q59" s="627"/>
      <c r="R59" s="627"/>
      <c r="S59" s="627"/>
      <c r="T59" s="627"/>
      <c r="U59" s="627"/>
      <c r="V59" s="627"/>
      <c r="W59" s="627"/>
      <c r="X59" s="627"/>
      <c r="Y59" s="627"/>
      <c r="Z59" s="633"/>
      <c r="AA59" s="634" t="s">
        <v>69</v>
      </c>
      <c r="AB59" s="635"/>
      <c r="AC59" s="635"/>
      <c r="AD59" s="635"/>
      <c r="AE59" s="635"/>
      <c r="AF59" s="635"/>
      <c r="AG59" s="635"/>
      <c r="AH59" s="635"/>
      <c r="AI59" s="636"/>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61" t="str">
        <f>IF(G4="", "", IF(AND(AH14="○",AW18&lt;&gt;"×"),"○", "×"))</f>
        <v/>
      </c>
      <c r="AF65" s="662"/>
      <c r="AG65" s="662"/>
      <c r="AH65" s="662"/>
      <c r="AI65" s="662"/>
      <c r="AJ65" s="663"/>
    </row>
    <row r="66" spans="1:48" s="39" customFormat="1" ht="13.8"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61" t="str">
        <f>AH51</f>
        <v/>
      </c>
      <c r="AF67" s="662"/>
      <c r="AG67" s="662"/>
      <c r="AH67" s="662"/>
      <c r="AI67" s="662"/>
      <c r="AJ67" s="663"/>
    </row>
    <row r="68" spans="1:48" ht="13.8"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61" t="str">
        <f>'別紙様式2-3（個表）'!V13</f>
        <v/>
      </c>
      <c r="AF69" s="662"/>
      <c r="AG69" s="662"/>
      <c r="AH69" s="662"/>
      <c r="AI69" s="662"/>
      <c r="AJ69" s="663"/>
    </row>
    <row r="70" spans="1:48" ht="13.8"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61" t="str">
        <f>'別紙様式2-3（個表）'!V14</f>
        <v/>
      </c>
      <c r="AF70" s="662"/>
      <c r="AG70" s="662"/>
      <c r="AH70" s="662"/>
      <c r="AI70" s="662"/>
      <c r="AJ70" s="663"/>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5" customHeight="1">
      <c r="A73" s="77" t="s">
        <v>2391</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702" t="s">
        <v>24</v>
      </c>
      <c r="B74" s="702"/>
      <c r="C74" s="649" t="s">
        <v>1916</v>
      </c>
      <c r="D74" s="649"/>
      <c r="E74" s="649"/>
      <c r="F74" s="649"/>
      <c r="G74" s="649"/>
      <c r="H74" s="650" t="s">
        <v>32</v>
      </c>
      <c r="I74" s="650"/>
      <c r="J74" s="650"/>
      <c r="K74" s="650"/>
      <c r="L74" s="650" t="s">
        <v>33</v>
      </c>
      <c r="M74" s="650"/>
      <c r="N74" s="650"/>
      <c r="O74" s="650"/>
      <c r="P74" s="649" t="s">
        <v>34</v>
      </c>
      <c r="Q74" s="649"/>
      <c r="R74" s="649"/>
      <c r="S74" s="649"/>
      <c r="T74" s="649" t="s">
        <v>1917</v>
      </c>
      <c r="U74" s="649"/>
      <c r="V74" s="649"/>
      <c r="W74" s="649"/>
      <c r="X74" s="649"/>
      <c r="Y74" s="649"/>
      <c r="Z74" s="649"/>
      <c r="AA74" s="728" t="s">
        <v>1918</v>
      </c>
      <c r="AB74" s="729"/>
      <c r="AC74" s="729"/>
      <c r="AD74" s="729"/>
      <c r="AE74" s="729"/>
      <c r="AF74" s="729"/>
      <c r="AG74" s="729"/>
      <c r="AH74" s="729"/>
      <c r="AI74" s="729"/>
      <c r="AJ74" s="730"/>
    </row>
    <row r="75" spans="1:48" ht="14" customHeight="1" thickBot="1">
      <c r="A75" s="731" t="str">
        <f>AE1</f>
        <v>新潟県</v>
      </c>
      <c r="B75" s="731"/>
      <c r="C75" s="732">
        <f>IFERROR(SUMIF('別紙様式2-3（個表）'!AP15:AP114,"加算対象外",'別紙様式2-3（個表）'!P15:P114), "未入力あり")</f>
        <v>0</v>
      </c>
      <c r="D75" s="732"/>
      <c r="E75" s="732"/>
      <c r="F75" s="732"/>
      <c r="G75" s="732"/>
      <c r="H75" s="651">
        <f>IFERROR(SUMIF('別紙様式2-3（個表）'!AP15:AP114,"加算対象外",'別紙様式2-3（個表）'!Q15:Q114), "未入力あり")</f>
        <v>0</v>
      </c>
      <c r="I75" s="651"/>
      <c r="J75" s="651"/>
      <c r="K75" s="651"/>
      <c r="L75" s="736"/>
      <c r="M75" s="736"/>
      <c r="N75" s="736"/>
      <c r="O75" s="736"/>
      <c r="P75" s="736"/>
      <c r="Q75" s="736"/>
      <c r="R75" s="736"/>
      <c r="S75" s="736"/>
      <c r="T75" s="649" t="str">
        <f>IFERROR(IF(H75="", "",VLOOKUP("○",'別紙様式2-3（個表）'!T15:AI114, 16, FALSE)), "未記入")</f>
        <v>未記入</v>
      </c>
      <c r="U75" s="649"/>
      <c r="V75" s="649"/>
      <c r="W75" s="649"/>
      <c r="X75" s="649"/>
      <c r="Y75" s="649"/>
      <c r="Z75" s="649"/>
      <c r="AA75" s="733" t="str">
        <f>IF(COUNTIF('別紙様式2-3（個表）'!U15:U114,"○")=1, "はい", "いいえ")</f>
        <v>いいえ</v>
      </c>
      <c r="AB75" s="734"/>
      <c r="AC75" s="734"/>
      <c r="AD75" s="734"/>
      <c r="AE75" s="734"/>
      <c r="AF75" s="734"/>
      <c r="AG75" s="734"/>
      <c r="AH75" s="734"/>
      <c r="AI75" s="734"/>
      <c r="AJ75" s="735"/>
      <c r="AK75" s="717" t="s">
        <v>2054</v>
      </c>
      <c r="AL75" s="718"/>
      <c r="AM75" s="718"/>
      <c r="AN75" s="718"/>
      <c r="AO75" s="718"/>
      <c r="AP75" s="718"/>
      <c r="AQ75" s="718"/>
      <c r="AR75" s="718"/>
      <c r="AS75" s="718"/>
      <c r="AT75" s="718"/>
      <c r="AU75" s="718"/>
      <c r="AV75" s="719"/>
    </row>
    <row r="76" spans="1:48" ht="14"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624"/>
      <c r="B83" s="624"/>
      <c r="C83" s="622"/>
      <c r="D83" s="622"/>
      <c r="E83" s="622"/>
      <c r="F83" s="622"/>
      <c r="G83" s="622"/>
      <c r="H83" s="623"/>
      <c r="I83" s="623"/>
      <c r="J83" s="623"/>
      <c r="K83" s="623"/>
      <c r="L83" s="623"/>
      <c r="M83" s="623"/>
      <c r="N83" s="623"/>
      <c r="O83" s="623"/>
      <c r="P83" s="623"/>
      <c r="Q83" s="623"/>
      <c r="R83" s="623"/>
      <c r="S83" s="623"/>
      <c r="T83" s="652"/>
      <c r="U83" s="652"/>
      <c r="V83" s="652"/>
      <c r="W83" s="652"/>
      <c r="X83" s="652"/>
      <c r="Y83" s="652"/>
      <c r="Z83" s="652"/>
      <c r="AA83" s="652"/>
      <c r="AB83" s="652"/>
      <c r="AC83" s="652"/>
      <c r="AD83" s="652"/>
      <c r="AE83" s="61"/>
      <c r="AF83" s="61"/>
      <c r="AG83" s="61"/>
      <c r="AH83" s="61"/>
      <c r="AI83" s="61"/>
      <c r="AJ83" s="61"/>
    </row>
    <row r="84" spans="1:36" ht="14" customHeight="1">
      <c r="A84" s="624"/>
      <c r="B84" s="624"/>
      <c r="C84" s="622"/>
      <c r="D84" s="622"/>
      <c r="E84" s="622"/>
      <c r="F84" s="622"/>
      <c r="G84" s="622"/>
      <c r="H84" s="623"/>
      <c r="I84" s="623"/>
      <c r="J84" s="623"/>
      <c r="K84" s="623"/>
      <c r="L84" s="623"/>
      <c r="M84" s="623"/>
      <c r="N84" s="623"/>
      <c r="O84" s="623"/>
      <c r="P84" s="623"/>
      <c r="Q84" s="623"/>
      <c r="R84" s="623"/>
      <c r="S84" s="623"/>
      <c r="T84" s="652"/>
      <c r="U84" s="652"/>
      <c r="V84" s="652"/>
      <c r="W84" s="652"/>
      <c r="X84" s="652"/>
      <c r="Y84" s="652"/>
      <c r="Z84" s="652"/>
      <c r="AA84" s="652"/>
      <c r="AB84" s="652"/>
      <c r="AC84" s="652"/>
      <c r="AD84" s="652"/>
      <c r="AE84" s="61"/>
      <c r="AF84" s="61"/>
      <c r="AG84" s="61"/>
      <c r="AH84" s="61"/>
      <c r="AI84" s="61"/>
      <c r="AJ84" s="61"/>
    </row>
    <row r="85" spans="1:36" ht="14" customHeight="1">
      <c r="A85" s="624"/>
      <c r="B85" s="624"/>
      <c r="C85" s="622"/>
      <c r="D85" s="622"/>
      <c r="E85" s="622"/>
      <c r="F85" s="622"/>
      <c r="G85" s="622"/>
      <c r="H85" s="623"/>
      <c r="I85" s="623"/>
      <c r="J85" s="623"/>
      <c r="K85" s="623"/>
      <c r="L85" s="623"/>
      <c r="M85" s="623"/>
      <c r="N85" s="623"/>
      <c r="O85" s="623"/>
      <c r="P85" s="623"/>
      <c r="Q85" s="623"/>
      <c r="R85" s="623"/>
      <c r="S85" s="623"/>
      <c r="T85" s="652"/>
      <c r="U85" s="652"/>
      <c r="V85" s="652"/>
      <c r="W85" s="652"/>
      <c r="X85" s="652"/>
      <c r="Y85" s="652"/>
      <c r="Z85" s="652"/>
      <c r="AA85" s="652"/>
      <c r="AB85" s="652"/>
      <c r="AC85" s="652"/>
      <c r="AD85" s="652"/>
      <c r="AE85" s="61"/>
      <c r="AF85" s="61"/>
      <c r="AG85" s="61"/>
      <c r="AH85" s="61"/>
      <c r="AI85" s="61"/>
      <c r="AJ85" s="61"/>
    </row>
    <row r="86" spans="1:36" ht="14" customHeight="1">
      <c r="A86" s="624"/>
      <c r="B86" s="624"/>
      <c r="C86" s="622"/>
      <c r="D86" s="622"/>
      <c r="E86" s="622"/>
      <c r="F86" s="622"/>
      <c r="G86" s="622"/>
      <c r="H86" s="623"/>
      <c r="I86" s="623"/>
      <c r="J86" s="623"/>
      <c r="K86" s="623"/>
      <c r="L86" s="623"/>
      <c r="M86" s="623"/>
      <c r="N86" s="623"/>
      <c r="O86" s="623"/>
      <c r="P86" s="623"/>
      <c r="Q86" s="623"/>
      <c r="R86" s="623"/>
      <c r="S86" s="623"/>
      <c r="T86" s="652"/>
      <c r="U86" s="652"/>
      <c r="V86" s="652"/>
      <c r="W86" s="652"/>
      <c r="X86" s="652"/>
      <c r="Y86" s="652"/>
      <c r="Z86" s="652"/>
      <c r="AA86" s="652"/>
      <c r="AB86" s="652"/>
      <c r="AC86" s="652"/>
      <c r="AD86" s="652"/>
      <c r="AE86" s="61"/>
      <c r="AF86" s="61"/>
      <c r="AG86" s="61"/>
      <c r="AH86" s="61"/>
      <c r="AI86" s="61"/>
      <c r="AJ86" s="61"/>
    </row>
    <row r="87" spans="1:36" ht="14" customHeight="1">
      <c r="A87" s="624"/>
      <c r="B87" s="624"/>
      <c r="C87" s="622"/>
      <c r="D87" s="622"/>
      <c r="E87" s="622"/>
      <c r="F87" s="622"/>
      <c r="G87" s="622"/>
      <c r="H87" s="623"/>
      <c r="I87" s="623"/>
      <c r="J87" s="623"/>
      <c r="K87" s="623"/>
      <c r="L87" s="623"/>
      <c r="M87" s="623"/>
      <c r="N87" s="623"/>
      <c r="O87" s="623"/>
      <c r="P87" s="623"/>
      <c r="Q87" s="623"/>
      <c r="R87" s="623"/>
      <c r="S87" s="623"/>
      <c r="T87" s="652"/>
      <c r="U87" s="652"/>
      <c r="V87" s="652"/>
      <c r="W87" s="652"/>
      <c r="X87" s="652"/>
      <c r="Y87" s="652"/>
      <c r="Z87" s="652"/>
      <c r="AA87" s="652"/>
      <c r="AB87" s="652"/>
      <c r="AC87" s="652"/>
      <c r="AD87" s="652"/>
      <c r="AE87" s="61"/>
      <c r="AF87" s="61"/>
      <c r="AG87" s="61"/>
      <c r="AH87" s="61"/>
      <c r="AI87" s="61"/>
      <c r="AJ87" s="61"/>
    </row>
    <row r="88" spans="1:36" ht="14" customHeight="1">
      <c r="A88" s="624"/>
      <c r="B88" s="624"/>
      <c r="C88" s="622"/>
      <c r="D88" s="622"/>
      <c r="E88" s="622"/>
      <c r="F88" s="622"/>
      <c r="G88" s="622"/>
      <c r="H88" s="623"/>
      <c r="I88" s="623"/>
      <c r="J88" s="623"/>
      <c r="K88" s="623"/>
      <c r="L88" s="623"/>
      <c r="M88" s="623"/>
      <c r="N88" s="623"/>
      <c r="O88" s="623"/>
      <c r="P88" s="623"/>
      <c r="Q88" s="623"/>
      <c r="R88" s="623"/>
      <c r="S88" s="623"/>
      <c r="T88" s="652"/>
      <c r="U88" s="652"/>
      <c r="V88" s="652"/>
      <c r="W88" s="652"/>
      <c r="X88" s="652"/>
      <c r="Y88" s="652"/>
      <c r="Z88" s="652"/>
      <c r="AA88" s="652"/>
      <c r="AB88" s="652"/>
      <c r="AC88" s="652"/>
      <c r="AD88" s="652"/>
      <c r="AE88" s="61"/>
      <c r="AF88" s="61"/>
      <c r="AG88" s="61"/>
      <c r="AH88" s="61"/>
      <c r="AI88" s="61"/>
      <c r="AJ88" s="61"/>
    </row>
    <row r="89" spans="1:36" ht="14" customHeight="1">
      <c r="A89" s="624"/>
      <c r="B89" s="624"/>
      <c r="C89" s="622"/>
      <c r="D89" s="622"/>
      <c r="E89" s="622"/>
      <c r="F89" s="622"/>
      <c r="G89" s="622"/>
      <c r="H89" s="623"/>
      <c r="I89" s="623"/>
      <c r="J89" s="623"/>
      <c r="K89" s="623"/>
      <c r="L89" s="623"/>
      <c r="M89" s="623"/>
      <c r="N89" s="623"/>
      <c r="O89" s="623"/>
      <c r="P89" s="623"/>
      <c r="Q89" s="623"/>
      <c r="R89" s="623"/>
      <c r="S89" s="623"/>
      <c r="T89" s="652"/>
      <c r="U89" s="652"/>
      <c r="V89" s="652"/>
      <c r="W89" s="652"/>
      <c r="X89" s="652"/>
      <c r="Y89" s="652"/>
      <c r="Z89" s="652"/>
      <c r="AA89" s="652"/>
      <c r="AB89" s="652"/>
      <c r="AC89" s="652"/>
      <c r="AD89" s="652"/>
      <c r="AE89" s="61"/>
      <c r="AF89" s="61"/>
      <c r="AG89" s="61"/>
      <c r="AH89" s="61"/>
      <c r="AI89" s="61"/>
      <c r="AJ89" s="61"/>
    </row>
    <row r="90" spans="1:36" ht="14" customHeight="1">
      <c r="A90" s="624"/>
      <c r="B90" s="624"/>
      <c r="C90" s="622"/>
      <c r="D90" s="622"/>
      <c r="E90" s="622"/>
      <c r="F90" s="622"/>
      <c r="G90" s="622"/>
      <c r="H90" s="623"/>
      <c r="I90" s="623"/>
      <c r="J90" s="623"/>
      <c r="K90" s="623"/>
      <c r="L90" s="623"/>
      <c r="M90" s="623"/>
      <c r="N90" s="623"/>
      <c r="O90" s="623"/>
      <c r="P90" s="623"/>
      <c r="Q90" s="623"/>
      <c r="R90" s="623"/>
      <c r="S90" s="623"/>
      <c r="T90" s="652"/>
      <c r="U90" s="652"/>
      <c r="V90" s="652"/>
      <c r="W90" s="652"/>
      <c r="X90" s="652"/>
      <c r="Y90" s="652"/>
      <c r="Z90" s="652"/>
      <c r="AA90" s="652"/>
      <c r="AB90" s="652"/>
      <c r="AC90" s="652"/>
      <c r="AD90" s="652"/>
      <c r="AE90" s="61"/>
      <c r="AF90" s="61"/>
      <c r="AG90" s="61"/>
      <c r="AH90" s="61"/>
      <c r="AI90" s="61"/>
      <c r="AJ90" s="61"/>
    </row>
    <row r="91" spans="1:36" ht="14" customHeight="1">
      <c r="A91" s="624"/>
      <c r="B91" s="624"/>
      <c r="C91" s="622"/>
      <c r="D91" s="622"/>
      <c r="E91" s="622"/>
      <c r="F91" s="622"/>
      <c r="G91" s="622"/>
      <c r="H91" s="623"/>
      <c r="I91" s="623"/>
      <c r="J91" s="623"/>
      <c r="K91" s="623"/>
      <c r="L91" s="623"/>
      <c r="M91" s="623"/>
      <c r="N91" s="623"/>
      <c r="O91" s="623"/>
      <c r="P91" s="623"/>
      <c r="Q91" s="623"/>
      <c r="R91" s="623"/>
      <c r="S91" s="623"/>
      <c r="T91" s="652"/>
      <c r="U91" s="652"/>
      <c r="V91" s="652"/>
      <c r="W91" s="652"/>
      <c r="X91" s="652"/>
      <c r="Y91" s="652"/>
      <c r="Z91" s="652"/>
      <c r="AA91" s="652"/>
      <c r="AB91" s="652"/>
      <c r="AC91" s="652"/>
      <c r="AD91" s="652"/>
      <c r="AE91" s="61"/>
      <c r="AF91" s="61"/>
      <c r="AG91" s="61"/>
      <c r="AH91" s="61"/>
      <c r="AI91" s="61"/>
      <c r="AJ91" s="61"/>
    </row>
    <row r="92" spans="1:36" ht="14" customHeight="1">
      <c r="A92" s="624"/>
      <c r="B92" s="624"/>
      <c r="C92" s="622"/>
      <c r="D92" s="622"/>
      <c r="E92" s="622"/>
      <c r="F92" s="622"/>
      <c r="G92" s="622"/>
      <c r="H92" s="623"/>
      <c r="I92" s="623"/>
      <c r="J92" s="623"/>
      <c r="K92" s="623"/>
      <c r="L92" s="623"/>
      <c r="M92" s="623"/>
      <c r="N92" s="623"/>
      <c r="O92" s="623"/>
      <c r="P92" s="623"/>
      <c r="Q92" s="623"/>
      <c r="R92" s="623"/>
      <c r="S92" s="623"/>
      <c r="T92" s="652"/>
      <c r="U92" s="652"/>
      <c r="V92" s="652"/>
      <c r="W92" s="652"/>
      <c r="X92" s="652"/>
      <c r="Y92" s="652"/>
      <c r="Z92" s="652"/>
      <c r="AA92" s="652"/>
      <c r="AB92" s="652"/>
      <c r="AC92" s="652"/>
      <c r="AD92" s="652"/>
      <c r="AE92" s="61"/>
      <c r="AF92" s="61"/>
      <c r="AG92" s="61"/>
      <c r="AH92" s="61"/>
      <c r="AI92" s="61"/>
      <c r="AJ92" s="61"/>
    </row>
    <row r="93" spans="1:36" ht="14" customHeight="1">
      <c r="A93" s="624"/>
      <c r="B93" s="624"/>
      <c r="C93" s="622"/>
      <c r="D93" s="622"/>
      <c r="E93" s="622"/>
      <c r="F93" s="622"/>
      <c r="G93" s="622"/>
      <c r="H93" s="623"/>
      <c r="I93" s="623"/>
      <c r="J93" s="623"/>
      <c r="K93" s="623"/>
      <c r="L93" s="623"/>
      <c r="M93" s="623"/>
      <c r="N93" s="623"/>
      <c r="O93" s="623"/>
      <c r="P93" s="623"/>
      <c r="Q93" s="623"/>
      <c r="R93" s="623"/>
      <c r="S93" s="623"/>
      <c r="T93" s="652"/>
      <c r="U93" s="652"/>
      <c r="V93" s="652"/>
      <c r="W93" s="652"/>
      <c r="X93" s="652"/>
      <c r="Y93" s="652"/>
      <c r="Z93" s="652"/>
      <c r="AA93" s="652"/>
      <c r="AB93" s="652"/>
      <c r="AC93" s="652"/>
      <c r="AD93" s="652"/>
      <c r="AE93" s="61"/>
      <c r="AF93" s="61"/>
      <c r="AG93" s="61"/>
      <c r="AH93" s="61"/>
      <c r="AI93" s="61"/>
      <c r="AJ93" s="61"/>
    </row>
    <row r="94" spans="1:36" ht="14" customHeight="1">
      <c r="A94" s="624"/>
      <c r="B94" s="624"/>
      <c r="C94" s="622"/>
      <c r="D94" s="622"/>
      <c r="E94" s="622"/>
      <c r="F94" s="622"/>
      <c r="G94" s="622"/>
      <c r="H94" s="623"/>
      <c r="I94" s="623"/>
      <c r="J94" s="623"/>
      <c r="K94" s="623"/>
      <c r="L94" s="623"/>
      <c r="M94" s="623"/>
      <c r="N94" s="623"/>
      <c r="O94" s="623"/>
      <c r="P94" s="623"/>
      <c r="Q94" s="623"/>
      <c r="R94" s="623"/>
      <c r="S94" s="623"/>
      <c r="T94" s="652"/>
      <c r="U94" s="652"/>
      <c r="V94" s="652"/>
      <c r="W94" s="652"/>
      <c r="X94" s="652"/>
      <c r="Y94" s="652"/>
      <c r="Z94" s="652"/>
      <c r="AA94" s="652"/>
      <c r="AB94" s="652"/>
      <c r="AC94" s="652"/>
      <c r="AD94" s="652"/>
      <c r="AE94" s="61"/>
      <c r="AF94" s="61"/>
      <c r="AG94" s="61"/>
      <c r="AH94" s="61"/>
      <c r="AI94" s="61"/>
      <c r="AJ94" s="61"/>
    </row>
    <row r="95" spans="1:36" ht="14" customHeight="1">
      <c r="A95" s="624"/>
      <c r="B95" s="624"/>
      <c r="C95" s="622"/>
      <c r="D95" s="622"/>
      <c r="E95" s="622"/>
      <c r="F95" s="622"/>
      <c r="G95" s="622"/>
      <c r="H95" s="623"/>
      <c r="I95" s="623"/>
      <c r="J95" s="623"/>
      <c r="K95" s="623"/>
      <c r="L95" s="623"/>
      <c r="M95" s="623"/>
      <c r="N95" s="623"/>
      <c r="O95" s="623"/>
      <c r="P95" s="623"/>
      <c r="Q95" s="623"/>
      <c r="R95" s="623"/>
      <c r="S95" s="623"/>
      <c r="T95" s="652"/>
      <c r="U95" s="652"/>
      <c r="V95" s="652"/>
      <c r="W95" s="652"/>
      <c r="X95" s="652"/>
      <c r="Y95" s="652"/>
      <c r="Z95" s="652"/>
      <c r="AA95" s="652"/>
      <c r="AB95" s="652"/>
      <c r="AC95" s="652"/>
      <c r="AD95" s="652"/>
      <c r="AE95" s="61"/>
      <c r="AF95" s="61"/>
      <c r="AG95" s="61"/>
      <c r="AH95" s="61"/>
      <c r="AI95" s="61"/>
      <c r="AJ95" s="61"/>
    </row>
    <row r="96" spans="1:36" ht="14" customHeight="1">
      <c r="A96" s="624"/>
      <c r="B96" s="624"/>
      <c r="C96" s="622"/>
      <c r="D96" s="622"/>
      <c r="E96" s="622"/>
      <c r="F96" s="622"/>
      <c r="G96" s="622"/>
      <c r="H96" s="623"/>
      <c r="I96" s="623"/>
      <c r="J96" s="623"/>
      <c r="K96" s="623"/>
      <c r="L96" s="623"/>
      <c r="M96" s="623"/>
      <c r="N96" s="623"/>
      <c r="O96" s="623"/>
      <c r="P96" s="623"/>
      <c r="Q96" s="623"/>
      <c r="R96" s="623"/>
      <c r="S96" s="623"/>
      <c r="T96" s="652"/>
      <c r="U96" s="652"/>
      <c r="V96" s="652"/>
      <c r="W96" s="652"/>
      <c r="X96" s="652"/>
      <c r="Y96" s="652"/>
      <c r="Z96" s="652"/>
      <c r="AA96" s="652"/>
      <c r="AB96" s="652"/>
      <c r="AC96" s="652"/>
      <c r="AD96" s="652"/>
      <c r="AE96" s="61"/>
      <c r="AF96" s="61"/>
      <c r="AG96" s="61"/>
      <c r="AH96" s="61"/>
      <c r="AI96" s="61"/>
      <c r="AJ96" s="61"/>
    </row>
    <row r="97" spans="1:36" ht="14" customHeight="1">
      <c r="A97" s="624"/>
      <c r="B97" s="624"/>
      <c r="C97" s="622"/>
      <c r="D97" s="622"/>
      <c r="E97" s="622"/>
      <c r="F97" s="622"/>
      <c r="G97" s="622"/>
      <c r="H97" s="623"/>
      <c r="I97" s="623"/>
      <c r="J97" s="623"/>
      <c r="K97" s="623"/>
      <c r="L97" s="623"/>
      <c r="M97" s="623"/>
      <c r="N97" s="623"/>
      <c r="O97" s="623"/>
      <c r="P97" s="623"/>
      <c r="Q97" s="623"/>
      <c r="R97" s="623"/>
      <c r="S97" s="623"/>
      <c r="T97" s="652"/>
      <c r="U97" s="652"/>
      <c r="V97" s="652"/>
      <c r="W97" s="652"/>
      <c r="X97" s="652"/>
      <c r="Y97" s="652"/>
      <c r="Z97" s="652"/>
      <c r="AA97" s="652"/>
      <c r="AB97" s="652"/>
      <c r="AC97" s="652"/>
      <c r="AD97" s="652"/>
      <c r="AE97" s="61"/>
      <c r="AF97" s="61"/>
      <c r="AG97" s="61"/>
      <c r="AH97" s="61"/>
      <c r="AI97" s="61"/>
      <c r="AJ97" s="61"/>
    </row>
    <row r="98" spans="1:36" ht="14" customHeight="1">
      <c r="A98" s="624"/>
      <c r="B98" s="624"/>
      <c r="C98" s="622"/>
      <c r="D98" s="622"/>
      <c r="E98" s="622"/>
      <c r="F98" s="622"/>
      <c r="G98" s="622"/>
      <c r="H98" s="623"/>
      <c r="I98" s="623"/>
      <c r="J98" s="623"/>
      <c r="K98" s="623"/>
      <c r="L98" s="623"/>
      <c r="M98" s="623"/>
      <c r="N98" s="623"/>
      <c r="O98" s="623"/>
      <c r="P98" s="623"/>
      <c r="Q98" s="623"/>
      <c r="R98" s="623"/>
      <c r="S98" s="623"/>
      <c r="T98" s="652"/>
      <c r="U98" s="652"/>
      <c r="V98" s="652"/>
      <c r="W98" s="652"/>
      <c r="X98" s="652"/>
      <c r="Y98" s="652"/>
      <c r="Z98" s="652"/>
      <c r="AA98" s="652"/>
      <c r="AB98" s="652"/>
      <c r="AC98" s="652"/>
      <c r="AD98" s="652"/>
      <c r="AE98" s="61"/>
      <c r="AF98" s="61"/>
      <c r="AG98" s="61"/>
      <c r="AH98" s="61"/>
      <c r="AI98" s="61"/>
      <c r="AJ98" s="61"/>
    </row>
    <row r="99" spans="1:36" ht="14" customHeight="1">
      <c r="A99" s="624"/>
      <c r="B99" s="624"/>
      <c r="C99" s="622"/>
      <c r="D99" s="622"/>
      <c r="E99" s="622"/>
      <c r="F99" s="622"/>
      <c r="G99" s="622"/>
      <c r="H99" s="623"/>
      <c r="I99" s="623"/>
      <c r="J99" s="623"/>
      <c r="K99" s="623"/>
      <c r="L99" s="623"/>
      <c r="M99" s="623"/>
      <c r="N99" s="623"/>
      <c r="O99" s="623"/>
      <c r="P99" s="623"/>
      <c r="Q99" s="623"/>
      <c r="R99" s="623"/>
      <c r="S99" s="623"/>
      <c r="T99" s="652"/>
      <c r="U99" s="652"/>
      <c r="V99" s="652"/>
      <c r="W99" s="652"/>
      <c r="X99" s="652"/>
      <c r="Y99" s="652"/>
      <c r="Z99" s="652"/>
      <c r="AA99" s="652"/>
      <c r="AB99" s="652"/>
      <c r="AC99" s="652"/>
      <c r="AD99" s="652"/>
      <c r="AE99" s="61"/>
      <c r="AF99" s="61"/>
      <c r="AG99" s="61"/>
      <c r="AH99" s="61"/>
      <c r="AI99" s="61"/>
      <c r="AJ99" s="61"/>
    </row>
    <row r="100" spans="1:36" ht="14" customHeight="1">
      <c r="A100" s="624"/>
      <c r="B100" s="624"/>
      <c r="C100" s="622"/>
      <c r="D100" s="622"/>
      <c r="E100" s="622"/>
      <c r="F100" s="622"/>
      <c r="G100" s="622"/>
      <c r="H100" s="623"/>
      <c r="I100" s="623"/>
      <c r="J100" s="623"/>
      <c r="K100" s="623"/>
      <c r="L100" s="623"/>
      <c r="M100" s="623"/>
      <c r="N100" s="623"/>
      <c r="O100" s="623"/>
      <c r="P100" s="623"/>
      <c r="Q100" s="623"/>
      <c r="R100" s="623"/>
      <c r="S100" s="623"/>
      <c r="T100" s="652"/>
      <c r="U100" s="652"/>
      <c r="V100" s="652"/>
      <c r="W100" s="652"/>
      <c r="X100" s="652"/>
      <c r="Y100" s="652"/>
      <c r="Z100" s="652"/>
      <c r="AA100" s="652"/>
      <c r="AB100" s="652"/>
      <c r="AC100" s="652"/>
      <c r="AD100" s="652"/>
      <c r="AE100" s="61"/>
      <c r="AF100" s="61"/>
      <c r="AG100" s="61"/>
      <c r="AH100" s="61"/>
      <c r="AI100" s="61"/>
      <c r="AJ100" s="61"/>
    </row>
    <row r="101" spans="1:36" ht="14" customHeight="1">
      <c r="A101" s="624"/>
      <c r="B101" s="624"/>
      <c r="C101" s="622"/>
      <c r="D101" s="622"/>
      <c r="E101" s="622"/>
      <c r="F101" s="622"/>
      <c r="G101" s="622"/>
      <c r="H101" s="623"/>
      <c r="I101" s="623"/>
      <c r="J101" s="623"/>
      <c r="K101" s="623"/>
      <c r="L101" s="623"/>
      <c r="M101" s="623"/>
      <c r="N101" s="623"/>
      <c r="O101" s="623"/>
      <c r="P101" s="623"/>
      <c r="Q101" s="623"/>
      <c r="R101" s="623"/>
      <c r="S101" s="623"/>
      <c r="T101" s="652"/>
      <c r="U101" s="652"/>
      <c r="V101" s="652"/>
      <c r="W101" s="652"/>
      <c r="X101" s="652"/>
      <c r="Y101" s="652"/>
      <c r="Z101" s="652"/>
      <c r="AA101" s="652"/>
      <c r="AB101" s="652"/>
      <c r="AC101" s="652"/>
      <c r="AD101" s="652"/>
      <c r="AE101" s="61"/>
      <c r="AF101" s="61"/>
      <c r="AG101" s="61"/>
      <c r="AH101" s="61"/>
      <c r="AI101" s="61"/>
      <c r="AJ101" s="61"/>
    </row>
    <row r="102" spans="1:36" ht="14" customHeight="1">
      <c r="A102" s="624"/>
      <c r="B102" s="624"/>
      <c r="C102" s="622"/>
      <c r="D102" s="622"/>
      <c r="E102" s="622"/>
      <c r="F102" s="622"/>
      <c r="G102" s="622"/>
      <c r="H102" s="623"/>
      <c r="I102" s="623"/>
      <c r="J102" s="623"/>
      <c r="K102" s="623"/>
      <c r="L102" s="623"/>
      <c r="M102" s="623"/>
      <c r="N102" s="623"/>
      <c r="O102" s="623"/>
      <c r="P102" s="623"/>
      <c r="Q102" s="623"/>
      <c r="R102" s="623"/>
      <c r="S102" s="623"/>
      <c r="T102" s="652"/>
      <c r="U102" s="652"/>
      <c r="V102" s="652"/>
      <c r="W102" s="652"/>
      <c r="X102" s="652"/>
      <c r="Y102" s="652"/>
      <c r="Z102" s="652"/>
      <c r="AA102" s="652"/>
      <c r="AB102" s="652"/>
      <c r="AC102" s="652"/>
      <c r="AD102" s="652"/>
      <c r="AE102" s="61"/>
      <c r="AF102" s="61"/>
      <c r="AG102" s="61"/>
      <c r="AH102" s="61"/>
      <c r="AI102" s="61"/>
      <c r="AJ102" s="61"/>
    </row>
    <row r="103" spans="1:36" ht="14" customHeight="1">
      <c r="A103" s="624"/>
      <c r="B103" s="624"/>
      <c r="C103" s="622"/>
      <c r="D103" s="622"/>
      <c r="E103" s="622"/>
      <c r="F103" s="622"/>
      <c r="G103" s="622"/>
      <c r="H103" s="623"/>
      <c r="I103" s="623"/>
      <c r="J103" s="623"/>
      <c r="K103" s="623"/>
      <c r="L103" s="623"/>
      <c r="M103" s="623"/>
      <c r="N103" s="623"/>
      <c r="O103" s="623"/>
      <c r="P103" s="623"/>
      <c r="Q103" s="623"/>
      <c r="R103" s="623"/>
      <c r="S103" s="623"/>
      <c r="T103" s="652"/>
      <c r="U103" s="652"/>
      <c r="V103" s="652"/>
      <c r="W103" s="652"/>
      <c r="X103" s="652"/>
      <c r="Y103" s="652"/>
      <c r="Z103" s="652"/>
      <c r="AA103" s="652"/>
      <c r="AB103" s="652"/>
      <c r="AC103" s="652"/>
      <c r="AD103" s="652"/>
      <c r="AE103" s="61"/>
      <c r="AF103" s="61"/>
      <c r="AG103" s="61"/>
      <c r="AH103" s="61"/>
      <c r="AI103" s="61"/>
      <c r="AJ103" s="61"/>
    </row>
    <row r="104" spans="1:36" ht="14" customHeight="1">
      <c r="A104" s="624"/>
      <c r="B104" s="624"/>
      <c r="C104" s="622"/>
      <c r="D104" s="622"/>
      <c r="E104" s="622"/>
      <c r="F104" s="622"/>
      <c r="G104" s="622"/>
      <c r="H104" s="623"/>
      <c r="I104" s="623"/>
      <c r="J104" s="623"/>
      <c r="K104" s="623"/>
      <c r="L104" s="623"/>
      <c r="M104" s="623"/>
      <c r="N104" s="623"/>
      <c r="O104" s="623"/>
      <c r="P104" s="623"/>
      <c r="Q104" s="623"/>
      <c r="R104" s="623"/>
      <c r="S104" s="623"/>
      <c r="T104" s="652"/>
      <c r="U104" s="652"/>
      <c r="V104" s="652"/>
      <c r="W104" s="652"/>
      <c r="X104" s="652"/>
      <c r="Y104" s="652"/>
      <c r="Z104" s="652"/>
      <c r="AA104" s="652"/>
      <c r="AB104" s="652"/>
      <c r="AC104" s="652"/>
      <c r="AD104" s="652"/>
      <c r="AE104" s="61"/>
      <c r="AF104" s="61"/>
      <c r="AG104" s="61"/>
      <c r="AH104" s="61"/>
      <c r="AI104" s="61"/>
      <c r="AJ104" s="61"/>
    </row>
    <row r="105" spans="1:36" ht="14" customHeight="1">
      <c r="A105" s="624"/>
      <c r="B105" s="624"/>
      <c r="C105" s="622"/>
      <c r="D105" s="622"/>
      <c r="E105" s="622"/>
      <c r="F105" s="622"/>
      <c r="G105" s="622"/>
      <c r="H105" s="623"/>
      <c r="I105" s="623"/>
      <c r="J105" s="623"/>
      <c r="K105" s="623"/>
      <c r="L105" s="623"/>
      <c r="M105" s="623"/>
      <c r="N105" s="623"/>
      <c r="O105" s="623"/>
      <c r="P105" s="623"/>
      <c r="Q105" s="623"/>
      <c r="R105" s="623"/>
      <c r="S105" s="623"/>
      <c r="T105" s="652"/>
      <c r="U105" s="652"/>
      <c r="V105" s="652"/>
      <c r="W105" s="652"/>
      <c r="X105" s="652"/>
      <c r="Y105" s="652"/>
      <c r="Z105" s="652"/>
      <c r="AA105" s="652"/>
      <c r="AB105" s="652"/>
      <c r="AC105" s="652"/>
      <c r="AD105" s="652"/>
      <c r="AE105" s="61"/>
      <c r="AF105" s="61"/>
      <c r="AG105" s="61"/>
      <c r="AH105" s="61"/>
      <c r="AI105" s="61"/>
      <c r="AJ105" s="61"/>
    </row>
    <row r="106" spans="1:36" ht="14" customHeight="1">
      <c r="A106" s="624"/>
      <c r="B106" s="624"/>
      <c r="C106" s="622"/>
      <c r="D106" s="622"/>
      <c r="E106" s="622"/>
      <c r="F106" s="622"/>
      <c r="G106" s="622"/>
      <c r="H106" s="623"/>
      <c r="I106" s="623"/>
      <c r="J106" s="623"/>
      <c r="K106" s="623"/>
      <c r="L106" s="623"/>
      <c r="M106" s="623"/>
      <c r="N106" s="623"/>
      <c r="O106" s="623"/>
      <c r="P106" s="623"/>
      <c r="Q106" s="623"/>
      <c r="R106" s="623"/>
      <c r="S106" s="623"/>
      <c r="T106" s="652"/>
      <c r="U106" s="652"/>
      <c r="V106" s="652"/>
      <c r="W106" s="652"/>
      <c r="X106" s="652"/>
      <c r="Y106" s="652"/>
      <c r="Z106" s="652"/>
      <c r="AA106" s="652"/>
      <c r="AB106" s="652"/>
      <c r="AC106" s="652"/>
      <c r="AD106" s="652"/>
      <c r="AE106" s="61"/>
      <c r="AF106" s="61"/>
      <c r="AG106" s="61"/>
      <c r="AH106" s="61"/>
      <c r="AI106" s="61"/>
      <c r="AJ106" s="61"/>
    </row>
    <row r="107" spans="1:36" ht="14" customHeight="1">
      <c r="A107" s="624"/>
      <c r="B107" s="624"/>
      <c r="C107" s="622"/>
      <c r="D107" s="622"/>
      <c r="E107" s="622"/>
      <c r="F107" s="622"/>
      <c r="G107" s="622"/>
      <c r="H107" s="623"/>
      <c r="I107" s="623"/>
      <c r="J107" s="623"/>
      <c r="K107" s="623"/>
      <c r="L107" s="623"/>
      <c r="M107" s="623"/>
      <c r="N107" s="623"/>
      <c r="O107" s="623"/>
      <c r="P107" s="623"/>
      <c r="Q107" s="623"/>
      <c r="R107" s="623"/>
      <c r="S107" s="623"/>
      <c r="T107" s="652"/>
      <c r="U107" s="652"/>
      <c r="V107" s="652"/>
      <c r="W107" s="652"/>
      <c r="X107" s="652"/>
      <c r="Y107" s="652"/>
      <c r="Z107" s="652"/>
      <c r="AA107" s="652"/>
      <c r="AB107" s="652"/>
      <c r="AC107" s="652"/>
      <c r="AD107" s="652"/>
      <c r="AE107" s="61"/>
      <c r="AF107" s="61"/>
      <c r="AG107" s="61"/>
      <c r="AH107" s="61"/>
      <c r="AI107" s="61"/>
      <c r="AJ107" s="61"/>
    </row>
    <row r="108" spans="1:36" ht="14" customHeight="1">
      <c r="A108" s="624"/>
      <c r="B108" s="624"/>
      <c r="C108" s="622"/>
      <c r="D108" s="622"/>
      <c r="E108" s="622"/>
      <c r="F108" s="622"/>
      <c r="G108" s="622"/>
      <c r="H108" s="623"/>
      <c r="I108" s="623"/>
      <c r="J108" s="623"/>
      <c r="K108" s="623"/>
      <c r="L108" s="623"/>
      <c r="M108" s="623"/>
      <c r="N108" s="623"/>
      <c r="O108" s="623"/>
      <c r="P108" s="623"/>
      <c r="Q108" s="623"/>
      <c r="R108" s="623"/>
      <c r="S108" s="623"/>
      <c r="T108" s="652"/>
      <c r="U108" s="652"/>
      <c r="V108" s="652"/>
      <c r="W108" s="652"/>
      <c r="X108" s="652"/>
      <c r="Y108" s="652"/>
      <c r="Z108" s="652"/>
      <c r="AA108" s="652"/>
      <c r="AB108" s="652"/>
      <c r="AC108" s="652"/>
      <c r="AD108" s="652"/>
      <c r="AE108" s="61"/>
      <c r="AF108" s="61"/>
      <c r="AG108" s="61"/>
      <c r="AH108" s="61"/>
      <c r="AI108" s="61"/>
      <c r="AJ108" s="61"/>
    </row>
    <row r="109" spans="1:36" ht="14" customHeight="1">
      <c r="A109" s="624"/>
      <c r="B109" s="624"/>
      <c r="C109" s="622"/>
      <c r="D109" s="622"/>
      <c r="E109" s="622"/>
      <c r="F109" s="622"/>
      <c r="G109" s="622"/>
      <c r="H109" s="623"/>
      <c r="I109" s="623"/>
      <c r="J109" s="623"/>
      <c r="K109" s="623"/>
      <c r="L109" s="623"/>
      <c r="M109" s="623"/>
      <c r="N109" s="623"/>
      <c r="O109" s="623"/>
      <c r="P109" s="623"/>
      <c r="Q109" s="623"/>
      <c r="R109" s="623"/>
      <c r="S109" s="623"/>
      <c r="T109" s="652"/>
      <c r="U109" s="652"/>
      <c r="V109" s="652"/>
      <c r="W109" s="652"/>
      <c r="X109" s="652"/>
      <c r="Y109" s="652"/>
      <c r="Z109" s="652"/>
      <c r="AA109" s="652"/>
      <c r="AB109" s="652"/>
      <c r="AC109" s="652"/>
      <c r="AD109" s="652"/>
      <c r="AE109" s="61"/>
      <c r="AF109" s="61"/>
      <c r="AG109" s="61"/>
      <c r="AH109" s="61"/>
      <c r="AI109" s="61"/>
      <c r="AJ109" s="61"/>
    </row>
    <row r="110" spans="1:36" ht="14" customHeight="1">
      <c r="A110" s="624"/>
      <c r="B110" s="624"/>
      <c r="C110" s="622"/>
      <c r="D110" s="622"/>
      <c r="E110" s="622"/>
      <c r="F110" s="622"/>
      <c r="G110" s="622"/>
      <c r="H110" s="623"/>
      <c r="I110" s="623"/>
      <c r="J110" s="623"/>
      <c r="K110" s="623"/>
      <c r="L110" s="623"/>
      <c r="M110" s="623"/>
      <c r="N110" s="623"/>
      <c r="O110" s="623"/>
      <c r="P110" s="623"/>
      <c r="Q110" s="623"/>
      <c r="R110" s="623"/>
      <c r="S110" s="623"/>
      <c r="T110" s="652"/>
      <c r="U110" s="652"/>
      <c r="V110" s="652"/>
      <c r="W110" s="652"/>
      <c r="X110" s="652"/>
      <c r="Y110" s="652"/>
      <c r="Z110" s="652"/>
      <c r="AA110" s="652"/>
      <c r="AB110" s="652"/>
      <c r="AC110" s="652"/>
      <c r="AD110" s="652"/>
      <c r="AE110" s="61"/>
      <c r="AF110" s="61"/>
      <c r="AG110" s="61"/>
      <c r="AH110" s="61"/>
      <c r="AI110" s="61"/>
      <c r="AJ110" s="61"/>
    </row>
    <row r="111" spans="1:36" ht="14" customHeight="1">
      <c r="A111" s="624"/>
      <c r="B111" s="624"/>
      <c r="C111" s="622"/>
      <c r="D111" s="622"/>
      <c r="E111" s="622"/>
      <c r="F111" s="622"/>
      <c r="G111" s="622"/>
      <c r="H111" s="623"/>
      <c r="I111" s="623"/>
      <c r="J111" s="623"/>
      <c r="K111" s="623"/>
      <c r="L111" s="623"/>
      <c r="M111" s="623"/>
      <c r="N111" s="623"/>
      <c r="O111" s="623"/>
      <c r="P111" s="623"/>
      <c r="Q111" s="623"/>
      <c r="R111" s="623"/>
      <c r="S111" s="623"/>
      <c r="T111" s="652"/>
      <c r="U111" s="652"/>
      <c r="V111" s="652"/>
      <c r="W111" s="652"/>
      <c r="X111" s="652"/>
      <c r="Y111" s="652"/>
      <c r="Z111" s="652"/>
      <c r="AA111" s="652"/>
      <c r="AB111" s="652"/>
      <c r="AC111" s="652"/>
      <c r="AD111" s="652"/>
      <c r="AE111" s="61"/>
      <c r="AF111" s="61"/>
      <c r="AG111" s="61"/>
      <c r="AH111" s="61"/>
      <c r="AI111" s="61"/>
      <c r="AJ111" s="61"/>
    </row>
    <row r="112" spans="1:36" ht="14" customHeight="1">
      <c r="A112" s="624"/>
      <c r="B112" s="624"/>
      <c r="C112" s="622"/>
      <c r="D112" s="622"/>
      <c r="E112" s="622"/>
      <c r="F112" s="622"/>
      <c r="G112" s="622"/>
      <c r="H112" s="623"/>
      <c r="I112" s="623"/>
      <c r="J112" s="623"/>
      <c r="K112" s="623"/>
      <c r="L112" s="623"/>
      <c r="M112" s="623"/>
      <c r="N112" s="623"/>
      <c r="O112" s="623"/>
      <c r="P112" s="623"/>
      <c r="Q112" s="623"/>
      <c r="R112" s="623"/>
      <c r="S112" s="623"/>
      <c r="T112" s="652"/>
      <c r="U112" s="652"/>
      <c r="V112" s="652"/>
      <c r="W112" s="652"/>
      <c r="X112" s="652"/>
      <c r="Y112" s="652"/>
      <c r="Z112" s="652"/>
      <c r="AA112" s="652"/>
      <c r="AB112" s="652"/>
      <c r="AC112" s="652"/>
      <c r="AD112" s="652"/>
      <c r="AE112" s="61"/>
      <c r="AF112" s="61"/>
      <c r="AG112" s="61"/>
      <c r="AH112" s="61"/>
      <c r="AI112" s="61"/>
      <c r="AJ112" s="61"/>
    </row>
    <row r="113" spans="1:36" ht="14" customHeight="1">
      <c r="A113" s="624"/>
      <c r="B113" s="624"/>
      <c r="C113" s="622"/>
      <c r="D113" s="622"/>
      <c r="E113" s="622"/>
      <c r="F113" s="622"/>
      <c r="G113" s="622"/>
      <c r="H113" s="623"/>
      <c r="I113" s="623"/>
      <c r="J113" s="623"/>
      <c r="K113" s="623"/>
      <c r="L113" s="623"/>
      <c r="M113" s="623"/>
      <c r="N113" s="623"/>
      <c r="O113" s="623"/>
      <c r="P113" s="623"/>
      <c r="Q113" s="623"/>
      <c r="R113" s="623"/>
      <c r="S113" s="623"/>
      <c r="T113" s="652"/>
      <c r="U113" s="652"/>
      <c r="V113" s="652"/>
      <c r="W113" s="652"/>
      <c r="X113" s="652"/>
      <c r="Y113" s="652"/>
      <c r="Z113" s="652"/>
      <c r="AA113" s="652"/>
      <c r="AB113" s="652"/>
      <c r="AC113" s="652"/>
      <c r="AD113" s="652"/>
      <c r="AE113" s="61"/>
      <c r="AF113" s="61"/>
      <c r="AG113" s="61"/>
      <c r="AH113" s="61"/>
      <c r="AI113" s="61"/>
      <c r="AJ113" s="61"/>
    </row>
    <row r="114" spans="1:36" ht="14" customHeight="1">
      <c r="A114" s="624"/>
      <c r="B114" s="624"/>
      <c r="C114" s="622"/>
      <c r="D114" s="622"/>
      <c r="E114" s="622"/>
      <c r="F114" s="622"/>
      <c r="G114" s="622"/>
      <c r="H114" s="623"/>
      <c r="I114" s="623"/>
      <c r="J114" s="623"/>
      <c r="K114" s="623"/>
      <c r="L114" s="623"/>
      <c r="M114" s="623"/>
      <c r="N114" s="623"/>
      <c r="O114" s="623"/>
      <c r="P114" s="623"/>
      <c r="Q114" s="623"/>
      <c r="R114" s="623"/>
      <c r="S114" s="623"/>
      <c r="T114" s="652"/>
      <c r="U114" s="652"/>
      <c r="V114" s="652"/>
      <c r="W114" s="652"/>
      <c r="X114" s="652"/>
      <c r="Y114" s="652"/>
      <c r="Z114" s="652"/>
      <c r="AA114" s="652"/>
      <c r="AB114" s="652"/>
      <c r="AC114" s="652"/>
      <c r="AD114" s="652"/>
      <c r="AE114" s="61"/>
      <c r="AF114" s="61"/>
      <c r="AG114" s="61"/>
      <c r="AH114" s="61"/>
      <c r="AI114" s="61"/>
      <c r="AJ114" s="61"/>
    </row>
    <row r="115" spans="1:36" ht="14" customHeight="1">
      <c r="A115" s="624"/>
      <c r="B115" s="624"/>
      <c r="C115" s="622"/>
      <c r="D115" s="622"/>
      <c r="E115" s="622"/>
      <c r="F115" s="622"/>
      <c r="G115" s="622"/>
      <c r="H115" s="623"/>
      <c r="I115" s="623"/>
      <c r="J115" s="623"/>
      <c r="K115" s="623"/>
      <c r="L115" s="623"/>
      <c r="M115" s="623"/>
      <c r="N115" s="623"/>
      <c r="O115" s="623"/>
      <c r="P115" s="623"/>
      <c r="Q115" s="623"/>
      <c r="R115" s="623"/>
      <c r="S115" s="623"/>
      <c r="T115" s="652"/>
      <c r="U115" s="652"/>
      <c r="V115" s="652"/>
      <c r="W115" s="652"/>
      <c r="X115" s="652"/>
      <c r="Y115" s="652"/>
      <c r="Z115" s="652"/>
      <c r="AA115" s="652"/>
      <c r="AB115" s="652"/>
      <c r="AC115" s="652"/>
      <c r="AD115" s="652"/>
      <c r="AE115" s="61"/>
      <c r="AF115" s="61"/>
      <c r="AG115" s="61"/>
      <c r="AH115" s="61"/>
      <c r="AI115" s="61"/>
      <c r="AJ115" s="61"/>
    </row>
    <row r="116" spans="1:36" ht="14" customHeight="1">
      <c r="A116" s="624"/>
      <c r="B116" s="624"/>
      <c r="C116" s="622"/>
      <c r="D116" s="622"/>
      <c r="E116" s="622"/>
      <c r="F116" s="622"/>
      <c r="G116" s="622"/>
      <c r="H116" s="623"/>
      <c r="I116" s="623"/>
      <c r="J116" s="623"/>
      <c r="K116" s="623"/>
      <c r="L116" s="623"/>
      <c r="M116" s="623"/>
      <c r="N116" s="623"/>
      <c r="O116" s="623"/>
      <c r="P116" s="623"/>
      <c r="Q116" s="623"/>
      <c r="R116" s="623"/>
      <c r="S116" s="623"/>
      <c r="T116" s="652"/>
      <c r="U116" s="652"/>
      <c r="V116" s="652"/>
      <c r="W116" s="652"/>
      <c r="X116" s="652"/>
      <c r="Y116" s="652"/>
      <c r="Z116" s="652"/>
      <c r="AA116" s="652"/>
      <c r="AB116" s="652"/>
      <c r="AC116" s="652"/>
      <c r="AD116" s="652"/>
      <c r="AE116" s="61"/>
      <c r="AF116" s="61"/>
      <c r="AG116" s="61"/>
      <c r="AH116" s="61"/>
      <c r="AI116" s="61"/>
      <c r="AJ116" s="61"/>
    </row>
    <row r="117" spans="1:36" ht="14" customHeight="1">
      <c r="A117" s="624"/>
      <c r="B117" s="624"/>
      <c r="C117" s="622"/>
      <c r="D117" s="622"/>
      <c r="E117" s="622"/>
      <c r="F117" s="622"/>
      <c r="G117" s="622"/>
      <c r="H117" s="623"/>
      <c r="I117" s="623"/>
      <c r="J117" s="623"/>
      <c r="K117" s="623"/>
      <c r="L117" s="623"/>
      <c r="M117" s="623"/>
      <c r="N117" s="623"/>
      <c r="O117" s="623"/>
      <c r="P117" s="623"/>
      <c r="Q117" s="623"/>
      <c r="R117" s="623"/>
      <c r="S117" s="623"/>
      <c r="T117" s="652"/>
      <c r="U117" s="652"/>
      <c r="V117" s="652"/>
      <c r="W117" s="652"/>
      <c r="X117" s="652"/>
      <c r="Y117" s="652"/>
      <c r="Z117" s="652"/>
      <c r="AA117" s="652"/>
      <c r="AB117" s="652"/>
      <c r="AC117" s="652"/>
      <c r="AD117" s="652"/>
      <c r="AE117" s="61"/>
      <c r="AF117" s="61"/>
      <c r="AG117" s="61"/>
      <c r="AH117" s="61"/>
      <c r="AI117" s="61"/>
      <c r="AJ117" s="61"/>
    </row>
    <row r="118" spans="1:36" ht="14" customHeight="1">
      <c r="A118" s="624"/>
      <c r="B118" s="624"/>
      <c r="C118" s="622"/>
      <c r="D118" s="622"/>
      <c r="E118" s="622"/>
      <c r="F118" s="622"/>
      <c r="G118" s="622"/>
      <c r="H118" s="623"/>
      <c r="I118" s="623"/>
      <c r="J118" s="623"/>
      <c r="K118" s="623"/>
      <c r="L118" s="623"/>
      <c r="M118" s="623"/>
      <c r="N118" s="623"/>
      <c r="O118" s="623"/>
      <c r="P118" s="623"/>
      <c r="Q118" s="623"/>
      <c r="R118" s="623"/>
      <c r="S118" s="623"/>
      <c r="T118" s="652"/>
      <c r="U118" s="652"/>
      <c r="V118" s="652"/>
      <c r="W118" s="652"/>
      <c r="X118" s="652"/>
      <c r="Y118" s="652"/>
      <c r="Z118" s="652"/>
      <c r="AA118" s="652"/>
      <c r="AB118" s="652"/>
      <c r="AC118" s="652"/>
      <c r="AD118" s="652"/>
      <c r="AE118" s="61"/>
      <c r="AF118" s="61"/>
      <c r="AG118" s="61"/>
      <c r="AH118" s="61"/>
      <c r="AI118" s="61"/>
      <c r="AJ118" s="61"/>
    </row>
    <row r="119" spans="1:36" ht="14" customHeight="1">
      <c r="A119" s="624"/>
      <c r="B119" s="624"/>
      <c r="C119" s="622"/>
      <c r="D119" s="622"/>
      <c r="E119" s="622"/>
      <c r="F119" s="622"/>
      <c r="G119" s="622"/>
      <c r="H119" s="623"/>
      <c r="I119" s="623"/>
      <c r="J119" s="623"/>
      <c r="K119" s="623"/>
      <c r="L119" s="623"/>
      <c r="M119" s="623"/>
      <c r="N119" s="623"/>
      <c r="O119" s="623"/>
      <c r="P119" s="623"/>
      <c r="Q119" s="623"/>
      <c r="R119" s="623"/>
      <c r="S119" s="623"/>
      <c r="T119" s="652"/>
      <c r="U119" s="652"/>
      <c r="V119" s="652"/>
      <c r="W119" s="652"/>
      <c r="X119" s="652"/>
      <c r="Y119" s="652"/>
      <c r="Z119" s="652"/>
      <c r="AA119" s="652"/>
      <c r="AB119" s="652"/>
      <c r="AC119" s="652"/>
      <c r="AD119" s="652"/>
      <c r="AE119" s="61"/>
      <c r="AF119" s="61"/>
      <c r="AG119" s="61"/>
      <c r="AH119" s="61"/>
      <c r="AI119" s="61"/>
      <c r="AJ119" s="61"/>
    </row>
    <row r="120" spans="1:36" ht="14" customHeight="1">
      <c r="A120" s="624"/>
      <c r="B120" s="624"/>
      <c r="C120" s="622"/>
      <c r="D120" s="622"/>
      <c r="E120" s="622"/>
      <c r="F120" s="622"/>
      <c r="G120" s="622"/>
      <c r="H120" s="623"/>
      <c r="I120" s="623"/>
      <c r="J120" s="623"/>
      <c r="K120" s="623"/>
      <c r="L120" s="623"/>
      <c r="M120" s="623"/>
      <c r="N120" s="623"/>
      <c r="O120" s="623"/>
      <c r="P120" s="623"/>
      <c r="Q120" s="623"/>
      <c r="R120" s="623"/>
      <c r="S120" s="623"/>
      <c r="T120" s="652"/>
      <c r="U120" s="652"/>
      <c r="V120" s="652"/>
      <c r="W120" s="652"/>
      <c r="X120" s="652"/>
      <c r="Y120" s="652"/>
      <c r="Z120" s="652"/>
      <c r="AA120" s="652"/>
      <c r="AB120" s="652"/>
      <c r="AC120" s="652"/>
      <c r="AD120" s="652"/>
      <c r="AE120" s="61"/>
      <c r="AF120" s="61"/>
      <c r="AG120" s="61"/>
      <c r="AH120" s="61"/>
      <c r="AI120" s="61"/>
      <c r="AJ120" s="61"/>
    </row>
    <row r="121" spans="1:36">
      <c r="A121" s="624"/>
      <c r="B121" s="624"/>
      <c r="C121" s="622"/>
      <c r="D121" s="622"/>
      <c r="E121" s="622"/>
      <c r="F121" s="622"/>
      <c r="G121" s="622"/>
      <c r="H121" s="623"/>
      <c r="I121" s="623"/>
      <c r="J121" s="623"/>
      <c r="K121" s="623"/>
      <c r="L121" s="623"/>
      <c r="M121" s="623"/>
      <c r="N121" s="623"/>
      <c r="O121" s="623"/>
      <c r="P121" s="623"/>
      <c r="Q121" s="623"/>
      <c r="R121" s="623"/>
      <c r="S121" s="623"/>
      <c r="T121" s="652"/>
      <c r="U121" s="652"/>
      <c r="V121" s="652"/>
      <c r="W121" s="652"/>
      <c r="X121" s="652"/>
      <c r="Y121" s="652"/>
      <c r="Z121" s="652"/>
      <c r="AA121" s="652"/>
      <c r="AB121" s="652"/>
      <c r="AC121" s="652"/>
      <c r="AD121" s="652"/>
      <c r="AE121" s="61"/>
      <c r="AF121" s="61"/>
      <c r="AG121" s="61"/>
      <c r="AH121" s="61"/>
      <c r="AI121" s="61"/>
      <c r="AJ121" s="61"/>
    </row>
    <row r="122" spans="1:36">
      <c r="A122" s="624"/>
      <c r="B122" s="624"/>
      <c r="C122" s="622"/>
      <c r="D122" s="622"/>
      <c r="E122" s="622"/>
      <c r="F122" s="622"/>
      <c r="G122" s="622"/>
      <c r="H122" s="623"/>
      <c r="I122" s="623"/>
      <c r="J122" s="623"/>
      <c r="K122" s="623"/>
      <c r="L122" s="623"/>
      <c r="M122" s="623"/>
      <c r="N122" s="623"/>
      <c r="O122" s="623"/>
      <c r="P122" s="623"/>
      <c r="Q122" s="623"/>
      <c r="R122" s="623"/>
      <c r="S122" s="623"/>
      <c r="T122" s="652"/>
      <c r="U122" s="652"/>
      <c r="V122" s="652"/>
      <c r="W122" s="652"/>
      <c r="X122" s="652"/>
      <c r="Y122" s="652"/>
      <c r="Z122" s="652"/>
      <c r="AA122" s="652"/>
      <c r="AB122" s="652"/>
      <c r="AC122" s="652"/>
      <c r="AD122" s="652"/>
      <c r="AE122" s="61"/>
      <c r="AF122" s="61"/>
      <c r="AG122" s="61"/>
      <c r="AH122" s="61"/>
      <c r="AI122" s="61"/>
      <c r="AJ122" s="61"/>
    </row>
    <row r="123" spans="1:36">
      <c r="A123" s="624"/>
      <c r="B123" s="624"/>
      <c r="C123" s="622"/>
      <c r="D123" s="622"/>
      <c r="E123" s="622"/>
      <c r="F123" s="622"/>
      <c r="G123" s="622"/>
      <c r="H123" s="623"/>
      <c r="I123" s="623"/>
      <c r="J123" s="623"/>
      <c r="K123" s="623"/>
      <c r="L123" s="623"/>
      <c r="M123" s="623"/>
      <c r="N123" s="623"/>
      <c r="O123" s="623"/>
      <c r="P123" s="623"/>
      <c r="Q123" s="623"/>
      <c r="R123" s="623"/>
      <c r="S123" s="623"/>
      <c r="T123" s="652"/>
      <c r="U123" s="652"/>
      <c r="V123" s="652"/>
      <c r="W123" s="652"/>
      <c r="X123" s="652"/>
      <c r="Y123" s="652"/>
      <c r="Z123" s="652"/>
      <c r="AA123" s="652"/>
      <c r="AB123" s="652"/>
      <c r="AC123" s="652"/>
      <c r="AD123" s="652"/>
      <c r="AE123" s="61"/>
      <c r="AF123" s="61"/>
      <c r="AG123" s="61"/>
      <c r="AH123" s="61"/>
      <c r="AI123" s="61"/>
      <c r="AJ123" s="61"/>
    </row>
    <row r="124" spans="1:36">
      <c r="A124" s="624"/>
      <c r="B124" s="624"/>
      <c r="C124" s="622"/>
      <c r="D124" s="622"/>
      <c r="E124" s="622"/>
      <c r="F124" s="622"/>
      <c r="G124" s="622"/>
      <c r="H124" s="623"/>
      <c r="I124" s="623"/>
      <c r="J124" s="623"/>
      <c r="K124" s="623"/>
      <c r="L124" s="623"/>
      <c r="M124" s="623"/>
      <c r="N124" s="623"/>
      <c r="O124" s="623"/>
      <c r="P124" s="623"/>
      <c r="Q124" s="623"/>
      <c r="R124" s="623"/>
      <c r="S124" s="623"/>
      <c r="T124" s="652"/>
      <c r="U124" s="652"/>
      <c r="V124" s="652"/>
      <c r="W124" s="652"/>
      <c r="X124" s="652"/>
      <c r="Y124" s="652"/>
      <c r="Z124" s="652"/>
      <c r="AA124" s="652"/>
      <c r="AB124" s="652"/>
      <c r="AC124" s="652"/>
      <c r="AD124" s="652"/>
      <c r="AE124" s="61"/>
      <c r="AF124" s="61"/>
      <c r="AG124" s="61"/>
      <c r="AH124" s="61"/>
      <c r="AI124" s="61"/>
      <c r="AJ124" s="61"/>
    </row>
    <row r="125" spans="1:36">
      <c r="A125" s="624"/>
      <c r="B125" s="624"/>
      <c r="C125" s="622"/>
      <c r="D125" s="622"/>
      <c r="E125" s="622"/>
      <c r="F125" s="622"/>
      <c r="G125" s="622"/>
      <c r="H125" s="623"/>
      <c r="I125" s="623"/>
      <c r="J125" s="623"/>
      <c r="K125" s="623"/>
      <c r="L125" s="623"/>
      <c r="M125" s="623"/>
      <c r="N125" s="623"/>
      <c r="O125" s="623"/>
      <c r="P125" s="623"/>
      <c r="Q125" s="623"/>
      <c r="R125" s="623"/>
      <c r="S125" s="623"/>
      <c r="T125" s="652"/>
      <c r="U125" s="652"/>
      <c r="V125" s="652"/>
      <c r="W125" s="652"/>
      <c r="X125" s="652"/>
      <c r="Y125" s="652"/>
      <c r="Z125" s="652"/>
      <c r="AA125" s="652"/>
      <c r="AB125" s="652"/>
      <c r="AC125" s="652"/>
      <c r="AD125" s="652"/>
      <c r="AE125" s="61"/>
      <c r="AF125" s="61"/>
      <c r="AG125" s="61"/>
      <c r="AH125" s="61"/>
      <c r="AI125" s="61"/>
      <c r="AJ125" s="61"/>
    </row>
    <row r="126" spans="1:36">
      <c r="A126" s="624"/>
      <c r="B126" s="624"/>
      <c r="C126" s="622"/>
      <c r="D126" s="622"/>
      <c r="E126" s="622"/>
      <c r="F126" s="622"/>
      <c r="G126" s="622"/>
      <c r="H126" s="623"/>
      <c r="I126" s="623"/>
      <c r="J126" s="623"/>
      <c r="K126" s="623"/>
      <c r="L126" s="623"/>
      <c r="M126" s="623"/>
      <c r="N126" s="623"/>
      <c r="O126" s="623"/>
      <c r="P126" s="623"/>
      <c r="Q126" s="623"/>
      <c r="R126" s="623"/>
      <c r="S126" s="623"/>
      <c r="T126" s="652"/>
      <c r="U126" s="652"/>
      <c r="V126" s="652"/>
      <c r="W126" s="652"/>
      <c r="X126" s="652"/>
      <c r="Y126" s="652"/>
      <c r="Z126" s="652"/>
      <c r="AA126" s="652"/>
      <c r="AB126" s="652"/>
      <c r="AC126" s="652"/>
      <c r="AD126" s="652"/>
      <c r="AE126" s="61"/>
      <c r="AF126" s="61"/>
      <c r="AG126" s="61"/>
      <c r="AH126" s="61"/>
      <c r="AI126" s="61"/>
      <c r="AJ126" s="61"/>
    </row>
    <row r="127" spans="1:36">
      <c r="A127" s="624"/>
      <c r="B127" s="624"/>
      <c r="C127" s="622"/>
      <c r="D127" s="622"/>
      <c r="E127" s="622"/>
      <c r="F127" s="622"/>
      <c r="G127" s="622"/>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853wyXgYIzTZox3fknAAbEnd0mPWHhTRURn3R/yGXzfLPZxGR6EniXoUcblqYSZeLyc/hS9qJDZuDjhojGlSVA==" saltValue="AckYopjvBlPqjHDxKcts+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2"/>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C2" sqref="C2:F2"/>
    </sheetView>
  </sheetViews>
  <sheetFormatPr defaultColWidth="2.46484375" defaultRowHeight="12.75"/>
  <cols>
    <col min="1" max="1" width="7.6640625" customWidth="1"/>
    <col min="2" max="2" width="12.86328125" customWidth="1"/>
    <col min="3" max="3" width="18" style="32" customWidth="1"/>
    <col min="4" max="4" width="14.1328125" customWidth="1"/>
    <col min="5" max="5" width="15.86328125" customWidth="1"/>
    <col min="6" max="6" width="30.19921875" customWidth="1"/>
    <col min="7" max="7" width="32.46484375" customWidth="1"/>
    <col min="8" max="8" width="14.19921875" customWidth="1"/>
    <col min="9" max="9" width="7.33203125" customWidth="1"/>
    <col min="10" max="10" width="24.19921875" style="32" customWidth="1"/>
    <col min="11" max="11" width="25.33203125" style="32" customWidth="1"/>
    <col min="12" max="12" width="31.33203125" style="32" customWidth="1"/>
    <col min="13" max="13" width="14.53125" style="107" customWidth="1"/>
    <col min="14" max="14" width="8.86328125" customWidth="1"/>
    <col min="15" max="15" width="15.46484375" customWidth="1"/>
    <col min="16" max="16" width="15.6640625" customWidth="1"/>
    <col min="17" max="17" width="17.46484375" customWidth="1"/>
    <col min="18" max="18" width="19.1328125" customWidth="1"/>
    <col min="19" max="19" width="13.6640625" customWidth="1"/>
    <col min="20" max="20" width="15.33203125" style="32" customWidth="1"/>
    <col min="21" max="21" width="16.86328125" style="22" customWidth="1"/>
    <col min="22" max="22" width="14.19921875" style="22" customWidth="1"/>
    <col min="23" max="23" width="17.46484375" customWidth="1"/>
    <col min="24" max="24" width="5.6640625" customWidth="1"/>
    <col min="25" max="25" width="5.86328125" customWidth="1"/>
    <col min="26" max="26" width="15.1328125" customWidth="1"/>
    <col min="27" max="27" width="14.53125" customWidth="1"/>
    <col min="28" max="28" width="10.86328125" customWidth="1"/>
    <col min="29" max="34" width="7" customWidth="1"/>
    <col min="35" max="35" width="15.19921875" hidden="1" customWidth="1"/>
    <col min="36" max="36" width="32.6640625" style="32" hidden="1" customWidth="1"/>
    <col min="37" max="37" width="27.46484375" hidden="1" customWidth="1"/>
    <col min="38" max="38" width="23.53125" hidden="1" customWidth="1"/>
    <col min="39" max="39" width="26.796875" hidden="1" customWidth="1"/>
    <col min="40" max="40" width="20" hidden="1" customWidth="1"/>
    <col min="41" max="41" width="11.86328125" hidden="1" customWidth="1"/>
    <col min="42" max="42" width="15.796875" hidden="1" customWidth="1"/>
    <col min="43" max="43" width="25.86328125" style="46" hidden="1" customWidth="1"/>
    <col min="44" max="45" width="15.79687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53" t="str">
        <f>IF(基本情報入力シート!C13&lt;&gt;"", 基本情報入力シート!C13, "")</f>
        <v>新潟県</v>
      </c>
      <c r="T1" s="654"/>
      <c r="U1" s="654"/>
      <c r="V1" s="655"/>
      <c r="W1" s="193"/>
      <c r="X1" s="193"/>
      <c r="Y1" s="193"/>
      <c r="Z1" s="36"/>
      <c r="AA1" s="72"/>
      <c r="AB1" s="101"/>
      <c r="AC1" s="101"/>
      <c r="AD1" s="101"/>
      <c r="AE1" s="101"/>
      <c r="AF1" s="101"/>
      <c r="AG1" s="101"/>
      <c r="AH1" s="101"/>
      <c r="AI1" s="101"/>
      <c r="AJ1" s="46"/>
      <c r="AK1" s="46"/>
    </row>
    <row r="2" spans="1:43" ht="31.25" customHeight="1" thickBot="1">
      <c r="A2" s="791" t="s">
        <v>28</v>
      </c>
      <c r="B2" s="792"/>
      <c r="C2" s="793" t="str">
        <f>IF(基本情報入力シート!L18="", "", 基本情報入力シート!L18)</f>
        <v/>
      </c>
      <c r="D2" s="794"/>
      <c r="E2" s="794"/>
      <c r="F2" s="795"/>
      <c r="G2" s="102"/>
      <c r="I2" s="103"/>
      <c r="K2" s="189"/>
      <c r="L2" s="189"/>
      <c r="M2" s="189"/>
      <c r="N2" s="189"/>
      <c r="O2" s="103"/>
      <c r="P2" s="189"/>
      <c r="Q2" s="189"/>
      <c r="R2" s="189"/>
      <c r="S2" s="103"/>
      <c r="T2" s="103"/>
      <c r="U2" s="103"/>
      <c r="V2" s="103"/>
      <c r="W2" s="103"/>
      <c r="X2" s="103"/>
      <c r="Y2" s="103"/>
      <c r="Z2" s="103"/>
      <c r="AA2" s="103"/>
      <c r="AB2" s="103"/>
      <c r="AJ2"/>
    </row>
    <row r="3" spans="1:43" ht="61.25" customHeight="1" thickBot="1">
      <c r="A3" s="95"/>
      <c r="B3" s="95"/>
      <c r="C3" s="104"/>
      <c r="D3" s="105"/>
      <c r="E3" s="105"/>
      <c r="F3" s="105"/>
      <c r="G3" s="106"/>
      <c r="H3" s="103"/>
      <c r="I3" s="764" t="s">
        <v>2445</v>
      </c>
      <c r="J3" s="764"/>
      <c r="K3" s="764"/>
      <c r="L3" s="764"/>
      <c r="M3" s="103"/>
      <c r="N3" s="777" t="s">
        <v>2446</v>
      </c>
      <c r="O3" s="778"/>
      <c r="P3" s="778"/>
      <c r="Q3" s="783" t="s">
        <v>2476</v>
      </c>
      <c r="R3" s="783"/>
      <c r="S3" s="783"/>
      <c r="T3" s="783"/>
      <c r="U3" s="784"/>
      <c r="V3" s="103"/>
      <c r="W3" s="103"/>
      <c r="X3" s="103"/>
      <c r="Y3" s="103"/>
      <c r="Z3" s="103"/>
      <c r="AA3" s="103"/>
      <c r="AB3" s="103"/>
      <c r="AJ3"/>
    </row>
    <row r="4" spans="1:43" ht="16.25" customHeight="1" thickBot="1">
      <c r="A4" s="809" t="s">
        <v>2405</v>
      </c>
      <c r="B4" s="810"/>
      <c r="C4" s="810"/>
      <c r="D4" s="811"/>
      <c r="E4" s="825" t="s">
        <v>2406</v>
      </c>
      <c r="F4" s="365"/>
      <c r="G4" s="366"/>
      <c r="H4" s="103"/>
      <c r="I4" s="764"/>
      <c r="J4" s="764"/>
      <c r="K4" s="764"/>
      <c r="L4" s="764"/>
      <c r="M4" s="103"/>
      <c r="N4" s="779"/>
      <c r="O4" s="780"/>
      <c r="P4" s="780"/>
      <c r="Q4" s="785"/>
      <c r="R4" s="785"/>
      <c r="S4" s="785"/>
      <c r="T4" s="785"/>
      <c r="U4" s="786"/>
      <c r="V4" s="103"/>
      <c r="W4" s="103"/>
      <c r="X4" s="103"/>
      <c r="Y4" s="103"/>
      <c r="Z4" s="103"/>
      <c r="AA4" s="103"/>
      <c r="AB4" s="103"/>
      <c r="AJ4"/>
    </row>
    <row r="5" spans="1:43" ht="76.8" customHeight="1" thickBot="1">
      <c r="A5" s="812"/>
      <c r="B5" s="813"/>
      <c r="C5" s="813"/>
      <c r="D5" s="814"/>
      <c r="E5" s="826"/>
      <c r="F5" s="405" t="s">
        <v>2403</v>
      </c>
      <c r="G5" s="404" t="s">
        <v>2404</v>
      </c>
      <c r="H5" s="103"/>
      <c r="I5" s="764"/>
      <c r="J5" s="764"/>
      <c r="K5" s="764"/>
      <c r="L5" s="764"/>
      <c r="M5" s="103"/>
      <c r="N5" s="779" t="s">
        <v>2477</v>
      </c>
      <c r="O5" s="780"/>
      <c r="P5" s="780"/>
      <c r="Q5" s="787" t="s">
        <v>2447</v>
      </c>
      <c r="R5" s="787"/>
      <c r="S5" s="787"/>
      <c r="T5" s="787"/>
      <c r="U5" s="788"/>
      <c r="V5" s="103"/>
      <c r="W5" s="103"/>
      <c r="X5" s="103"/>
      <c r="Y5" s="103"/>
      <c r="Z5" s="103"/>
      <c r="AA5" s="103"/>
      <c r="AB5" s="103"/>
      <c r="AJ5"/>
    </row>
    <row r="6" spans="1:43" ht="30" customHeight="1" thickBot="1">
      <c r="A6" s="417"/>
      <c r="B6" s="815" t="s">
        <v>2407</v>
      </c>
      <c r="C6" s="816"/>
      <c r="D6" s="817"/>
      <c r="E6" s="400">
        <f>IFERROR(SUM(P15:P114),"")</f>
        <v>0</v>
      </c>
      <c r="F6" s="436">
        <f>IFERROR(SUMIF($AP$15:$AP$114,"加算対象",$P$15:$P$114),"")</f>
        <v>0</v>
      </c>
      <c r="G6" s="437">
        <f>IFERROR(SUMIF($AP$15:$AP$114,"加算対象外",$P$15:$P$114),"")</f>
        <v>0</v>
      </c>
      <c r="H6" s="103"/>
      <c r="I6" s="764"/>
      <c r="J6" s="764"/>
      <c r="K6" s="764"/>
      <c r="L6" s="764"/>
      <c r="M6" s="103"/>
      <c r="N6" s="779" t="s">
        <v>2478</v>
      </c>
      <c r="O6" s="780"/>
      <c r="P6" s="780"/>
      <c r="Q6" s="787" t="s">
        <v>2448</v>
      </c>
      <c r="R6" s="787"/>
      <c r="S6" s="787"/>
      <c r="T6" s="787"/>
      <c r="U6" s="788"/>
      <c r="V6" s="103"/>
      <c r="W6" s="103"/>
      <c r="X6" s="103"/>
      <c r="Y6" s="103"/>
      <c r="Z6" s="103"/>
      <c r="AA6" s="103"/>
      <c r="AB6" s="103"/>
      <c r="AJ6"/>
    </row>
    <row r="7" spans="1:43" ht="30" customHeight="1" thickBot="1">
      <c r="A7" s="399"/>
      <c r="B7" s="822" t="s">
        <v>2415</v>
      </c>
      <c r="C7" s="818" t="s">
        <v>2414</v>
      </c>
      <c r="D7" s="819"/>
      <c r="E7" s="401">
        <f>IF(C2="",0, SUM(E8:E9))</f>
        <v>0</v>
      </c>
      <c r="F7" s="438">
        <f>IF($C$2="", 0, SUM(F8:F9))</f>
        <v>0</v>
      </c>
      <c r="G7" s="439">
        <f>IF($C$2="", 0,G8)</f>
        <v>0</v>
      </c>
      <c r="H7" s="103"/>
      <c r="I7" s="764"/>
      <c r="J7" s="764"/>
      <c r="K7" s="764"/>
      <c r="L7" s="764"/>
      <c r="M7" s="103"/>
      <c r="N7" s="781"/>
      <c r="O7" s="782"/>
      <c r="P7" s="782"/>
      <c r="Q7" s="789"/>
      <c r="R7" s="789"/>
      <c r="S7" s="789"/>
      <c r="T7" s="789"/>
      <c r="U7" s="790"/>
      <c r="V7" s="103"/>
      <c r="W7" s="103"/>
      <c r="X7" s="103"/>
      <c r="Y7" s="103"/>
      <c r="Z7" s="103"/>
      <c r="AA7" s="103"/>
      <c r="AB7" s="103"/>
      <c r="AJ7"/>
    </row>
    <row r="8" spans="1:43" ht="30" customHeight="1">
      <c r="A8" s="397"/>
      <c r="B8" s="823"/>
      <c r="C8" s="407"/>
      <c r="D8" s="406" t="s">
        <v>2400</v>
      </c>
      <c r="E8" s="402">
        <f>IF(C2="", 0, SUM(Q15:Q114))</f>
        <v>0</v>
      </c>
      <c r="F8" s="440">
        <f>IF($C$2="", 0, SUMIF($AP$15:$AP$114,"加算対象",$Q$15:$Q$114))</f>
        <v>0</v>
      </c>
      <c r="G8" s="441">
        <f>IF($C$2="", 0, SUMIF($AP$15:$AP$114,"加算対象外",$Q$15:$Q$114))</f>
        <v>0</v>
      </c>
      <c r="H8" s="103"/>
      <c r="I8" s="764"/>
      <c r="J8" s="764"/>
      <c r="K8" s="764"/>
      <c r="L8" s="764"/>
      <c r="M8" s="103"/>
      <c r="N8" s="103"/>
      <c r="O8" s="103"/>
      <c r="P8" s="103"/>
      <c r="Q8" s="103"/>
      <c r="R8" s="189"/>
      <c r="S8" s="103"/>
      <c r="T8" s="103"/>
      <c r="U8" s="103"/>
      <c r="V8" s="103"/>
      <c r="W8" s="103"/>
      <c r="X8" s="103"/>
      <c r="Y8" s="103"/>
      <c r="Z8" s="103"/>
      <c r="AA8" s="103"/>
      <c r="AB8" s="103"/>
      <c r="AJ8"/>
    </row>
    <row r="9" spans="1:43" ht="30" customHeight="1">
      <c r="A9" s="397"/>
      <c r="B9" s="823"/>
      <c r="C9" s="408"/>
      <c r="D9" s="406" t="s">
        <v>2401</v>
      </c>
      <c r="E9" s="402">
        <f>IF(C2="", 0, SUM(R15:R114))</f>
        <v>0</v>
      </c>
      <c r="F9" s="440">
        <f>IF($C$2="", 0, SUMIF($AP$15:$AP$114,"加算対象",$R$15:$R$114))</f>
        <v>0</v>
      </c>
      <c r="G9" s="442"/>
      <c r="H9" s="189"/>
      <c r="I9" s="764"/>
      <c r="J9" s="764"/>
      <c r="K9" s="764"/>
      <c r="L9" s="764"/>
      <c r="M9" s="103"/>
      <c r="N9" s="103"/>
      <c r="O9" s="103"/>
      <c r="P9" s="103"/>
      <c r="Q9" s="103"/>
      <c r="R9" s="189"/>
      <c r="S9" s="189"/>
      <c r="T9" s="189"/>
      <c r="U9" s="189"/>
      <c r="V9" s="189"/>
      <c r="W9" s="189"/>
      <c r="X9" s="189"/>
      <c r="Y9" s="189"/>
      <c r="Z9" s="189"/>
      <c r="AA9" s="189"/>
      <c r="AB9" s="103"/>
      <c r="AJ9"/>
    </row>
    <row r="10" spans="1:43" ht="30" customHeight="1" thickBot="1">
      <c r="A10" s="398"/>
      <c r="B10" s="824"/>
      <c r="C10" s="820" t="s">
        <v>2402</v>
      </c>
      <c r="D10" s="821"/>
      <c r="E10" s="403">
        <f>IF(C2="", 0, SUM(S15:S114))</f>
        <v>0</v>
      </c>
      <c r="F10" s="443">
        <f>IF($C$2="", 0, SUMIF($AP$15:$AP$114,"加算対象",$S$15:$S$114))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50000000000003" customHeight="1" thickBot="1">
      <c r="A11" s="33"/>
      <c r="B11" s="33"/>
      <c r="C11" s="99"/>
      <c r="D11" s="33"/>
      <c r="E11" s="33"/>
      <c r="F11" s="33"/>
      <c r="G11" s="33"/>
      <c r="H11" s="33"/>
      <c r="I11" s="33"/>
      <c r="J11" s="346" t="str">
        <f>IF(E6=0, "",IF(COUNTA(基本情報入力シート!$Z$58:$Z$157)=COUNTA(J15:J114),"○","×"))</f>
        <v/>
      </c>
      <c r="K11" s="346" t="str">
        <f>IF(E6=0,"",IF(AND(COUNTIF(K15:K114,"要件を満たさない")=0,COUNTA(基本情報入力シート!Z58:AB157)=COUNTIF('別紙様式2-3（個表）'!K15:K114,"&lt;&gt;")),"○",
    IF(AND(COUNTIF(K15:K114,"要件を満たさない")&gt;=1,COUNTA(基本情報入力シート!Z58:AB157)=COUNTIF('別紙様式2-3（個表）'!K15:K114,"&lt;&gt;")),"△","×")))</f>
        <v/>
      </c>
      <c r="L11" s="346"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96" t="s">
        <v>99</v>
      </c>
      <c r="B12" s="799" t="s">
        <v>100</v>
      </c>
      <c r="C12" s="802" t="s">
        <v>20</v>
      </c>
      <c r="D12" s="830" t="s">
        <v>21</v>
      </c>
      <c r="E12" s="831"/>
      <c r="F12" s="805" t="s">
        <v>78</v>
      </c>
      <c r="G12" s="827" t="s">
        <v>23</v>
      </c>
      <c r="H12" s="754" t="s">
        <v>2377</v>
      </c>
      <c r="I12" s="761" t="s">
        <v>101</v>
      </c>
      <c r="J12" s="774" t="s">
        <v>1974</v>
      </c>
      <c r="K12" s="754" t="s">
        <v>1973</v>
      </c>
      <c r="L12" s="754" t="s">
        <v>1972</v>
      </c>
      <c r="M12" s="761" t="s">
        <v>2037</v>
      </c>
      <c r="N12" s="765" t="s">
        <v>1925</v>
      </c>
      <c r="O12" s="837" t="s">
        <v>2409</v>
      </c>
      <c r="P12" s="768" t="s">
        <v>2408</v>
      </c>
      <c r="Q12" s="769"/>
      <c r="R12" s="769"/>
      <c r="S12" s="770"/>
      <c r="T12" s="771" t="s">
        <v>102</v>
      </c>
      <c r="U12" s="834" t="s">
        <v>103</v>
      </c>
      <c r="V12" s="119" t="str">
        <f>IF(C2="","",IF(OR(COUNTIF(AO15:AO114,"○○×")&gt;0,COUNTIF(AQ15:AQ114,"×")&gt;0),"×","○"))</f>
        <v/>
      </c>
      <c r="W12" s="808" t="s">
        <v>2492</v>
      </c>
      <c r="X12" s="718"/>
      <c r="Y12" s="718"/>
      <c r="Z12" s="718"/>
      <c r="AA12" s="718"/>
      <c r="AB12" s="718"/>
      <c r="AC12" s="718"/>
      <c r="AD12" s="718"/>
      <c r="AE12" s="718"/>
      <c r="AF12" s="718"/>
      <c r="AG12" s="719"/>
      <c r="AJ12"/>
    </row>
    <row r="13" spans="1:43" ht="83" customHeight="1" thickBot="1">
      <c r="A13" s="797"/>
      <c r="B13" s="800"/>
      <c r="C13" s="803"/>
      <c r="D13" s="832"/>
      <c r="E13" s="833"/>
      <c r="F13" s="806"/>
      <c r="G13" s="828"/>
      <c r="H13" s="755"/>
      <c r="I13" s="762"/>
      <c r="J13" s="775"/>
      <c r="K13" s="755"/>
      <c r="L13" s="755"/>
      <c r="M13" s="762"/>
      <c r="N13" s="766"/>
      <c r="O13" s="838"/>
      <c r="P13" s="757"/>
      <c r="Q13" s="759" t="s">
        <v>2041</v>
      </c>
      <c r="R13" s="759" t="s">
        <v>2042</v>
      </c>
      <c r="S13" s="840" t="s">
        <v>2043</v>
      </c>
      <c r="T13" s="772"/>
      <c r="U13" s="835"/>
      <c r="V13" s="142" t="str">
        <f>IF(C2="","",IF(S1="","提出先未選択",(IF(COUNTIFS(T15:T114,"○")=1,"○","×"))))</f>
        <v/>
      </c>
      <c r="W13" s="808" t="s">
        <v>2378</v>
      </c>
      <c r="X13" s="718"/>
      <c r="Y13" s="718"/>
      <c r="Z13" s="718"/>
      <c r="AA13" s="718"/>
      <c r="AB13" s="718"/>
      <c r="AC13" s="718"/>
      <c r="AD13" s="718"/>
      <c r="AE13" s="718"/>
      <c r="AF13" s="718"/>
      <c r="AG13" s="719"/>
      <c r="AH13" s="72"/>
      <c r="AI13" s="32"/>
      <c r="AJ13"/>
    </row>
    <row r="14" spans="1:43" ht="47.25" customHeight="1" thickBot="1">
      <c r="A14" s="798"/>
      <c r="B14" s="801"/>
      <c r="C14" s="804"/>
      <c r="D14" s="110" t="s">
        <v>24</v>
      </c>
      <c r="E14" s="110" t="s">
        <v>25</v>
      </c>
      <c r="F14" s="807"/>
      <c r="G14" s="829"/>
      <c r="H14" s="756"/>
      <c r="I14" s="763"/>
      <c r="J14" s="776"/>
      <c r="K14" s="756"/>
      <c r="L14" s="756"/>
      <c r="M14" s="763"/>
      <c r="N14" s="767"/>
      <c r="O14" s="839"/>
      <c r="P14" s="758"/>
      <c r="Q14" s="760"/>
      <c r="R14" s="760"/>
      <c r="S14" s="841"/>
      <c r="T14" s="773"/>
      <c r="U14" s="836"/>
      <c r="V14" s="119" t="str">
        <f>IF(C2="", "", IF(COUNTIFS(T15:T114, "○", U15:U114, "")=0, "○","×"))</f>
        <v/>
      </c>
      <c r="W14" s="808" t="s">
        <v>104</v>
      </c>
      <c r="X14" s="718"/>
      <c r="Y14" s="718"/>
      <c r="Z14" s="718"/>
      <c r="AA14" s="718"/>
      <c r="AB14" s="718"/>
      <c r="AC14" s="718"/>
      <c r="AD14" s="718"/>
      <c r="AE14" s="718"/>
      <c r="AF14" s="718"/>
      <c r="AG14" s="719"/>
      <c r="AH14" s="72"/>
      <c r="AI14" s="344" t="s">
        <v>105</v>
      </c>
      <c r="AJ14" s="46" t="s">
        <v>2379</v>
      </c>
      <c r="AK14" s="46" t="s">
        <v>2380</v>
      </c>
      <c r="AL14" s="46" t="s">
        <v>2381</v>
      </c>
      <c r="AM14" s="46" t="s">
        <v>2382</v>
      </c>
      <c r="AN14" s="46" t="s">
        <v>2383</v>
      </c>
      <c r="AO14" s="46" t="s">
        <v>2384</v>
      </c>
      <c r="AP14" s="46" t="s">
        <v>2385</v>
      </c>
      <c r="AQ14" s="345" t="s">
        <v>2493</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4" t="str">
        <f>IF(基本情報入力シート!AD58="","",基本情報入力シート!AD58)</f>
        <v/>
      </c>
      <c r="I15" s="334" t="str">
        <f>IF(基本情報入力シート!AE58="","",基本情報入力シート!AE58)</f>
        <v/>
      </c>
      <c r="J15" s="448"/>
      <c r="K15" s="449"/>
      <c r="L15" s="449"/>
      <c r="M15" s="336" t="str">
        <f>IF(G15="", "", VLOOKUP(AO15,【参考】数式用!$AZ$3:$BA$6, 2, FALSE))</f>
        <v/>
      </c>
      <c r="N15" s="337" t="str">
        <f>IF(G15="","",VLOOKUP(G15,【参考】数式用!$A$4:$L$54,MATCH('別紙様式2-3（個表）'!M15,【参考】数式用!$J$3:$L$3,0)+9,FALSE))</f>
        <v/>
      </c>
      <c r="O15" s="452" t="s">
        <v>2396</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53"/>
      <c r="X15" s="753"/>
      <c r="Y15" s="753"/>
      <c r="Z15" s="753"/>
      <c r="AA15" s="753"/>
      <c r="AB15" s="753"/>
      <c r="AC15" s="753"/>
      <c r="AD15" s="753"/>
      <c r="AE15" s="753"/>
      <c r="AF15" s="753"/>
      <c r="AG15" s="753"/>
      <c r="AI15" s="345" t="str">
        <f t="shared" ref="AI15:AI78" si="0">IF(T15="○", F15, "")</f>
        <v/>
      </c>
      <c r="AJ15" s="46" t="e">
        <f>VLOOKUP('別紙様式2-3（個表）'!$G15,【参考】数式用!$P$4:$Q$54,2, FALSE)</f>
        <v>#N/A</v>
      </c>
      <c r="AK15" s="46" t="e">
        <f>VLOOKUP('別紙様式2-3（個表）'!$G15,【参考】数式用!$P$4:$W$54,8, FALSE)</f>
        <v>#N/A</v>
      </c>
      <c r="AL15" s="46" t="e">
        <f>VLOOKUP('別紙様式2-3（個表）'!$G15,【参考】数式用!$P$4:$AD$54,15,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5" t="str">
        <f>IF(基本情報入力シート!AD59="","",基本情報入力シート!AD59)</f>
        <v/>
      </c>
      <c r="I16" s="335" t="str">
        <f>IF(基本情報入力シート!AE59="","",基本情報入力シート!AE59)</f>
        <v/>
      </c>
      <c r="J16" s="450"/>
      <c r="K16" s="449"/>
      <c r="L16" s="449"/>
      <c r="M16" s="336" t="str">
        <f>IF(G16="", "", VLOOKUP(AO16,【参考】数式用!$AZ$3:$BA$6, 2, FALSE))</f>
        <v/>
      </c>
      <c r="N16" s="337" t="str">
        <f>IF(G16="","",VLOOKUP(G16,【参考】数式用!$A$4:$L$54,MATCH('別紙様式2-3（個表）'!M16,【参考】数式用!$J$3:$L$3,0)+9,FALSE))</f>
        <v/>
      </c>
      <c r="O16" s="452" t="s">
        <v>2396</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53"/>
      <c r="X16" s="753"/>
      <c r="Y16" s="753"/>
      <c r="Z16" s="753"/>
      <c r="AA16" s="753"/>
      <c r="AB16" s="753"/>
      <c r="AC16" s="753"/>
      <c r="AD16" s="753"/>
      <c r="AE16" s="753"/>
      <c r="AF16" s="753"/>
      <c r="AG16" s="753"/>
      <c r="AI16" s="345" t="str">
        <f t="shared" si="0"/>
        <v/>
      </c>
      <c r="AJ16" s="46" t="e">
        <f>VLOOKUP('別紙様式2-3（個表）'!$G16,【参考】数式用!$P$4:$Q$54,2, FALSE)</f>
        <v>#N/A</v>
      </c>
      <c r="AK16" s="46" t="e">
        <f>VLOOKUP('別紙様式2-3（個表）'!$G16,【参考】数式用!$P$4:$W$54,8, FALSE)</f>
        <v>#N/A</v>
      </c>
      <c r="AL16" s="46" t="e">
        <f>VLOOKUP('別紙様式2-3（個表）'!$G16,【参考】数式用!$P$4:$AD$54,15,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5" t="str">
        <f>IF(基本情報入力シート!AD60="","",基本情報入力シート!AD60)</f>
        <v/>
      </c>
      <c r="I17" s="335" t="str">
        <f>IF(基本情報入力シート!AE60="","",基本情報入力シート!AE60)</f>
        <v/>
      </c>
      <c r="J17" s="450"/>
      <c r="K17" s="449"/>
      <c r="L17" s="449"/>
      <c r="M17" s="336" t="str">
        <f>IF(G17="", "", VLOOKUP(AO17,【参考】数式用!$AZ$3:$BA$6, 2, FALSE))</f>
        <v/>
      </c>
      <c r="N17" s="337" t="str">
        <f>IF(G17="","",VLOOKUP(G17,【参考】数式用!$A$4:$L$54,MATCH('別紙様式2-3（個表）'!M17,【参考】数式用!$J$3:$L$3,0)+9,FALSE))</f>
        <v/>
      </c>
      <c r="O17" s="453" t="s">
        <v>2396</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53"/>
      <c r="X17" s="753"/>
      <c r="Y17" s="753"/>
      <c r="Z17" s="753"/>
      <c r="AA17" s="753"/>
      <c r="AB17" s="753"/>
      <c r="AC17" s="753"/>
      <c r="AD17" s="753"/>
      <c r="AE17" s="753"/>
      <c r="AF17" s="753"/>
      <c r="AG17" s="753"/>
      <c r="AI17" s="345" t="str">
        <f t="shared" si="0"/>
        <v/>
      </c>
      <c r="AJ17" s="46" t="e">
        <f>VLOOKUP('別紙様式2-3（個表）'!$G17,【参考】数式用!$P$4:$Q$54,2, FALSE)</f>
        <v>#N/A</v>
      </c>
      <c r="AK17" s="46" t="e">
        <f>VLOOKUP('別紙様式2-3（個表）'!$G17,【参考】数式用!$P$4:$W$54,8, FALSE)</f>
        <v>#N/A</v>
      </c>
      <c r="AL17" s="46" t="e">
        <f>VLOOKUP('別紙様式2-3（個表）'!$G17,【参考】数式用!$P$4:$AD$54,15,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5" t="str">
        <f>IF(基本情報入力シート!AD61="","",基本情報入力シート!AD61)</f>
        <v/>
      </c>
      <c r="I18" s="335" t="str">
        <f>IF(基本情報入力シート!AE61="","",基本情報入力シート!AE61)</f>
        <v/>
      </c>
      <c r="J18" s="450"/>
      <c r="K18" s="449"/>
      <c r="L18" s="449"/>
      <c r="M18" s="336" t="str">
        <f>IF(G18="", "", VLOOKUP(AO18,【参考】数式用!$AZ$3:$BA$6, 2, FALSE))</f>
        <v/>
      </c>
      <c r="N18" s="337" t="str">
        <f>IF(G18="","",VLOOKUP(G18,【参考】数式用!$A$4:$L$54,MATCH('別紙様式2-3（個表）'!M18,【参考】数式用!$J$3:$L$3,0)+9,FALSE))</f>
        <v/>
      </c>
      <c r="O18" s="453" t="s">
        <v>2396</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53"/>
      <c r="X18" s="753"/>
      <c r="Y18" s="753"/>
      <c r="Z18" s="753"/>
      <c r="AA18" s="753"/>
      <c r="AB18" s="753"/>
      <c r="AC18" s="753"/>
      <c r="AD18" s="753"/>
      <c r="AE18" s="753"/>
      <c r="AF18" s="753"/>
      <c r="AG18" s="753"/>
      <c r="AI18" s="345" t="str">
        <f t="shared" si="0"/>
        <v/>
      </c>
      <c r="AJ18" s="46" t="e">
        <f>VLOOKUP('別紙様式2-3（個表）'!$G18,【参考】数式用!$P$4:$Q$54,2, FALSE)</f>
        <v>#N/A</v>
      </c>
      <c r="AK18" s="46" t="e">
        <f>VLOOKUP('別紙様式2-3（個表）'!$G18,【参考】数式用!$P$4:$W$54,8, FALSE)</f>
        <v>#N/A</v>
      </c>
      <c r="AL18" s="46" t="e">
        <f>VLOOKUP('別紙様式2-3（個表）'!$G18,【参考】数式用!$P$4:$AD$54,15,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5" t="str">
        <f>IF(基本情報入力シート!AD62="","",基本情報入力シート!AD62)</f>
        <v/>
      </c>
      <c r="I19" s="335" t="str">
        <f>IF(基本情報入力シート!AE62="","",基本情報入力シート!AE62)</f>
        <v/>
      </c>
      <c r="J19" s="450"/>
      <c r="K19" s="451"/>
      <c r="L19" s="449"/>
      <c r="M19" s="336" t="str">
        <f>IF(G19="", "", VLOOKUP(AO19,【参考】数式用!$AZ$3:$BA$6, 2, FALSE))</f>
        <v/>
      </c>
      <c r="N19" s="337" t="str">
        <f>IF(G19="","",VLOOKUP(G19,【参考】数式用!$A$4:$L$54,MATCH('別紙様式2-3（個表）'!M19,【参考】数式用!$J$3:$L$3,0)+9,FALSE))</f>
        <v/>
      </c>
      <c r="O19" s="452" t="s">
        <v>2396</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53"/>
      <c r="X19" s="753"/>
      <c r="Y19" s="753"/>
      <c r="Z19" s="753"/>
      <c r="AA19" s="753"/>
      <c r="AB19" s="753"/>
      <c r="AC19" s="753"/>
      <c r="AD19" s="753"/>
      <c r="AE19" s="753"/>
      <c r="AF19" s="753"/>
      <c r="AG19" s="753"/>
      <c r="AI19" s="345" t="str">
        <f t="shared" si="0"/>
        <v/>
      </c>
      <c r="AJ19" s="46" t="e">
        <f>VLOOKUP('別紙様式2-3（個表）'!$G19,【参考】数式用!$P$4:$Q$54,2, FALSE)</f>
        <v>#N/A</v>
      </c>
      <c r="AK19" s="46" t="e">
        <f>VLOOKUP('別紙様式2-3（個表）'!$G19,【参考】数式用!$P$4:$W$54,8, FALSE)</f>
        <v>#N/A</v>
      </c>
      <c r="AL19" s="46" t="e">
        <f>VLOOKUP('別紙様式2-3（個表）'!$G19,【参考】数式用!$P$4:$AD$54,15,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5" t="str">
        <f>IF(基本情報入力シート!AD63="","",基本情報入力シート!AD63)</f>
        <v/>
      </c>
      <c r="I20" s="335" t="str">
        <f>IF(基本情報入力シート!AE63="","",基本情報入力シート!AE63)</f>
        <v/>
      </c>
      <c r="J20" s="450"/>
      <c r="K20" s="451"/>
      <c r="L20" s="449"/>
      <c r="M20" s="336" t="str">
        <f>IF(G20="", "", VLOOKUP(AO20,【参考】数式用!$AZ$3:$BA$6, 2, FALSE))</f>
        <v/>
      </c>
      <c r="N20" s="337" t="str">
        <f>IF(G20="","",VLOOKUP(G20,【参考】数式用!$A$4:$L$54,MATCH('別紙様式2-3（個表）'!M20,【参考】数式用!$J$3:$L$3,0)+9,FALSE))</f>
        <v/>
      </c>
      <c r="O20" s="453" t="s">
        <v>2396</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53"/>
      <c r="X20" s="753"/>
      <c r="Y20" s="753"/>
      <c r="Z20" s="753"/>
      <c r="AA20" s="753"/>
      <c r="AB20" s="753"/>
      <c r="AC20" s="753"/>
      <c r="AD20" s="753"/>
      <c r="AE20" s="753"/>
      <c r="AF20" s="753"/>
      <c r="AG20" s="753"/>
      <c r="AI20" s="345" t="str">
        <f t="shared" si="0"/>
        <v/>
      </c>
      <c r="AJ20" s="46" t="e">
        <f>VLOOKUP('別紙様式2-3（個表）'!$G20,【参考】数式用!$P$4:$Q$54,2, FALSE)</f>
        <v>#N/A</v>
      </c>
      <c r="AK20" s="46" t="e">
        <f>VLOOKUP('別紙様式2-3（個表）'!$G20,【参考】数式用!$P$4:$W$54,8, FALSE)</f>
        <v>#N/A</v>
      </c>
      <c r="AL20" s="46" t="e">
        <f>VLOOKUP('別紙様式2-3（個表）'!$G20,【参考】数式用!$P$4:$AD$54,15,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5" t="str">
        <f>IF(基本情報入力シート!AD64="","",基本情報入力シート!AD64)</f>
        <v/>
      </c>
      <c r="I21" s="335" t="str">
        <f>IF(基本情報入力シート!AE64="","",基本情報入力シート!AE64)</f>
        <v/>
      </c>
      <c r="J21" s="450"/>
      <c r="K21" s="449"/>
      <c r="L21" s="449"/>
      <c r="M21" s="336" t="str">
        <f>IF(G21="", "", VLOOKUP(AO21,【参考】数式用!$AZ$3:$BA$6, 2, FALSE))</f>
        <v/>
      </c>
      <c r="N21" s="337" t="str">
        <f>IF(G21="","",VLOOKUP(G21,【参考】数式用!$A$4:$L$54,MATCH('別紙様式2-3（個表）'!M21,【参考】数式用!$J$3:$L$3,0)+9,FALSE))</f>
        <v/>
      </c>
      <c r="O21" s="453" t="s">
        <v>2396</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53"/>
      <c r="X21" s="753"/>
      <c r="Y21" s="753"/>
      <c r="Z21" s="753"/>
      <c r="AA21" s="753"/>
      <c r="AB21" s="753"/>
      <c r="AC21" s="753"/>
      <c r="AD21" s="753"/>
      <c r="AE21" s="753"/>
      <c r="AF21" s="753"/>
      <c r="AG21" s="753"/>
      <c r="AI21" s="345" t="str">
        <f t="shared" si="0"/>
        <v/>
      </c>
      <c r="AJ21" s="46" t="e">
        <f>VLOOKUP('別紙様式2-3（個表）'!$G21,【参考】数式用!$P$4:$Q$54,2, FALSE)</f>
        <v>#N/A</v>
      </c>
      <c r="AK21" s="46" t="e">
        <f>VLOOKUP('別紙様式2-3（個表）'!$G21,【参考】数式用!$P$4:$W$54,8, FALSE)</f>
        <v>#N/A</v>
      </c>
      <c r="AL21" s="46" t="e">
        <f>VLOOKUP('別紙様式2-3（個表）'!$G21,【参考】数式用!$P$4:$AD$54,15,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5" t="str">
        <f>IF(基本情報入力シート!AD65="","",基本情報入力シート!AD65)</f>
        <v/>
      </c>
      <c r="I22" s="335" t="str">
        <f>IF(基本情報入力シート!AE65="","",基本情報入力シート!AE65)</f>
        <v/>
      </c>
      <c r="J22" s="450"/>
      <c r="K22" s="449"/>
      <c r="L22" s="449"/>
      <c r="M22" s="336" t="str">
        <f>IF(G22="", "", VLOOKUP(AO22,【参考】数式用!$AZ$3:$BA$6, 2, FALSE))</f>
        <v/>
      </c>
      <c r="N22" s="337" t="str">
        <f>IF(G22="","",VLOOKUP(G22,【参考】数式用!$A$4:$L$54,MATCH('別紙様式2-3（個表）'!M22,【参考】数式用!$J$3:$L$3,0)+9,FALSE))</f>
        <v/>
      </c>
      <c r="O22" s="452" t="s">
        <v>2396</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53"/>
      <c r="X22" s="753"/>
      <c r="Y22" s="753"/>
      <c r="Z22" s="753"/>
      <c r="AA22" s="753"/>
      <c r="AB22" s="753"/>
      <c r="AC22" s="753"/>
      <c r="AD22" s="753"/>
      <c r="AE22" s="753"/>
      <c r="AF22" s="753"/>
      <c r="AG22" s="753"/>
      <c r="AI22" s="345" t="str">
        <f t="shared" si="0"/>
        <v/>
      </c>
      <c r="AJ22" s="46" t="e">
        <f>VLOOKUP('別紙様式2-3（個表）'!$G22,【参考】数式用!$P$4:$Q$54,2, FALSE)</f>
        <v>#N/A</v>
      </c>
      <c r="AK22" s="46" t="e">
        <f>VLOOKUP('別紙様式2-3（個表）'!$G22,【参考】数式用!$P$4:$W$54,8, FALSE)</f>
        <v>#N/A</v>
      </c>
      <c r="AL22" s="46" t="e">
        <f>VLOOKUP('別紙様式2-3（個表）'!$G22,【参考】数式用!$P$4:$AD$54,15,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5" t="str">
        <f>IF(基本情報入力シート!AD66="","",基本情報入力シート!AD66)</f>
        <v/>
      </c>
      <c r="I23" s="335" t="str">
        <f>IF(基本情報入力シート!AE66="","",基本情報入力シート!AE66)</f>
        <v/>
      </c>
      <c r="J23" s="450"/>
      <c r="K23" s="449"/>
      <c r="L23" s="449"/>
      <c r="M23" s="336" t="str">
        <f>IF(G23="", "", VLOOKUP(AO23,【参考】数式用!$AZ$3:$BA$6, 2, FALSE))</f>
        <v/>
      </c>
      <c r="N23" s="337" t="str">
        <f>IF(G23="","",VLOOKUP(G23,【参考】数式用!$A$4:$L$54,MATCH('別紙様式2-3（個表）'!M23,【参考】数式用!$J$3:$L$3,0)+9,FALSE))</f>
        <v/>
      </c>
      <c r="O23" s="453" t="s">
        <v>2396</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53"/>
      <c r="X23" s="753"/>
      <c r="Y23" s="753"/>
      <c r="Z23" s="753"/>
      <c r="AA23" s="753"/>
      <c r="AB23" s="753"/>
      <c r="AC23" s="753"/>
      <c r="AD23" s="753"/>
      <c r="AE23" s="753"/>
      <c r="AF23" s="753"/>
      <c r="AG23" s="753"/>
      <c r="AI23" s="345" t="str">
        <f t="shared" si="0"/>
        <v/>
      </c>
      <c r="AJ23" s="46" t="e">
        <f>VLOOKUP('別紙様式2-3（個表）'!$G23,【参考】数式用!$P$4:$Q$54,2, FALSE)</f>
        <v>#N/A</v>
      </c>
      <c r="AK23" s="46" t="e">
        <f>VLOOKUP('別紙様式2-3（個表）'!$G23,【参考】数式用!$P$4:$W$54,8, FALSE)</f>
        <v>#N/A</v>
      </c>
      <c r="AL23" s="46" t="e">
        <f>VLOOKUP('別紙様式2-3（個表）'!$G23,【参考】数式用!$P$4:$AD$54,15,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5" t="str">
        <f>IF(基本情報入力シート!AD67="","",基本情報入力シート!AD67)</f>
        <v/>
      </c>
      <c r="I24" s="335" t="str">
        <f>IF(基本情報入力シート!AE67="","",基本情報入力シート!AE67)</f>
        <v/>
      </c>
      <c r="J24" s="450"/>
      <c r="K24" s="449"/>
      <c r="L24" s="449"/>
      <c r="M24" s="336" t="str">
        <f>IF(G24="", "", VLOOKUP(AO24,【参考】数式用!$AZ$3:$BA$6, 2, FALSE))</f>
        <v/>
      </c>
      <c r="N24" s="337" t="str">
        <f>IF(G24="","",VLOOKUP(G24,【参考】数式用!$A$4:$L$54,MATCH('別紙様式2-3（個表）'!M24,【参考】数式用!$J$3:$L$3,0)+9,FALSE))</f>
        <v/>
      </c>
      <c r="O24" s="453" t="s">
        <v>2396</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53"/>
      <c r="X24" s="753"/>
      <c r="Y24" s="753"/>
      <c r="Z24" s="753"/>
      <c r="AA24" s="753"/>
      <c r="AB24" s="753"/>
      <c r="AC24" s="753"/>
      <c r="AD24" s="753"/>
      <c r="AE24" s="753"/>
      <c r="AF24" s="753"/>
      <c r="AG24" s="753"/>
      <c r="AI24" s="345" t="str">
        <f t="shared" si="0"/>
        <v/>
      </c>
      <c r="AJ24" s="46" t="e">
        <f>VLOOKUP('別紙様式2-3（個表）'!$G24,【参考】数式用!$P$4:$Q$54,2, FALSE)</f>
        <v>#N/A</v>
      </c>
      <c r="AK24" s="46" t="e">
        <f>VLOOKUP('別紙様式2-3（個表）'!$G24,【参考】数式用!$P$4:$W$54,8, FALSE)</f>
        <v>#N/A</v>
      </c>
      <c r="AL24" s="46" t="e">
        <f>VLOOKUP('別紙様式2-3（個表）'!$G24,【参考】数式用!$P$4:$AD$54,15,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5" t="str">
        <f>IF(基本情報入力シート!AD68="","",基本情報入力シート!AD68)</f>
        <v/>
      </c>
      <c r="I25" s="335" t="str">
        <f>IF(基本情報入力シート!AE68="","",基本情報入力シート!AE68)</f>
        <v/>
      </c>
      <c r="J25" s="450"/>
      <c r="K25" s="451"/>
      <c r="L25" s="449"/>
      <c r="M25" s="336" t="str">
        <f>IF(G25="", "", VLOOKUP(AO25,【参考】数式用!$AZ$3:$BA$6, 2, FALSE))</f>
        <v/>
      </c>
      <c r="N25" s="337" t="str">
        <f>IF(G25="","",VLOOKUP(G25,【参考】数式用!$A$4:$L$54,MATCH('別紙様式2-3（個表）'!M25,【参考】数式用!$J$3:$L$3,0)+9,FALSE))</f>
        <v/>
      </c>
      <c r="O25" s="452" t="s">
        <v>2396</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53"/>
      <c r="X25" s="753"/>
      <c r="Y25" s="753"/>
      <c r="Z25" s="753"/>
      <c r="AA25" s="753"/>
      <c r="AB25" s="753"/>
      <c r="AC25" s="753"/>
      <c r="AD25" s="753"/>
      <c r="AE25" s="753"/>
      <c r="AF25" s="753"/>
      <c r="AG25" s="753"/>
      <c r="AI25" s="345" t="str">
        <f t="shared" si="0"/>
        <v/>
      </c>
      <c r="AJ25" s="46" t="e">
        <f>VLOOKUP('別紙様式2-3（個表）'!$G25,【参考】数式用!$P$4:$Q$54,2, FALSE)</f>
        <v>#N/A</v>
      </c>
      <c r="AK25" s="46" t="e">
        <f>VLOOKUP('別紙様式2-3（個表）'!$G25,【参考】数式用!$P$4:$W$54,8, FALSE)</f>
        <v>#N/A</v>
      </c>
      <c r="AL25" s="46" t="e">
        <f>VLOOKUP('別紙様式2-3（個表）'!$G25,【参考】数式用!$P$4:$AD$54,15,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5" t="str">
        <f>IF(基本情報入力シート!AD69="","",基本情報入力シート!AD69)</f>
        <v/>
      </c>
      <c r="I26" s="335" t="str">
        <f>IF(基本情報入力シート!AE69="","",基本情報入力シート!AE69)</f>
        <v/>
      </c>
      <c r="J26" s="450"/>
      <c r="K26" s="451"/>
      <c r="L26" s="449"/>
      <c r="M26" s="336" t="str">
        <f>IF(G26="", "", VLOOKUP(AO26,【参考】数式用!$AZ$3:$BA$6, 2, FALSE))</f>
        <v/>
      </c>
      <c r="N26" s="337" t="str">
        <f>IF(G26="","",VLOOKUP(G26,【参考】数式用!$A$4:$L$54,MATCH('別紙様式2-3（個表）'!M26,【参考】数式用!$J$3:$L$3,0)+9,FALSE))</f>
        <v/>
      </c>
      <c r="O26" s="453" t="s">
        <v>2396</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53"/>
      <c r="X26" s="753"/>
      <c r="Y26" s="753"/>
      <c r="Z26" s="753"/>
      <c r="AA26" s="753"/>
      <c r="AB26" s="753"/>
      <c r="AC26" s="753"/>
      <c r="AD26" s="753"/>
      <c r="AE26" s="753"/>
      <c r="AF26" s="753"/>
      <c r="AG26" s="753"/>
      <c r="AI26" s="345" t="str">
        <f t="shared" si="0"/>
        <v/>
      </c>
      <c r="AJ26" s="46" t="e">
        <f>VLOOKUP('別紙様式2-3（個表）'!$G26,【参考】数式用!$P$4:$Q$54,2, FALSE)</f>
        <v>#N/A</v>
      </c>
      <c r="AK26" s="46" t="e">
        <f>VLOOKUP('別紙様式2-3（個表）'!$G26,【参考】数式用!$P$4:$W$54,8, FALSE)</f>
        <v>#N/A</v>
      </c>
      <c r="AL26" s="46" t="e">
        <f>VLOOKUP('別紙様式2-3（個表）'!$G26,【参考】数式用!$P$4:$AD$54,15,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5" t="str">
        <f>IF(基本情報入力シート!AD70="","",基本情報入力シート!AD70)</f>
        <v/>
      </c>
      <c r="I27" s="335" t="str">
        <f>IF(基本情報入力シート!AE70="","",基本情報入力シート!AE70)</f>
        <v/>
      </c>
      <c r="J27" s="450"/>
      <c r="K27" s="449"/>
      <c r="L27" s="449"/>
      <c r="M27" s="336" t="str">
        <f>IF(G27="", "", VLOOKUP(AO27,【参考】数式用!$AZ$3:$BA$6, 2, FALSE))</f>
        <v/>
      </c>
      <c r="N27" s="337" t="str">
        <f>IF(G27="","",VLOOKUP(G27,【参考】数式用!$A$4:$L$54,MATCH('別紙様式2-3（個表）'!M27,【参考】数式用!$J$3:$L$3,0)+9,FALSE))</f>
        <v/>
      </c>
      <c r="O27" s="453" t="s">
        <v>2396</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53"/>
      <c r="X27" s="753"/>
      <c r="Y27" s="753"/>
      <c r="Z27" s="753"/>
      <c r="AA27" s="753"/>
      <c r="AB27" s="753"/>
      <c r="AC27" s="753"/>
      <c r="AD27" s="753"/>
      <c r="AE27" s="753"/>
      <c r="AF27" s="753"/>
      <c r="AG27" s="753"/>
      <c r="AI27" s="345" t="str">
        <f t="shared" si="0"/>
        <v/>
      </c>
      <c r="AJ27" s="46" t="e">
        <f>VLOOKUP('別紙様式2-3（個表）'!$G27,【参考】数式用!$P$4:$Q$54,2, FALSE)</f>
        <v>#N/A</v>
      </c>
      <c r="AK27" s="46" t="e">
        <f>VLOOKUP('別紙様式2-3（個表）'!$G27,【参考】数式用!$P$4:$W$54,8, FALSE)</f>
        <v>#N/A</v>
      </c>
      <c r="AL27" s="46" t="e">
        <f>VLOOKUP('別紙様式2-3（個表）'!$G27,【参考】数式用!$P$4:$AD$54,15,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5" t="str">
        <f>IF(基本情報入力シート!AD71="","",基本情報入力シート!AD71)</f>
        <v/>
      </c>
      <c r="I28" s="335" t="str">
        <f>IF(基本情報入力シート!AE71="","",基本情報入力シート!AE71)</f>
        <v/>
      </c>
      <c r="J28" s="450"/>
      <c r="K28" s="449"/>
      <c r="L28" s="449"/>
      <c r="M28" s="336" t="str">
        <f>IF(G28="", "", VLOOKUP(AO28,【参考】数式用!$AZ$3:$BA$6, 2, FALSE))</f>
        <v/>
      </c>
      <c r="N28" s="337" t="str">
        <f>IF(G28="","",VLOOKUP(G28,【参考】数式用!$A$4:$L$54,MATCH('別紙様式2-3（個表）'!M28,【参考】数式用!$J$3:$L$3,0)+9,FALSE))</f>
        <v/>
      </c>
      <c r="O28" s="452" t="s">
        <v>2396</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53"/>
      <c r="X28" s="753"/>
      <c r="Y28" s="753"/>
      <c r="Z28" s="753"/>
      <c r="AA28" s="753"/>
      <c r="AB28" s="753"/>
      <c r="AC28" s="753"/>
      <c r="AD28" s="753"/>
      <c r="AE28" s="753"/>
      <c r="AF28" s="753"/>
      <c r="AG28" s="753"/>
      <c r="AI28" s="345" t="str">
        <f t="shared" si="0"/>
        <v/>
      </c>
      <c r="AJ28" s="46" t="e">
        <f>VLOOKUP('別紙様式2-3（個表）'!$G28,【参考】数式用!$P$4:$Q$54,2, FALSE)</f>
        <v>#N/A</v>
      </c>
      <c r="AK28" s="46" t="e">
        <f>VLOOKUP('別紙様式2-3（個表）'!$G28,【参考】数式用!$P$4:$W$54,8, FALSE)</f>
        <v>#N/A</v>
      </c>
      <c r="AL28" s="46" t="e">
        <f>VLOOKUP('別紙様式2-3（個表）'!$G28,【参考】数式用!$P$4:$AD$54,15,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5" t="str">
        <f>IF(基本情報入力シート!AD72="","",基本情報入力シート!AD72)</f>
        <v/>
      </c>
      <c r="I29" s="335" t="str">
        <f>IF(基本情報入力シート!AE72="","",基本情報入力シート!AE72)</f>
        <v/>
      </c>
      <c r="J29" s="450"/>
      <c r="K29" s="449"/>
      <c r="L29" s="449"/>
      <c r="M29" s="336" t="str">
        <f>IF(G29="", "", VLOOKUP(AO29,【参考】数式用!$AZ$3:$BA$6, 2, FALSE))</f>
        <v/>
      </c>
      <c r="N29" s="337" t="str">
        <f>IF(G29="","",VLOOKUP(G29,【参考】数式用!$A$4:$L$54,MATCH('別紙様式2-3（個表）'!M29,【参考】数式用!$J$3:$L$3,0)+9,FALSE))</f>
        <v/>
      </c>
      <c r="O29" s="453" t="s">
        <v>2396</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53"/>
      <c r="X29" s="753"/>
      <c r="Y29" s="753"/>
      <c r="Z29" s="753"/>
      <c r="AA29" s="753"/>
      <c r="AB29" s="753"/>
      <c r="AC29" s="753"/>
      <c r="AD29" s="753"/>
      <c r="AE29" s="753"/>
      <c r="AF29" s="753"/>
      <c r="AG29" s="753"/>
      <c r="AI29" s="345" t="str">
        <f t="shared" si="0"/>
        <v/>
      </c>
      <c r="AJ29" s="46" t="e">
        <f>VLOOKUP('別紙様式2-3（個表）'!$G29,【参考】数式用!$P$4:$Q$54,2, FALSE)</f>
        <v>#N/A</v>
      </c>
      <c r="AK29" s="46" t="e">
        <f>VLOOKUP('別紙様式2-3（個表）'!$G29,【参考】数式用!$P$4:$W$54,8, FALSE)</f>
        <v>#N/A</v>
      </c>
      <c r="AL29" s="46" t="e">
        <f>VLOOKUP('別紙様式2-3（個表）'!$G29,【参考】数式用!$P$4:$AD$54,15,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6" t="str">
        <f>IF(基本情報入力シート!AD73="","",基本情報入力シート!AD73)</f>
        <v/>
      </c>
      <c r="I30" s="335" t="str">
        <f>IF(基本情報入力シート!AE73="","",基本情報入力シート!AE73)</f>
        <v/>
      </c>
      <c r="J30" s="450"/>
      <c r="K30" s="449"/>
      <c r="L30" s="449"/>
      <c r="M30" s="427" t="str">
        <f>IF(G30="", "", VLOOKUP(AO30,【参考】数式用!$AZ$3:$BA$6, 2, FALSE))</f>
        <v/>
      </c>
      <c r="N30" s="428" t="str">
        <f>IF(G30="","",VLOOKUP(G30,【参考】数式用!$A$4:$L$54,MATCH('別紙様式2-3（個表）'!M30,【参考】数式用!$J$3:$L$3,0)+9,FALSE))</f>
        <v/>
      </c>
      <c r="O30" s="453" t="s">
        <v>2396</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53"/>
      <c r="X30" s="753"/>
      <c r="Y30" s="753"/>
      <c r="Z30" s="753"/>
      <c r="AA30" s="753"/>
      <c r="AB30" s="753"/>
      <c r="AC30" s="753"/>
      <c r="AD30" s="753"/>
      <c r="AE30" s="753"/>
      <c r="AF30" s="753"/>
      <c r="AG30" s="753"/>
      <c r="AI30" s="345" t="str">
        <f t="shared" si="0"/>
        <v/>
      </c>
      <c r="AJ30" s="46" t="e">
        <f>VLOOKUP('別紙様式2-3（個表）'!$G30,【参考】数式用!$P$4:$Q$54,2, FALSE)</f>
        <v>#N/A</v>
      </c>
      <c r="AK30" s="46" t="e">
        <f>VLOOKUP('別紙様式2-3（個表）'!$G30,【参考】数式用!$P$4:$W$54,8, FALSE)</f>
        <v>#N/A</v>
      </c>
      <c r="AL30" s="46" t="e">
        <f>VLOOKUP('別紙様式2-3（個表）'!$G30,【参考】数式用!$P$4:$AD$54,15,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5" t="str">
        <f>IF(基本情報入力シート!AD74="","",基本情報入力シート!AD74)</f>
        <v/>
      </c>
      <c r="I31" s="335" t="str">
        <f>IF(基本情報入力シート!AE74="","",基本情報入力シート!AE74)</f>
        <v/>
      </c>
      <c r="J31" s="450"/>
      <c r="K31" s="451"/>
      <c r="L31" s="449"/>
      <c r="M31" s="336" t="str">
        <f>IF(G31="", "", VLOOKUP(AO31,【参考】数式用!$AZ$3:$BA$6, 2, FALSE))</f>
        <v/>
      </c>
      <c r="N31" s="337" t="str">
        <f>IF(G31="","",VLOOKUP(G31,【参考】数式用!$A$4:$L$54,MATCH('別紙様式2-3（個表）'!M31,【参考】数式用!$J$3:$L$3,0)+9,FALSE))</f>
        <v/>
      </c>
      <c r="O31" s="452" t="s">
        <v>2396</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53"/>
      <c r="X31" s="753"/>
      <c r="Y31" s="753"/>
      <c r="Z31" s="753"/>
      <c r="AA31" s="753"/>
      <c r="AB31" s="753"/>
      <c r="AC31" s="753"/>
      <c r="AD31" s="753"/>
      <c r="AE31" s="753"/>
      <c r="AF31" s="753"/>
      <c r="AG31" s="753"/>
      <c r="AI31" s="345" t="str">
        <f t="shared" si="0"/>
        <v/>
      </c>
      <c r="AJ31" s="46" t="e">
        <f>VLOOKUP('別紙様式2-3（個表）'!$G31,【参考】数式用!$P$4:$Q$54,2, FALSE)</f>
        <v>#N/A</v>
      </c>
      <c r="AK31" s="46" t="e">
        <f>VLOOKUP('別紙様式2-3（個表）'!$G31,【参考】数式用!$P$4:$W$54,8, FALSE)</f>
        <v>#N/A</v>
      </c>
      <c r="AL31" s="46" t="e">
        <f>VLOOKUP('別紙様式2-3（個表）'!$G31,【参考】数式用!$P$4:$AD$54,15,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5" t="str">
        <f>IF(基本情報入力シート!AD75="","",基本情報入力シート!AD75)</f>
        <v/>
      </c>
      <c r="I32" s="335" t="str">
        <f>IF(基本情報入力シート!AE75="","",基本情報入力シート!AE75)</f>
        <v/>
      </c>
      <c r="J32" s="450"/>
      <c r="K32" s="451"/>
      <c r="L32" s="449"/>
      <c r="M32" s="336" t="str">
        <f>IF(G32="", "", VLOOKUP(AO32,【参考】数式用!$AZ$3:$BA$6, 2, FALSE))</f>
        <v/>
      </c>
      <c r="N32" s="337" t="str">
        <f>IF(G32="","",VLOOKUP(G32,【参考】数式用!$A$4:$L$54,MATCH('別紙様式2-3（個表）'!M32,【参考】数式用!$J$3:$L$3,0)+9,FALSE))</f>
        <v/>
      </c>
      <c r="O32" s="453" t="s">
        <v>2396</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53"/>
      <c r="X32" s="753"/>
      <c r="Y32" s="753"/>
      <c r="Z32" s="753"/>
      <c r="AA32" s="753"/>
      <c r="AB32" s="753"/>
      <c r="AC32" s="753"/>
      <c r="AD32" s="753"/>
      <c r="AE32" s="753"/>
      <c r="AF32" s="753"/>
      <c r="AG32" s="753"/>
      <c r="AI32" s="345" t="str">
        <f t="shared" si="0"/>
        <v/>
      </c>
      <c r="AJ32" s="46" t="e">
        <f>VLOOKUP('別紙様式2-3（個表）'!$G32,【参考】数式用!$P$4:$Q$54,2, FALSE)</f>
        <v>#N/A</v>
      </c>
      <c r="AK32" s="46" t="e">
        <f>VLOOKUP('別紙様式2-3（個表）'!$G32,【参考】数式用!$P$4:$W$54,8, FALSE)</f>
        <v>#N/A</v>
      </c>
      <c r="AL32" s="46" t="e">
        <f>VLOOKUP('別紙様式2-3（個表）'!$G32,【参考】数式用!$P$4:$AD$54,15,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5" t="str">
        <f>IF(基本情報入力シート!AD76="","",基本情報入力シート!AD76)</f>
        <v/>
      </c>
      <c r="I33" s="335" t="str">
        <f>IF(基本情報入力シート!AE76="","",基本情報入力シート!AE76)</f>
        <v/>
      </c>
      <c r="J33" s="450"/>
      <c r="K33" s="449"/>
      <c r="L33" s="449"/>
      <c r="M33" s="336" t="str">
        <f>IF(G33="", "", VLOOKUP(AO33,【参考】数式用!$AZ$3:$BA$6, 2, FALSE))</f>
        <v/>
      </c>
      <c r="N33" s="337" t="str">
        <f>IF(G33="","",VLOOKUP(G33,【参考】数式用!$A$4:$L$54,MATCH('別紙様式2-3（個表）'!M33,【参考】数式用!$J$3:$L$3,0)+9,FALSE))</f>
        <v/>
      </c>
      <c r="O33" s="453" t="s">
        <v>2396</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53"/>
      <c r="X33" s="753"/>
      <c r="Y33" s="753"/>
      <c r="Z33" s="753"/>
      <c r="AA33" s="753"/>
      <c r="AB33" s="753"/>
      <c r="AC33" s="753"/>
      <c r="AD33" s="753"/>
      <c r="AE33" s="753"/>
      <c r="AF33" s="753"/>
      <c r="AG33" s="753"/>
      <c r="AI33" s="345" t="str">
        <f t="shared" si="0"/>
        <v/>
      </c>
      <c r="AJ33" s="46" t="e">
        <f>VLOOKUP('別紙様式2-3（個表）'!$G33,【参考】数式用!$P$4:$Q$54,2, FALSE)</f>
        <v>#N/A</v>
      </c>
      <c r="AK33" s="46" t="e">
        <f>VLOOKUP('別紙様式2-3（個表）'!$G33,【参考】数式用!$P$4:$W$54,8, FALSE)</f>
        <v>#N/A</v>
      </c>
      <c r="AL33" s="46" t="e">
        <f>VLOOKUP('別紙様式2-3（個表）'!$G33,【参考】数式用!$P$4:$AD$54,15,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5" t="str">
        <f>IF(基本情報入力シート!AD77="","",基本情報入力シート!AD77)</f>
        <v/>
      </c>
      <c r="I34" s="335" t="str">
        <f>IF(基本情報入力シート!AE77="","",基本情報入力シート!AE77)</f>
        <v/>
      </c>
      <c r="J34" s="450"/>
      <c r="K34" s="449"/>
      <c r="L34" s="449"/>
      <c r="M34" s="336" t="str">
        <f>IF(G34="", "", VLOOKUP(AO34,【参考】数式用!$AZ$3:$BA$6, 2, FALSE))</f>
        <v/>
      </c>
      <c r="N34" s="337" t="str">
        <f>IF(G34="","",VLOOKUP(G34,【参考】数式用!$A$4:$L$54,MATCH('別紙様式2-3（個表）'!M34,【参考】数式用!$J$3:$L$3,0)+9,FALSE))</f>
        <v/>
      </c>
      <c r="O34" s="452" t="s">
        <v>2396</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53"/>
      <c r="X34" s="753"/>
      <c r="Y34" s="753"/>
      <c r="Z34" s="753"/>
      <c r="AA34" s="753"/>
      <c r="AB34" s="753"/>
      <c r="AC34" s="753"/>
      <c r="AD34" s="753"/>
      <c r="AE34" s="753"/>
      <c r="AF34" s="753"/>
      <c r="AG34" s="753"/>
      <c r="AI34" s="345" t="str">
        <f t="shared" si="0"/>
        <v/>
      </c>
      <c r="AJ34" s="46" t="e">
        <f>VLOOKUP('別紙様式2-3（個表）'!$G34,【参考】数式用!$P$4:$Q$54,2, FALSE)</f>
        <v>#N/A</v>
      </c>
      <c r="AK34" s="46" t="e">
        <f>VLOOKUP('別紙様式2-3（個表）'!$G34,【参考】数式用!$P$4:$W$54,8, FALSE)</f>
        <v>#N/A</v>
      </c>
      <c r="AL34" s="46" t="e">
        <f>VLOOKUP('別紙様式2-3（個表）'!$G34,【参考】数式用!$P$4:$AD$54,15,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5" t="str">
        <f>IF(基本情報入力シート!AD78="","",基本情報入力シート!AD78)</f>
        <v/>
      </c>
      <c r="I35" s="335" t="str">
        <f>IF(基本情報入力シート!AE78="","",基本情報入力シート!AE78)</f>
        <v/>
      </c>
      <c r="J35" s="450"/>
      <c r="K35" s="449"/>
      <c r="L35" s="449"/>
      <c r="M35" s="336" t="str">
        <f>IF(G35="", "", VLOOKUP(AO35,【参考】数式用!$AZ$3:$BA$6, 2, FALSE))</f>
        <v/>
      </c>
      <c r="N35" s="337" t="str">
        <f>IF(G35="","",VLOOKUP(G35,【参考】数式用!$A$4:$L$54,MATCH('別紙様式2-3（個表）'!M35,【参考】数式用!$J$3:$L$3,0)+9,FALSE))</f>
        <v/>
      </c>
      <c r="O35" s="453" t="s">
        <v>2396</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53"/>
      <c r="X35" s="753"/>
      <c r="Y35" s="753"/>
      <c r="Z35" s="753"/>
      <c r="AA35" s="753"/>
      <c r="AB35" s="753"/>
      <c r="AC35" s="753"/>
      <c r="AD35" s="753"/>
      <c r="AE35" s="753"/>
      <c r="AF35" s="753"/>
      <c r="AG35" s="753"/>
      <c r="AI35" s="345" t="str">
        <f t="shared" si="0"/>
        <v/>
      </c>
      <c r="AJ35" s="46" t="e">
        <f>VLOOKUP('別紙様式2-3（個表）'!$G35,【参考】数式用!$P$4:$Q$54,2, FALSE)</f>
        <v>#N/A</v>
      </c>
      <c r="AK35" s="46" t="e">
        <f>VLOOKUP('別紙様式2-3（個表）'!$G35,【参考】数式用!$P$4:$W$54,8, FALSE)</f>
        <v>#N/A</v>
      </c>
      <c r="AL35" s="46" t="e">
        <f>VLOOKUP('別紙様式2-3（個表）'!$G35,【参考】数式用!$P$4:$AD$54,15,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5" t="str">
        <f>IF(基本情報入力シート!AD79="","",基本情報入力シート!AD79)</f>
        <v/>
      </c>
      <c r="I36" s="335" t="str">
        <f>IF(基本情報入力シート!AE79="","",基本情報入力シート!AE79)</f>
        <v/>
      </c>
      <c r="J36" s="450"/>
      <c r="K36" s="449"/>
      <c r="L36" s="449"/>
      <c r="M36" s="336" t="str">
        <f>IF(G36="", "", VLOOKUP(AO36,【参考】数式用!$AZ$3:$BA$6, 2, FALSE))</f>
        <v/>
      </c>
      <c r="N36" s="337" t="str">
        <f>IF(G36="","",VLOOKUP(G36,【参考】数式用!$A$4:$L$54,MATCH('別紙様式2-3（個表）'!M36,【参考】数式用!$J$3:$L$3,0)+9,FALSE))</f>
        <v/>
      </c>
      <c r="O36" s="453" t="s">
        <v>2396</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53"/>
      <c r="X36" s="753"/>
      <c r="Y36" s="753"/>
      <c r="Z36" s="753"/>
      <c r="AA36" s="753"/>
      <c r="AB36" s="753"/>
      <c r="AC36" s="753"/>
      <c r="AD36" s="753"/>
      <c r="AE36" s="753"/>
      <c r="AF36" s="753"/>
      <c r="AG36" s="753"/>
      <c r="AI36" s="345" t="str">
        <f t="shared" si="0"/>
        <v/>
      </c>
      <c r="AJ36" s="46" t="e">
        <f>VLOOKUP('別紙様式2-3（個表）'!$G36,【参考】数式用!$P$4:$Q$54,2, FALSE)</f>
        <v>#N/A</v>
      </c>
      <c r="AK36" s="46" t="e">
        <f>VLOOKUP('別紙様式2-3（個表）'!$G36,【参考】数式用!$P$4:$W$54,8, FALSE)</f>
        <v>#N/A</v>
      </c>
      <c r="AL36" s="46" t="e">
        <f>VLOOKUP('別紙様式2-3（個表）'!$G36,【参考】数式用!$P$4:$AD$54,15,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5" t="str">
        <f>IF(基本情報入力シート!AD80="","",基本情報入力シート!AD80)</f>
        <v/>
      </c>
      <c r="I37" s="335" t="str">
        <f>IF(基本情報入力シート!AE80="","",基本情報入力シート!AE80)</f>
        <v/>
      </c>
      <c r="J37" s="450"/>
      <c r="K37" s="451"/>
      <c r="L37" s="449"/>
      <c r="M37" s="336" t="str">
        <f>IF(G37="", "", VLOOKUP(AO37,【参考】数式用!$AZ$3:$BA$6, 2, FALSE))</f>
        <v/>
      </c>
      <c r="N37" s="337" t="str">
        <f>IF(G37="","",VLOOKUP(G37,【参考】数式用!$A$4:$L$54,MATCH('別紙様式2-3（個表）'!M37,【参考】数式用!$J$3:$L$3,0)+9,FALSE))</f>
        <v/>
      </c>
      <c r="O37" s="452" t="s">
        <v>2396</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53"/>
      <c r="X37" s="753"/>
      <c r="Y37" s="753"/>
      <c r="Z37" s="753"/>
      <c r="AA37" s="753"/>
      <c r="AB37" s="753"/>
      <c r="AC37" s="753"/>
      <c r="AD37" s="753"/>
      <c r="AE37" s="753"/>
      <c r="AF37" s="753"/>
      <c r="AG37" s="753"/>
      <c r="AI37" s="345" t="str">
        <f t="shared" si="0"/>
        <v/>
      </c>
      <c r="AJ37" s="46" t="e">
        <f>VLOOKUP('別紙様式2-3（個表）'!$G37,【参考】数式用!$P$4:$Q$54,2, FALSE)</f>
        <v>#N/A</v>
      </c>
      <c r="AK37" s="46" t="e">
        <f>VLOOKUP('別紙様式2-3（個表）'!$G37,【参考】数式用!$P$4:$W$54,8, FALSE)</f>
        <v>#N/A</v>
      </c>
      <c r="AL37" s="46" t="e">
        <f>VLOOKUP('別紙様式2-3（個表）'!$G37,【参考】数式用!$P$4:$AD$54,15,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5" t="str">
        <f>IF(基本情報入力シート!AD81="","",基本情報入力シート!AD81)</f>
        <v/>
      </c>
      <c r="I38" s="335" t="str">
        <f>IF(基本情報入力シート!AE81="","",基本情報入力シート!AE81)</f>
        <v/>
      </c>
      <c r="J38" s="450"/>
      <c r="K38" s="451"/>
      <c r="L38" s="449"/>
      <c r="M38" s="336" t="str">
        <f>IF(G38="", "", VLOOKUP(AO38,【参考】数式用!$AZ$3:$BA$6, 2, FALSE))</f>
        <v/>
      </c>
      <c r="N38" s="337" t="str">
        <f>IF(G38="","",VLOOKUP(G38,【参考】数式用!$A$4:$L$54,MATCH('別紙様式2-3（個表）'!M38,【参考】数式用!$J$3:$L$3,0)+9,FALSE))</f>
        <v/>
      </c>
      <c r="O38" s="453" t="s">
        <v>2396</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53"/>
      <c r="X38" s="753"/>
      <c r="Y38" s="753"/>
      <c r="Z38" s="753"/>
      <c r="AA38" s="753"/>
      <c r="AB38" s="753"/>
      <c r="AC38" s="753"/>
      <c r="AD38" s="753"/>
      <c r="AE38" s="753"/>
      <c r="AF38" s="753"/>
      <c r="AG38" s="753"/>
      <c r="AI38" s="345" t="str">
        <f t="shared" si="0"/>
        <v/>
      </c>
      <c r="AJ38" s="46" t="e">
        <f>VLOOKUP('別紙様式2-3（個表）'!$G38,【参考】数式用!$P$4:$Q$54,2, FALSE)</f>
        <v>#N/A</v>
      </c>
      <c r="AK38" s="46" t="e">
        <f>VLOOKUP('別紙様式2-3（個表）'!$G38,【参考】数式用!$P$4:$W$54,8, FALSE)</f>
        <v>#N/A</v>
      </c>
      <c r="AL38" s="46" t="e">
        <f>VLOOKUP('別紙様式2-3（個表）'!$G38,【参考】数式用!$P$4:$AD$54,15,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5" t="str">
        <f>IF(基本情報入力シート!AD82="","",基本情報入力シート!AD82)</f>
        <v/>
      </c>
      <c r="I39" s="335" t="str">
        <f>IF(基本情報入力シート!AE82="","",基本情報入力シート!AE82)</f>
        <v/>
      </c>
      <c r="J39" s="450"/>
      <c r="K39" s="449"/>
      <c r="L39" s="449"/>
      <c r="M39" s="336" t="str">
        <f>IF(G39="", "", VLOOKUP(AO39,【参考】数式用!$AZ$3:$BA$6, 2, FALSE))</f>
        <v/>
      </c>
      <c r="N39" s="337" t="str">
        <f>IF(G39="","",VLOOKUP(G39,【参考】数式用!$A$4:$L$54,MATCH('別紙様式2-3（個表）'!M39,【参考】数式用!$J$3:$L$3,0)+9,FALSE))</f>
        <v/>
      </c>
      <c r="O39" s="453" t="s">
        <v>2396</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53"/>
      <c r="X39" s="753"/>
      <c r="Y39" s="753"/>
      <c r="Z39" s="753"/>
      <c r="AA39" s="753"/>
      <c r="AB39" s="753"/>
      <c r="AC39" s="753"/>
      <c r="AD39" s="753"/>
      <c r="AE39" s="753"/>
      <c r="AF39" s="753"/>
      <c r="AG39" s="753"/>
      <c r="AI39" s="345" t="str">
        <f t="shared" si="0"/>
        <v/>
      </c>
      <c r="AJ39" s="46" t="e">
        <f>VLOOKUP('別紙様式2-3（個表）'!$G39,【参考】数式用!$P$4:$Q$54,2, FALSE)</f>
        <v>#N/A</v>
      </c>
      <c r="AK39" s="46" t="e">
        <f>VLOOKUP('別紙様式2-3（個表）'!$G39,【参考】数式用!$P$4:$W$54,8, FALSE)</f>
        <v>#N/A</v>
      </c>
      <c r="AL39" s="46" t="e">
        <f>VLOOKUP('別紙様式2-3（個表）'!$G39,【参考】数式用!$P$4:$AD$54,15,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5" t="str">
        <f>IF(基本情報入力シート!AD83="","",基本情報入力シート!AD83)</f>
        <v/>
      </c>
      <c r="I40" s="335" t="str">
        <f>IF(基本情報入力シート!AE83="","",基本情報入力シート!AE83)</f>
        <v/>
      </c>
      <c r="J40" s="450"/>
      <c r="K40" s="449"/>
      <c r="L40" s="449"/>
      <c r="M40" s="336" t="str">
        <f>IF(G40="", "", VLOOKUP(AO40,【参考】数式用!$AZ$3:$BA$6, 2, FALSE))</f>
        <v/>
      </c>
      <c r="N40" s="337" t="str">
        <f>IF(G40="","",VLOOKUP(G40,【参考】数式用!$A$4:$L$54,MATCH('別紙様式2-3（個表）'!M40,【参考】数式用!$J$3:$L$3,0)+9,FALSE))</f>
        <v/>
      </c>
      <c r="O40" s="452" t="s">
        <v>2396</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53"/>
      <c r="X40" s="753"/>
      <c r="Y40" s="753"/>
      <c r="Z40" s="753"/>
      <c r="AA40" s="753"/>
      <c r="AB40" s="753"/>
      <c r="AC40" s="753"/>
      <c r="AD40" s="753"/>
      <c r="AE40" s="753"/>
      <c r="AF40" s="753"/>
      <c r="AG40" s="753"/>
      <c r="AI40" s="345" t="str">
        <f t="shared" si="0"/>
        <v/>
      </c>
      <c r="AJ40" s="46" t="e">
        <f>VLOOKUP('別紙様式2-3（個表）'!$G40,【参考】数式用!$P$4:$Q$54,2, FALSE)</f>
        <v>#N/A</v>
      </c>
      <c r="AK40" s="46" t="e">
        <f>VLOOKUP('別紙様式2-3（個表）'!$G40,【参考】数式用!$P$4:$W$54,8, FALSE)</f>
        <v>#N/A</v>
      </c>
      <c r="AL40" s="46" t="e">
        <f>VLOOKUP('別紙様式2-3（個表）'!$G40,【参考】数式用!$P$4:$AD$54,15,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5" t="str">
        <f>IF(基本情報入力シート!AD84="","",基本情報入力シート!AD84)</f>
        <v/>
      </c>
      <c r="I41" s="335" t="str">
        <f>IF(基本情報入力シート!AE84="","",基本情報入力シート!AE84)</f>
        <v/>
      </c>
      <c r="J41" s="450"/>
      <c r="K41" s="449"/>
      <c r="L41" s="449"/>
      <c r="M41" s="336" t="str">
        <f>IF(G41="", "", VLOOKUP(AO41,【参考】数式用!$AZ$3:$BA$6, 2, FALSE))</f>
        <v/>
      </c>
      <c r="N41" s="337" t="str">
        <f>IF(G41="","",VLOOKUP(G41,【参考】数式用!$A$4:$L$54,MATCH('別紙様式2-3（個表）'!M41,【参考】数式用!$J$3:$L$3,0)+9,FALSE))</f>
        <v/>
      </c>
      <c r="O41" s="453" t="s">
        <v>2396</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53"/>
      <c r="X41" s="753"/>
      <c r="Y41" s="753"/>
      <c r="Z41" s="753"/>
      <c r="AA41" s="753"/>
      <c r="AB41" s="753"/>
      <c r="AC41" s="753"/>
      <c r="AD41" s="753"/>
      <c r="AE41" s="753"/>
      <c r="AF41" s="753"/>
      <c r="AG41" s="753"/>
      <c r="AI41" s="345" t="str">
        <f t="shared" si="0"/>
        <v/>
      </c>
      <c r="AJ41" s="46" t="e">
        <f>VLOOKUP('別紙様式2-3（個表）'!$G41,【参考】数式用!$P$4:$Q$54,2, FALSE)</f>
        <v>#N/A</v>
      </c>
      <c r="AK41" s="46" t="e">
        <f>VLOOKUP('別紙様式2-3（個表）'!$G41,【参考】数式用!$P$4:$W$54,8, FALSE)</f>
        <v>#N/A</v>
      </c>
      <c r="AL41" s="46" t="e">
        <f>VLOOKUP('別紙様式2-3（個表）'!$G41,【参考】数式用!$P$4:$AD$54,15,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5" t="str">
        <f>IF(基本情報入力シート!AD85="","",基本情報入力シート!AD85)</f>
        <v/>
      </c>
      <c r="I42" s="335" t="str">
        <f>IF(基本情報入力シート!AE85="","",基本情報入力シート!AE85)</f>
        <v/>
      </c>
      <c r="J42" s="450"/>
      <c r="K42" s="449"/>
      <c r="L42" s="449"/>
      <c r="M42" s="336" t="str">
        <f>IF(G42="", "", VLOOKUP(AO42,【参考】数式用!$AZ$3:$BA$6, 2, FALSE))</f>
        <v/>
      </c>
      <c r="N42" s="337" t="str">
        <f>IF(G42="","",VLOOKUP(G42,【参考】数式用!$A$4:$L$54,MATCH('別紙様式2-3（個表）'!M42,【参考】数式用!$J$3:$L$3,0)+9,FALSE))</f>
        <v/>
      </c>
      <c r="O42" s="452" t="s">
        <v>2396</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53"/>
      <c r="X42" s="753"/>
      <c r="Y42" s="753"/>
      <c r="Z42" s="753"/>
      <c r="AA42" s="753"/>
      <c r="AB42" s="753"/>
      <c r="AC42" s="753"/>
      <c r="AD42" s="753"/>
      <c r="AE42" s="753"/>
      <c r="AF42" s="753"/>
      <c r="AG42" s="753"/>
      <c r="AI42" s="345" t="str">
        <f t="shared" si="0"/>
        <v/>
      </c>
      <c r="AJ42" s="46" t="e">
        <f>VLOOKUP('別紙様式2-3（個表）'!$G42,【参考】数式用!$P$4:$Q$54,2, FALSE)</f>
        <v>#N/A</v>
      </c>
      <c r="AK42" s="46" t="e">
        <f>VLOOKUP('別紙様式2-3（個表）'!$G42,【参考】数式用!$P$4:$W$54,8, FALSE)</f>
        <v>#N/A</v>
      </c>
      <c r="AL42" s="46" t="e">
        <f>VLOOKUP('別紙様式2-3（個表）'!$G42,【参考】数式用!$P$4:$AD$54,15,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5" t="str">
        <f>IF(基本情報入力シート!AD86="","",基本情報入力シート!AD86)</f>
        <v/>
      </c>
      <c r="I43" s="335" t="str">
        <f>IF(基本情報入力シート!AE86="","",基本情報入力シート!AE86)</f>
        <v/>
      </c>
      <c r="J43" s="450"/>
      <c r="K43" s="451"/>
      <c r="L43" s="449"/>
      <c r="M43" s="336" t="str">
        <f>IF(G43="", "", VLOOKUP(AO43,【参考】数式用!$AZ$3:$BA$6, 2, FALSE))</f>
        <v/>
      </c>
      <c r="N43" s="337" t="str">
        <f>IF(G43="","",VLOOKUP(G43,【参考】数式用!$A$4:$L$54,MATCH('別紙様式2-3（個表）'!M43,【参考】数式用!$J$3:$L$3,0)+9,FALSE))</f>
        <v/>
      </c>
      <c r="O43" s="453" t="s">
        <v>2396</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53"/>
      <c r="X43" s="753"/>
      <c r="Y43" s="753"/>
      <c r="Z43" s="753"/>
      <c r="AA43" s="753"/>
      <c r="AB43" s="753"/>
      <c r="AC43" s="753"/>
      <c r="AD43" s="753"/>
      <c r="AE43" s="753"/>
      <c r="AF43" s="753"/>
      <c r="AG43" s="753"/>
      <c r="AI43" s="345" t="str">
        <f t="shared" si="0"/>
        <v/>
      </c>
      <c r="AJ43" s="46" t="e">
        <f>VLOOKUP('別紙様式2-3（個表）'!$G43,【参考】数式用!$P$4:$Q$54,2, FALSE)</f>
        <v>#N/A</v>
      </c>
      <c r="AK43" s="46" t="e">
        <f>VLOOKUP('別紙様式2-3（個表）'!$G43,【参考】数式用!$P$4:$W$54,8, FALSE)</f>
        <v>#N/A</v>
      </c>
      <c r="AL43" s="46" t="e">
        <f>VLOOKUP('別紙様式2-3（個表）'!$G43,【参考】数式用!$P$4:$AD$54,15,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5" t="str">
        <f>IF(基本情報入力シート!AD87="","",基本情報入力シート!AD87)</f>
        <v/>
      </c>
      <c r="I44" s="335" t="str">
        <f>IF(基本情報入力シート!AE87="","",基本情報入力シート!AE87)</f>
        <v/>
      </c>
      <c r="J44" s="450"/>
      <c r="K44" s="451"/>
      <c r="L44" s="449"/>
      <c r="M44" s="336" t="str">
        <f>IF(G44="", "", VLOOKUP(AO44,【参考】数式用!$AZ$3:$BA$6, 2, FALSE))</f>
        <v/>
      </c>
      <c r="N44" s="337" t="str">
        <f>IF(G44="","",VLOOKUP(G44,【参考】数式用!$A$4:$L$54,MATCH('別紙様式2-3（個表）'!M44,【参考】数式用!$J$3:$L$3,0)+9,FALSE))</f>
        <v/>
      </c>
      <c r="O44" s="453" t="s">
        <v>2396</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53"/>
      <c r="X44" s="753"/>
      <c r="Y44" s="753"/>
      <c r="Z44" s="753"/>
      <c r="AA44" s="753"/>
      <c r="AB44" s="753"/>
      <c r="AC44" s="753"/>
      <c r="AD44" s="753"/>
      <c r="AE44" s="753"/>
      <c r="AF44" s="753"/>
      <c r="AG44" s="753"/>
      <c r="AI44" s="345" t="str">
        <f t="shared" si="0"/>
        <v/>
      </c>
      <c r="AJ44" s="46" t="e">
        <f>VLOOKUP('別紙様式2-3（個表）'!$G44,【参考】数式用!$P$4:$Q$54,2, FALSE)</f>
        <v>#N/A</v>
      </c>
      <c r="AK44" s="46" t="e">
        <f>VLOOKUP('別紙様式2-3（個表）'!$G44,【参考】数式用!$P$4:$W$54,8, FALSE)</f>
        <v>#N/A</v>
      </c>
      <c r="AL44" s="46" t="e">
        <f>VLOOKUP('別紙様式2-3（個表）'!$G44,【参考】数式用!$P$4:$AD$54,15,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5" t="str">
        <f>IF(基本情報入力シート!AD88="","",基本情報入力シート!AD88)</f>
        <v/>
      </c>
      <c r="I45" s="335" t="str">
        <f>IF(基本情報入力シート!AE88="","",基本情報入力シート!AE88)</f>
        <v/>
      </c>
      <c r="J45" s="450"/>
      <c r="K45" s="449"/>
      <c r="L45" s="449"/>
      <c r="M45" s="336" t="str">
        <f>IF(G45="", "", VLOOKUP(AO45,【参考】数式用!$AZ$3:$BA$6, 2, FALSE))</f>
        <v/>
      </c>
      <c r="N45" s="337" t="str">
        <f>IF(G45="","",VLOOKUP(G45,【参考】数式用!$A$4:$L$54,MATCH('別紙様式2-3（個表）'!M45,【参考】数式用!$J$3:$L$3,0)+9,FALSE))</f>
        <v/>
      </c>
      <c r="O45" s="452" t="s">
        <v>2396</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53"/>
      <c r="X45" s="753"/>
      <c r="Y45" s="753"/>
      <c r="Z45" s="753"/>
      <c r="AA45" s="753"/>
      <c r="AB45" s="753"/>
      <c r="AC45" s="753"/>
      <c r="AD45" s="753"/>
      <c r="AE45" s="753"/>
      <c r="AF45" s="753"/>
      <c r="AG45" s="753"/>
      <c r="AI45" s="345" t="str">
        <f t="shared" si="0"/>
        <v/>
      </c>
      <c r="AJ45" s="46" t="e">
        <f>VLOOKUP('別紙様式2-3（個表）'!$G45,【参考】数式用!$P$4:$Q$54,2, FALSE)</f>
        <v>#N/A</v>
      </c>
      <c r="AK45" s="46" t="e">
        <f>VLOOKUP('別紙様式2-3（個表）'!$G45,【参考】数式用!$P$4:$W$54,8, FALSE)</f>
        <v>#N/A</v>
      </c>
      <c r="AL45" s="46" t="e">
        <f>VLOOKUP('別紙様式2-3（個表）'!$G45,【参考】数式用!$P$4:$AD$54,15,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5" t="str">
        <f>IF(基本情報入力シート!AD89="","",基本情報入力シート!AD89)</f>
        <v/>
      </c>
      <c r="I46" s="335" t="str">
        <f>IF(基本情報入力シート!AE89="","",基本情報入力シート!AE89)</f>
        <v/>
      </c>
      <c r="J46" s="450"/>
      <c r="K46" s="449"/>
      <c r="L46" s="449"/>
      <c r="M46" s="336" t="str">
        <f>IF(G46="", "", VLOOKUP(AO46,【参考】数式用!$AZ$3:$BA$6, 2, FALSE))</f>
        <v/>
      </c>
      <c r="N46" s="337" t="str">
        <f>IF(G46="","",VLOOKUP(G46,【参考】数式用!$A$4:$L$54,MATCH('別紙様式2-3（個表）'!M46,【参考】数式用!$J$3:$L$3,0)+9,FALSE))</f>
        <v/>
      </c>
      <c r="O46" s="453" t="s">
        <v>2396</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53"/>
      <c r="X46" s="753"/>
      <c r="Y46" s="753"/>
      <c r="Z46" s="753"/>
      <c r="AA46" s="753"/>
      <c r="AB46" s="753"/>
      <c r="AC46" s="753"/>
      <c r="AD46" s="753"/>
      <c r="AE46" s="753"/>
      <c r="AF46" s="753"/>
      <c r="AG46" s="753"/>
      <c r="AI46" s="345" t="str">
        <f t="shared" si="0"/>
        <v/>
      </c>
      <c r="AJ46" s="46" t="e">
        <f>VLOOKUP('別紙様式2-3（個表）'!$G46,【参考】数式用!$P$4:$Q$54,2, FALSE)</f>
        <v>#N/A</v>
      </c>
      <c r="AK46" s="46" t="e">
        <f>VLOOKUP('別紙様式2-3（個表）'!$G46,【参考】数式用!$P$4:$W$54,8, FALSE)</f>
        <v>#N/A</v>
      </c>
      <c r="AL46" s="46" t="e">
        <f>VLOOKUP('別紙様式2-3（個表）'!$G46,【参考】数式用!$P$4:$AD$54,15,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5" t="str">
        <f>IF(基本情報入力シート!AD90="","",基本情報入力シート!AD90)</f>
        <v/>
      </c>
      <c r="I47" s="335" t="str">
        <f>IF(基本情報入力シート!AE90="","",基本情報入力シート!AE90)</f>
        <v/>
      </c>
      <c r="J47" s="450"/>
      <c r="K47" s="449"/>
      <c r="L47" s="449"/>
      <c r="M47" s="336" t="str">
        <f>IF(G47="", "", VLOOKUP(AO47,【参考】数式用!$AZ$3:$BA$6, 2, FALSE))</f>
        <v/>
      </c>
      <c r="N47" s="337" t="str">
        <f>IF(G47="","",VLOOKUP(G47,【参考】数式用!$A$4:$L$54,MATCH('別紙様式2-3（個表）'!M47,【参考】数式用!$J$3:$L$3,0)+9,FALSE))</f>
        <v/>
      </c>
      <c r="O47" s="453" t="s">
        <v>2396</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53"/>
      <c r="X47" s="753"/>
      <c r="Y47" s="753"/>
      <c r="Z47" s="753"/>
      <c r="AA47" s="753"/>
      <c r="AB47" s="753"/>
      <c r="AC47" s="753"/>
      <c r="AD47" s="753"/>
      <c r="AE47" s="753"/>
      <c r="AF47" s="753"/>
      <c r="AG47" s="753"/>
      <c r="AI47" s="345" t="str">
        <f t="shared" si="0"/>
        <v/>
      </c>
      <c r="AJ47" s="46" t="e">
        <f>VLOOKUP('別紙様式2-3（個表）'!$G47,【参考】数式用!$P$4:$Q$54,2, FALSE)</f>
        <v>#N/A</v>
      </c>
      <c r="AK47" s="46" t="e">
        <f>VLOOKUP('別紙様式2-3（個表）'!$G47,【参考】数式用!$P$4:$W$54,8, FALSE)</f>
        <v>#N/A</v>
      </c>
      <c r="AL47" s="46" t="e">
        <f>VLOOKUP('別紙様式2-3（個表）'!$G47,【参考】数式用!$P$4:$AD$54,15,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5" t="str">
        <f>IF(基本情報入力シート!AD91="","",基本情報入力シート!AD91)</f>
        <v/>
      </c>
      <c r="I48" s="335" t="str">
        <f>IF(基本情報入力シート!AE91="","",基本情報入力シート!AE91)</f>
        <v/>
      </c>
      <c r="J48" s="450"/>
      <c r="K48" s="449"/>
      <c r="L48" s="449"/>
      <c r="M48" s="336" t="str">
        <f>IF(G48="", "", VLOOKUP(AO48,【参考】数式用!$AZ$3:$BA$6, 2, FALSE))</f>
        <v/>
      </c>
      <c r="N48" s="337" t="str">
        <f>IF(G48="","",VLOOKUP(G48,【参考】数式用!$A$4:$L$54,MATCH('別紙様式2-3（個表）'!M48,【参考】数式用!$J$3:$L$3,0)+9,FALSE))</f>
        <v/>
      </c>
      <c r="O48" s="452" t="s">
        <v>2396</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53"/>
      <c r="X48" s="753"/>
      <c r="Y48" s="753"/>
      <c r="Z48" s="753"/>
      <c r="AA48" s="753"/>
      <c r="AB48" s="753"/>
      <c r="AC48" s="753"/>
      <c r="AD48" s="753"/>
      <c r="AE48" s="753"/>
      <c r="AF48" s="753"/>
      <c r="AG48" s="753"/>
      <c r="AI48" s="345" t="str">
        <f t="shared" si="0"/>
        <v/>
      </c>
      <c r="AJ48" s="46" t="e">
        <f>VLOOKUP('別紙様式2-3（個表）'!$G48,【参考】数式用!$P$4:$Q$54,2, FALSE)</f>
        <v>#N/A</v>
      </c>
      <c r="AK48" s="46" t="e">
        <f>VLOOKUP('別紙様式2-3（個表）'!$G48,【参考】数式用!$P$4:$W$54,8, FALSE)</f>
        <v>#N/A</v>
      </c>
      <c r="AL48" s="46" t="e">
        <f>VLOOKUP('別紙様式2-3（個表）'!$G48,【参考】数式用!$P$4:$AD$54,15,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5" t="str">
        <f>IF(基本情報入力シート!AD92="","",基本情報入力シート!AD92)</f>
        <v/>
      </c>
      <c r="I49" s="335" t="str">
        <f>IF(基本情報入力シート!AE92="","",基本情報入力シート!AE92)</f>
        <v/>
      </c>
      <c r="J49" s="450"/>
      <c r="K49" s="451"/>
      <c r="L49" s="449"/>
      <c r="M49" s="336" t="str">
        <f>IF(G49="", "", VLOOKUP(AO49,【参考】数式用!$AZ$3:$BA$6, 2, FALSE))</f>
        <v/>
      </c>
      <c r="N49" s="337" t="str">
        <f>IF(G49="","",VLOOKUP(G49,【参考】数式用!$A$4:$L$54,MATCH('別紙様式2-3（個表）'!M49,【参考】数式用!$J$3:$L$3,0)+9,FALSE))</f>
        <v/>
      </c>
      <c r="O49" s="453" t="s">
        <v>2396</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53"/>
      <c r="X49" s="753"/>
      <c r="Y49" s="753"/>
      <c r="Z49" s="753"/>
      <c r="AA49" s="753"/>
      <c r="AB49" s="753"/>
      <c r="AC49" s="753"/>
      <c r="AD49" s="753"/>
      <c r="AE49" s="753"/>
      <c r="AF49" s="753"/>
      <c r="AG49" s="753"/>
      <c r="AI49" s="345" t="str">
        <f t="shared" si="0"/>
        <v/>
      </c>
      <c r="AJ49" s="46" t="e">
        <f>VLOOKUP('別紙様式2-3（個表）'!$G49,【参考】数式用!$P$4:$Q$54,2, FALSE)</f>
        <v>#N/A</v>
      </c>
      <c r="AK49" s="46" t="e">
        <f>VLOOKUP('別紙様式2-3（個表）'!$G49,【参考】数式用!$P$4:$W$54,8, FALSE)</f>
        <v>#N/A</v>
      </c>
      <c r="AL49" s="46" t="e">
        <f>VLOOKUP('別紙様式2-3（個表）'!$G49,【参考】数式用!$P$4:$AD$54,15,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5" t="str">
        <f>IF(基本情報入力シート!AD93="","",基本情報入力シート!AD93)</f>
        <v/>
      </c>
      <c r="I50" s="335" t="str">
        <f>IF(基本情報入力シート!AE93="","",基本情報入力シート!AE93)</f>
        <v/>
      </c>
      <c r="J50" s="450"/>
      <c r="K50" s="451"/>
      <c r="L50" s="449"/>
      <c r="M50" s="336" t="str">
        <f>IF(G50="", "", VLOOKUP(AO50,【参考】数式用!$AZ$3:$BA$6, 2, FALSE))</f>
        <v/>
      </c>
      <c r="N50" s="337" t="str">
        <f>IF(G50="","",VLOOKUP(G50,【参考】数式用!$A$4:$L$54,MATCH('別紙様式2-3（個表）'!M50,【参考】数式用!$J$3:$L$3,0)+9,FALSE))</f>
        <v/>
      </c>
      <c r="O50" s="453" t="s">
        <v>2396</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53"/>
      <c r="X50" s="753"/>
      <c r="Y50" s="753"/>
      <c r="Z50" s="753"/>
      <c r="AA50" s="753"/>
      <c r="AB50" s="753"/>
      <c r="AC50" s="753"/>
      <c r="AD50" s="753"/>
      <c r="AE50" s="753"/>
      <c r="AF50" s="753"/>
      <c r="AG50" s="753"/>
      <c r="AI50" s="345" t="str">
        <f t="shared" si="0"/>
        <v/>
      </c>
      <c r="AJ50" s="46" t="e">
        <f>VLOOKUP('別紙様式2-3（個表）'!$G50,【参考】数式用!$P$4:$Q$54,2, FALSE)</f>
        <v>#N/A</v>
      </c>
      <c r="AK50" s="46" t="e">
        <f>VLOOKUP('別紙様式2-3（個表）'!$G50,【参考】数式用!$P$4:$W$54,8, FALSE)</f>
        <v>#N/A</v>
      </c>
      <c r="AL50" s="46" t="e">
        <f>VLOOKUP('別紙様式2-3（個表）'!$G50,【参考】数式用!$P$4:$AD$54,15,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5" t="str">
        <f>IF(基本情報入力シート!AD94="","",基本情報入力シート!AD94)</f>
        <v/>
      </c>
      <c r="I51" s="335" t="str">
        <f>IF(基本情報入力シート!AE94="","",基本情報入力シート!AE94)</f>
        <v/>
      </c>
      <c r="J51" s="450"/>
      <c r="K51" s="449"/>
      <c r="L51" s="449"/>
      <c r="M51" s="336" t="str">
        <f>IF(G51="", "", VLOOKUP(AO51,【参考】数式用!$AZ$3:$BA$6, 2, FALSE))</f>
        <v/>
      </c>
      <c r="N51" s="337" t="str">
        <f>IF(G51="","",VLOOKUP(G51,【参考】数式用!$A$4:$L$54,MATCH('別紙様式2-3（個表）'!M51,【参考】数式用!$J$3:$L$3,0)+9,FALSE))</f>
        <v/>
      </c>
      <c r="O51" s="452" t="s">
        <v>2396</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53"/>
      <c r="X51" s="753"/>
      <c r="Y51" s="753"/>
      <c r="Z51" s="753"/>
      <c r="AA51" s="753"/>
      <c r="AB51" s="753"/>
      <c r="AC51" s="753"/>
      <c r="AD51" s="753"/>
      <c r="AE51" s="753"/>
      <c r="AF51" s="753"/>
      <c r="AG51" s="753"/>
      <c r="AI51" s="345" t="str">
        <f t="shared" si="0"/>
        <v/>
      </c>
      <c r="AJ51" s="46" t="e">
        <f>VLOOKUP('別紙様式2-3（個表）'!$G51,【参考】数式用!$P$4:$Q$54,2, FALSE)</f>
        <v>#N/A</v>
      </c>
      <c r="AK51" s="46" t="e">
        <f>VLOOKUP('別紙様式2-3（個表）'!$G51,【参考】数式用!$P$4:$W$54,8, FALSE)</f>
        <v>#N/A</v>
      </c>
      <c r="AL51" s="46" t="e">
        <f>VLOOKUP('別紙様式2-3（個表）'!$G51,【参考】数式用!$P$4:$AD$54,15,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5" t="str">
        <f>IF(基本情報入力シート!AD95="","",基本情報入力シート!AD95)</f>
        <v/>
      </c>
      <c r="I52" s="335" t="str">
        <f>IF(基本情報入力シート!AE95="","",基本情報入力シート!AE95)</f>
        <v/>
      </c>
      <c r="J52" s="450"/>
      <c r="K52" s="449"/>
      <c r="L52" s="449"/>
      <c r="M52" s="336" t="str">
        <f>IF(G52="", "", VLOOKUP(AO52,【参考】数式用!$AZ$3:$BA$6, 2, FALSE))</f>
        <v/>
      </c>
      <c r="N52" s="337" t="str">
        <f>IF(G52="","",VLOOKUP(G52,【参考】数式用!$A$4:$L$54,MATCH('別紙様式2-3（個表）'!M52,【参考】数式用!$J$3:$L$3,0)+9,FALSE))</f>
        <v/>
      </c>
      <c r="O52" s="453" t="s">
        <v>2396</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53"/>
      <c r="X52" s="753"/>
      <c r="Y52" s="753"/>
      <c r="Z52" s="753"/>
      <c r="AA52" s="753"/>
      <c r="AB52" s="753"/>
      <c r="AC52" s="753"/>
      <c r="AD52" s="753"/>
      <c r="AE52" s="753"/>
      <c r="AF52" s="753"/>
      <c r="AG52" s="753"/>
      <c r="AI52" s="345" t="str">
        <f t="shared" si="0"/>
        <v/>
      </c>
      <c r="AJ52" s="46" t="e">
        <f>VLOOKUP('別紙様式2-3（個表）'!$G52,【参考】数式用!$P$4:$Q$54,2, FALSE)</f>
        <v>#N/A</v>
      </c>
      <c r="AK52" s="46" t="e">
        <f>VLOOKUP('別紙様式2-3（個表）'!$G52,【参考】数式用!$P$4:$W$54,8, FALSE)</f>
        <v>#N/A</v>
      </c>
      <c r="AL52" s="46" t="e">
        <f>VLOOKUP('別紙様式2-3（個表）'!$G52,【参考】数式用!$P$4:$AD$54,15,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5" t="str">
        <f>IF(基本情報入力シート!AD96="","",基本情報入力シート!AD96)</f>
        <v/>
      </c>
      <c r="I53" s="335" t="str">
        <f>IF(基本情報入力シート!AE96="","",基本情報入力シート!AE96)</f>
        <v/>
      </c>
      <c r="J53" s="450"/>
      <c r="K53" s="449"/>
      <c r="L53" s="449"/>
      <c r="M53" s="336" t="str">
        <f>IF(G53="", "", VLOOKUP(AO53,【参考】数式用!$AZ$3:$BA$6, 2, FALSE))</f>
        <v/>
      </c>
      <c r="N53" s="337" t="str">
        <f>IF(G53="","",VLOOKUP(G53,【参考】数式用!$A$4:$L$54,MATCH('別紙様式2-3（個表）'!M53,【参考】数式用!$J$3:$L$3,0)+9,FALSE))</f>
        <v/>
      </c>
      <c r="O53" s="453" t="s">
        <v>2396</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53"/>
      <c r="X53" s="753"/>
      <c r="Y53" s="753"/>
      <c r="Z53" s="753"/>
      <c r="AA53" s="753"/>
      <c r="AB53" s="753"/>
      <c r="AC53" s="753"/>
      <c r="AD53" s="753"/>
      <c r="AE53" s="753"/>
      <c r="AF53" s="753"/>
      <c r="AG53" s="753"/>
      <c r="AI53" s="345" t="str">
        <f t="shared" si="0"/>
        <v/>
      </c>
      <c r="AJ53" s="46" t="e">
        <f>VLOOKUP('別紙様式2-3（個表）'!$G53,【参考】数式用!$P$4:$Q$54,2, FALSE)</f>
        <v>#N/A</v>
      </c>
      <c r="AK53" s="46" t="e">
        <f>VLOOKUP('別紙様式2-3（個表）'!$G53,【参考】数式用!$P$4:$W$54,8, FALSE)</f>
        <v>#N/A</v>
      </c>
      <c r="AL53" s="46" t="e">
        <f>VLOOKUP('別紙様式2-3（個表）'!$G53,【参考】数式用!$P$4:$AD$54,15,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5" t="str">
        <f>IF(基本情報入力シート!AD97="","",基本情報入力シート!AD97)</f>
        <v/>
      </c>
      <c r="I54" s="335" t="str">
        <f>IF(基本情報入力シート!AE97="","",基本情報入力シート!AE97)</f>
        <v/>
      </c>
      <c r="J54" s="450"/>
      <c r="K54" s="449"/>
      <c r="L54" s="449"/>
      <c r="M54" s="336" t="str">
        <f>IF(G54="", "", VLOOKUP(AO54,【参考】数式用!$AZ$3:$BA$6, 2, FALSE))</f>
        <v/>
      </c>
      <c r="N54" s="337" t="str">
        <f>IF(G54="","",VLOOKUP(G54,【参考】数式用!$A$4:$L$54,MATCH('別紙様式2-3（個表）'!M54,【参考】数式用!$J$3:$L$3,0)+9,FALSE))</f>
        <v/>
      </c>
      <c r="O54" s="452" t="s">
        <v>2396</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53"/>
      <c r="X54" s="753"/>
      <c r="Y54" s="753"/>
      <c r="Z54" s="753"/>
      <c r="AA54" s="753"/>
      <c r="AB54" s="753"/>
      <c r="AC54" s="753"/>
      <c r="AD54" s="753"/>
      <c r="AE54" s="753"/>
      <c r="AF54" s="753"/>
      <c r="AG54" s="753"/>
      <c r="AI54" s="345" t="str">
        <f t="shared" si="0"/>
        <v/>
      </c>
      <c r="AJ54" s="46" t="e">
        <f>VLOOKUP('別紙様式2-3（個表）'!$G54,【参考】数式用!$P$4:$Q$54,2, FALSE)</f>
        <v>#N/A</v>
      </c>
      <c r="AK54" s="46" t="e">
        <f>VLOOKUP('別紙様式2-3（個表）'!$G54,【参考】数式用!$P$4:$W$54,8, FALSE)</f>
        <v>#N/A</v>
      </c>
      <c r="AL54" s="46" t="e">
        <f>VLOOKUP('別紙様式2-3（個表）'!$G54,【参考】数式用!$P$4:$AD$54,15,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5" t="str">
        <f>IF(基本情報入力シート!AD98="","",基本情報入力シート!AD98)</f>
        <v/>
      </c>
      <c r="I55" s="335" t="str">
        <f>IF(基本情報入力シート!AE98="","",基本情報入力シート!AE98)</f>
        <v/>
      </c>
      <c r="J55" s="450"/>
      <c r="K55" s="449"/>
      <c r="L55" s="449"/>
      <c r="M55" s="336" t="str">
        <f>IF(G55="", "", VLOOKUP(AO55,【参考】数式用!$AZ$3:$BA$6, 2, FALSE))</f>
        <v/>
      </c>
      <c r="N55" s="337" t="str">
        <f>IF(G55="","",VLOOKUP(G55,【参考】数式用!$A$4:$L$54,MATCH('別紙様式2-3（個表）'!M55,【参考】数式用!$J$3:$L$3,0)+9,FALSE))</f>
        <v/>
      </c>
      <c r="O55" s="453" t="s">
        <v>2396</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53"/>
      <c r="X55" s="753"/>
      <c r="Y55" s="753"/>
      <c r="Z55" s="753"/>
      <c r="AA55" s="753"/>
      <c r="AB55" s="753"/>
      <c r="AC55" s="753"/>
      <c r="AD55" s="753"/>
      <c r="AE55" s="753"/>
      <c r="AF55" s="753"/>
      <c r="AG55" s="753"/>
      <c r="AI55" s="345" t="str">
        <f t="shared" si="0"/>
        <v/>
      </c>
      <c r="AJ55" s="46" t="e">
        <f>VLOOKUP('別紙様式2-3（個表）'!$G55,【参考】数式用!$P$4:$Q$54,2, FALSE)</f>
        <v>#N/A</v>
      </c>
      <c r="AK55" s="46" t="e">
        <f>VLOOKUP('別紙様式2-3（個表）'!$G55,【参考】数式用!$P$4:$W$54,8, FALSE)</f>
        <v>#N/A</v>
      </c>
      <c r="AL55" s="46" t="e">
        <f>VLOOKUP('別紙様式2-3（個表）'!$G55,【参考】数式用!$P$4:$AD$54,15,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5" t="str">
        <f>IF(基本情報入力シート!AD99="","",基本情報入力シート!AD99)</f>
        <v/>
      </c>
      <c r="I56" s="335" t="str">
        <f>IF(基本情報入力シート!AE99="","",基本情報入力シート!AE99)</f>
        <v/>
      </c>
      <c r="J56" s="450"/>
      <c r="K56" s="451"/>
      <c r="L56" s="449"/>
      <c r="M56" s="336" t="str">
        <f>IF(G56="", "", VLOOKUP(AO56,【参考】数式用!$AZ$3:$BA$6, 2, FALSE))</f>
        <v/>
      </c>
      <c r="N56" s="337" t="str">
        <f>IF(G56="","",VLOOKUP(G56,【参考】数式用!$A$4:$L$54,MATCH('別紙様式2-3（個表）'!M56,【参考】数式用!$J$3:$L$3,0)+9,FALSE))</f>
        <v/>
      </c>
      <c r="O56" s="453" t="s">
        <v>2396</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53"/>
      <c r="X56" s="753"/>
      <c r="Y56" s="753"/>
      <c r="Z56" s="753"/>
      <c r="AA56" s="753"/>
      <c r="AB56" s="753"/>
      <c r="AC56" s="753"/>
      <c r="AD56" s="753"/>
      <c r="AE56" s="753"/>
      <c r="AF56" s="753"/>
      <c r="AG56" s="753"/>
      <c r="AI56" s="345" t="str">
        <f t="shared" si="0"/>
        <v/>
      </c>
      <c r="AJ56" s="46" t="e">
        <f>VLOOKUP('別紙様式2-3（個表）'!$G56,【参考】数式用!$P$4:$Q$54,2, FALSE)</f>
        <v>#N/A</v>
      </c>
      <c r="AK56" s="46" t="e">
        <f>VLOOKUP('別紙様式2-3（個表）'!$G56,【参考】数式用!$P$4:$W$54,8, FALSE)</f>
        <v>#N/A</v>
      </c>
      <c r="AL56" s="46" t="e">
        <f>VLOOKUP('別紙様式2-3（個表）'!$G56,【参考】数式用!$P$4:$AD$54,15,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5" t="str">
        <f>IF(基本情報入力シート!AD100="","",基本情報入力シート!AD100)</f>
        <v/>
      </c>
      <c r="I57" s="335" t="str">
        <f>IF(基本情報入力シート!AE100="","",基本情報入力シート!AE100)</f>
        <v/>
      </c>
      <c r="J57" s="450"/>
      <c r="K57" s="451"/>
      <c r="L57" s="449"/>
      <c r="M57" s="336" t="str">
        <f>IF(G57="", "", VLOOKUP(AO57,【参考】数式用!$AZ$3:$BA$6, 2, FALSE))</f>
        <v/>
      </c>
      <c r="N57" s="337" t="str">
        <f>IF(G57="","",VLOOKUP(G57,【参考】数式用!$A$4:$L$54,MATCH('別紙様式2-3（個表）'!M57,【参考】数式用!$J$3:$L$3,0)+9,FALSE))</f>
        <v/>
      </c>
      <c r="O57" s="452" t="s">
        <v>2396</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53"/>
      <c r="X57" s="753"/>
      <c r="Y57" s="753"/>
      <c r="Z57" s="753"/>
      <c r="AA57" s="753"/>
      <c r="AB57" s="753"/>
      <c r="AC57" s="753"/>
      <c r="AD57" s="753"/>
      <c r="AE57" s="753"/>
      <c r="AF57" s="753"/>
      <c r="AG57" s="753"/>
      <c r="AI57" s="345" t="str">
        <f t="shared" si="0"/>
        <v/>
      </c>
      <c r="AJ57" s="46" t="e">
        <f>VLOOKUP('別紙様式2-3（個表）'!$G57,【参考】数式用!$P$4:$Q$54,2, FALSE)</f>
        <v>#N/A</v>
      </c>
      <c r="AK57" s="46" t="e">
        <f>VLOOKUP('別紙様式2-3（個表）'!$G57,【参考】数式用!$P$4:$W$54,8, FALSE)</f>
        <v>#N/A</v>
      </c>
      <c r="AL57" s="46" t="e">
        <f>VLOOKUP('別紙様式2-3（個表）'!$G57,【参考】数式用!$P$4:$AD$54,15,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5" t="str">
        <f>IF(基本情報入力シート!AD101="","",基本情報入力シート!AD101)</f>
        <v/>
      </c>
      <c r="I58" s="335" t="str">
        <f>IF(基本情報入力シート!AE101="","",基本情報入力シート!AE101)</f>
        <v/>
      </c>
      <c r="J58" s="450"/>
      <c r="K58" s="451"/>
      <c r="L58" s="449"/>
      <c r="M58" s="336" t="str">
        <f>IF(G58="", "", VLOOKUP(AO58,【参考】数式用!$AZ$3:$BA$6, 2, FALSE))</f>
        <v/>
      </c>
      <c r="N58" s="337" t="str">
        <f>IF(G58="","",VLOOKUP(G58,【参考】数式用!$A$4:$L$54,MATCH('別紙様式2-3（個表）'!M58,【参考】数式用!$J$3:$L$3,0)+9,FALSE))</f>
        <v/>
      </c>
      <c r="O58" s="453" t="s">
        <v>2396</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53"/>
      <c r="X58" s="753"/>
      <c r="Y58" s="753"/>
      <c r="Z58" s="753"/>
      <c r="AA58" s="753"/>
      <c r="AB58" s="753"/>
      <c r="AC58" s="753"/>
      <c r="AD58" s="753"/>
      <c r="AE58" s="753"/>
      <c r="AF58" s="753"/>
      <c r="AG58" s="753"/>
      <c r="AI58" s="345" t="str">
        <f t="shared" si="0"/>
        <v/>
      </c>
      <c r="AJ58" s="46" t="e">
        <f>VLOOKUP('別紙様式2-3（個表）'!$G58,【参考】数式用!$P$4:$Q$54,2, FALSE)</f>
        <v>#N/A</v>
      </c>
      <c r="AK58" s="46" t="e">
        <f>VLOOKUP('別紙様式2-3（個表）'!$G58,【参考】数式用!$P$4:$W$54,8, FALSE)</f>
        <v>#N/A</v>
      </c>
      <c r="AL58" s="46" t="e">
        <f>VLOOKUP('別紙様式2-3（個表）'!$G58,【参考】数式用!$P$4:$AD$54,15,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5" t="str">
        <f>IF(基本情報入力シート!AD102="","",基本情報入力シート!AD102)</f>
        <v/>
      </c>
      <c r="I59" s="335" t="str">
        <f>IF(基本情報入力シート!AE102="","",基本情報入力シート!AE102)</f>
        <v/>
      </c>
      <c r="J59" s="450"/>
      <c r="K59" s="451"/>
      <c r="L59" s="451"/>
      <c r="M59" s="336" t="str">
        <f>IF(G59="", "", VLOOKUP(AO59,【参考】数式用!$AZ$3:$BA$6, 2, FALSE))</f>
        <v/>
      </c>
      <c r="N59" s="337" t="str">
        <f>IF(G59="","",VLOOKUP(G59,【参考】数式用!$A$4:$L$54,MATCH('別紙様式2-3（個表）'!M59,【参考】数式用!$J$3:$L$3,0)+9,FALSE))</f>
        <v/>
      </c>
      <c r="O59" s="453" t="s">
        <v>2396</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53"/>
      <c r="X59" s="753"/>
      <c r="Y59" s="753"/>
      <c r="Z59" s="753"/>
      <c r="AA59" s="753"/>
      <c r="AB59" s="753"/>
      <c r="AC59" s="753"/>
      <c r="AD59" s="753"/>
      <c r="AE59" s="753"/>
      <c r="AF59" s="753"/>
      <c r="AG59" s="753"/>
      <c r="AI59" s="345" t="str">
        <f t="shared" si="0"/>
        <v/>
      </c>
      <c r="AJ59" s="46" t="e">
        <f>VLOOKUP('別紙様式2-3（個表）'!$G59,【参考】数式用!$P$4:$Q$54,2, FALSE)</f>
        <v>#N/A</v>
      </c>
      <c r="AK59" s="46" t="e">
        <f>VLOOKUP('別紙様式2-3（個表）'!$G59,【参考】数式用!$P$4:$W$54,8, FALSE)</f>
        <v>#N/A</v>
      </c>
      <c r="AL59" s="46" t="e">
        <f>VLOOKUP('別紙様式2-3（個表）'!$G59,【参考】数式用!$P$4:$AD$54,15,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5" t="str">
        <f>IF(基本情報入力シート!AD103="","",基本情報入力シート!AD103)</f>
        <v/>
      </c>
      <c r="I60" s="335" t="str">
        <f>IF(基本情報入力シート!AE103="","",基本情報入力シート!AE103)</f>
        <v/>
      </c>
      <c r="J60" s="450"/>
      <c r="K60" s="451"/>
      <c r="L60" s="451"/>
      <c r="M60" s="336" t="str">
        <f>IF(G60="", "", VLOOKUP(AO60,【参考】数式用!$AZ$3:$BA$6, 2, FALSE))</f>
        <v/>
      </c>
      <c r="N60" s="337" t="str">
        <f>IF(G60="","",VLOOKUP(G60,【参考】数式用!$A$4:$L$54,MATCH('別紙様式2-3（個表）'!M60,【参考】数式用!$J$3:$L$3,0)+9,FALSE))</f>
        <v/>
      </c>
      <c r="O60" s="452" t="s">
        <v>2396</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53"/>
      <c r="X60" s="753"/>
      <c r="Y60" s="753"/>
      <c r="Z60" s="753"/>
      <c r="AA60" s="753"/>
      <c r="AB60" s="753"/>
      <c r="AC60" s="753"/>
      <c r="AD60" s="753"/>
      <c r="AE60" s="753"/>
      <c r="AF60" s="753"/>
      <c r="AG60" s="753"/>
      <c r="AI60" s="345" t="str">
        <f t="shared" si="0"/>
        <v/>
      </c>
      <c r="AJ60" s="46" t="e">
        <f>VLOOKUP('別紙様式2-3（個表）'!$G60,【参考】数式用!$P$4:$Q$54,2, FALSE)</f>
        <v>#N/A</v>
      </c>
      <c r="AK60" s="46" t="e">
        <f>VLOOKUP('別紙様式2-3（個表）'!$G60,【参考】数式用!$P$4:$W$54,8, FALSE)</f>
        <v>#N/A</v>
      </c>
      <c r="AL60" s="46" t="e">
        <f>VLOOKUP('別紙様式2-3（個表）'!$G60,【参考】数式用!$P$4:$AD$54,15,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5" t="str">
        <f>IF(基本情報入力シート!AD104="","",基本情報入力シート!AD104)</f>
        <v/>
      </c>
      <c r="I61" s="335" t="str">
        <f>IF(基本情報入力シート!AE104="","",基本情報入力シート!AE104)</f>
        <v/>
      </c>
      <c r="J61" s="450"/>
      <c r="K61" s="451"/>
      <c r="L61" s="451"/>
      <c r="M61" s="336" t="str">
        <f>IF(G61="", "", VLOOKUP(AO61,【参考】数式用!$AZ$3:$BA$6, 2, FALSE))</f>
        <v/>
      </c>
      <c r="N61" s="337" t="str">
        <f>IF(G61="","",VLOOKUP(G61,【参考】数式用!$A$4:$L$54,MATCH('別紙様式2-3（個表）'!M61,【参考】数式用!$J$3:$L$3,0)+9,FALSE))</f>
        <v/>
      </c>
      <c r="O61" s="453" t="s">
        <v>2396</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53"/>
      <c r="X61" s="753"/>
      <c r="Y61" s="753"/>
      <c r="Z61" s="753"/>
      <c r="AA61" s="753"/>
      <c r="AB61" s="753"/>
      <c r="AC61" s="753"/>
      <c r="AD61" s="753"/>
      <c r="AE61" s="753"/>
      <c r="AF61" s="753"/>
      <c r="AG61" s="753"/>
      <c r="AI61" s="345" t="str">
        <f t="shared" si="0"/>
        <v/>
      </c>
      <c r="AJ61" s="46" t="e">
        <f>VLOOKUP('別紙様式2-3（個表）'!$G61,【参考】数式用!$P$4:$Q$54,2, FALSE)</f>
        <v>#N/A</v>
      </c>
      <c r="AK61" s="46" t="e">
        <f>VLOOKUP('別紙様式2-3（個表）'!$G61,【参考】数式用!$P$4:$W$54,8, FALSE)</f>
        <v>#N/A</v>
      </c>
      <c r="AL61" s="46" t="e">
        <f>VLOOKUP('別紙様式2-3（個表）'!$G61,【参考】数式用!$P$4:$AD$54,15,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5" t="str">
        <f>IF(基本情報入力シート!AD105="","",基本情報入力シート!AD105)</f>
        <v/>
      </c>
      <c r="I62" s="335" t="str">
        <f>IF(基本情報入力シート!AE105="","",基本情報入力シート!AE105)</f>
        <v/>
      </c>
      <c r="J62" s="450"/>
      <c r="K62" s="451"/>
      <c r="L62" s="451"/>
      <c r="M62" s="336" t="str">
        <f>IF(G62="", "", VLOOKUP(AO62,【参考】数式用!$AZ$3:$BA$6, 2, FALSE))</f>
        <v/>
      </c>
      <c r="N62" s="337" t="str">
        <f>IF(G62="","",VLOOKUP(G62,【参考】数式用!$A$4:$L$54,MATCH('別紙様式2-3（個表）'!M62,【参考】数式用!$J$3:$L$3,0)+9,FALSE))</f>
        <v/>
      </c>
      <c r="O62" s="453" t="s">
        <v>2396</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53"/>
      <c r="X62" s="753"/>
      <c r="Y62" s="753"/>
      <c r="Z62" s="753"/>
      <c r="AA62" s="753"/>
      <c r="AB62" s="753"/>
      <c r="AC62" s="753"/>
      <c r="AD62" s="753"/>
      <c r="AE62" s="753"/>
      <c r="AF62" s="753"/>
      <c r="AG62" s="753"/>
      <c r="AI62" s="345" t="str">
        <f t="shared" si="0"/>
        <v/>
      </c>
      <c r="AJ62" s="46" t="e">
        <f>VLOOKUP('別紙様式2-3（個表）'!$G62,【参考】数式用!$P$4:$Q$54,2, FALSE)</f>
        <v>#N/A</v>
      </c>
      <c r="AK62" s="46" t="e">
        <f>VLOOKUP('別紙様式2-3（個表）'!$G62,【参考】数式用!$P$4:$W$54,8, FALSE)</f>
        <v>#N/A</v>
      </c>
      <c r="AL62" s="46" t="e">
        <f>VLOOKUP('別紙様式2-3（個表）'!$G62,【参考】数式用!$P$4:$AD$54,15,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5" t="str">
        <f>IF(基本情報入力シート!AD106="","",基本情報入力シート!AD106)</f>
        <v/>
      </c>
      <c r="I63" s="335" t="str">
        <f>IF(基本情報入力シート!AE106="","",基本情報入力シート!AE106)</f>
        <v/>
      </c>
      <c r="J63" s="450"/>
      <c r="K63" s="451"/>
      <c r="L63" s="451"/>
      <c r="M63" s="336" t="str">
        <f>IF(G63="", "", VLOOKUP(AO63,【参考】数式用!$AZ$3:$BA$6, 2, FALSE))</f>
        <v/>
      </c>
      <c r="N63" s="337" t="str">
        <f>IF(G63="","",VLOOKUP(G63,【参考】数式用!$A$4:$L$54,MATCH('別紙様式2-3（個表）'!M63,【参考】数式用!$J$3:$L$3,0)+9,FALSE))</f>
        <v/>
      </c>
      <c r="O63" s="452" t="s">
        <v>2396</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53"/>
      <c r="X63" s="753"/>
      <c r="Y63" s="753"/>
      <c r="Z63" s="753"/>
      <c r="AA63" s="753"/>
      <c r="AB63" s="753"/>
      <c r="AC63" s="753"/>
      <c r="AD63" s="753"/>
      <c r="AE63" s="753"/>
      <c r="AF63" s="753"/>
      <c r="AG63" s="753"/>
      <c r="AI63" s="345" t="str">
        <f t="shared" si="0"/>
        <v/>
      </c>
      <c r="AJ63" s="46" t="e">
        <f>VLOOKUP('別紙様式2-3（個表）'!$G63,【参考】数式用!$P$4:$Q$54,2, FALSE)</f>
        <v>#N/A</v>
      </c>
      <c r="AK63" s="46" t="e">
        <f>VLOOKUP('別紙様式2-3（個表）'!$G63,【参考】数式用!$P$4:$W$54,8, FALSE)</f>
        <v>#N/A</v>
      </c>
      <c r="AL63" s="46" t="e">
        <f>VLOOKUP('別紙様式2-3（個表）'!$G63,【参考】数式用!$P$4:$AD$54,15,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5" t="str">
        <f>IF(基本情報入力シート!AD107="","",基本情報入力シート!AD107)</f>
        <v/>
      </c>
      <c r="I64" s="335" t="str">
        <f>IF(基本情報入力シート!AE107="","",基本情報入力シート!AE107)</f>
        <v/>
      </c>
      <c r="J64" s="450"/>
      <c r="K64" s="451"/>
      <c r="L64" s="451"/>
      <c r="M64" s="336" t="str">
        <f>IF(G64="", "", VLOOKUP(AO64,【参考】数式用!$AZ$3:$BA$6, 2, FALSE))</f>
        <v/>
      </c>
      <c r="N64" s="337" t="str">
        <f>IF(G64="","",VLOOKUP(G64,【参考】数式用!$A$4:$L$54,MATCH('別紙様式2-3（個表）'!M64,【参考】数式用!$J$3:$L$3,0)+9,FALSE))</f>
        <v/>
      </c>
      <c r="O64" s="453" t="s">
        <v>2396</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53"/>
      <c r="X64" s="753"/>
      <c r="Y64" s="753"/>
      <c r="Z64" s="753"/>
      <c r="AA64" s="753"/>
      <c r="AB64" s="753"/>
      <c r="AC64" s="753"/>
      <c r="AD64" s="753"/>
      <c r="AE64" s="753"/>
      <c r="AF64" s="753"/>
      <c r="AG64" s="753"/>
      <c r="AI64" s="345" t="str">
        <f t="shared" si="0"/>
        <v/>
      </c>
      <c r="AJ64" s="46" t="e">
        <f>VLOOKUP('別紙様式2-3（個表）'!$G64,【参考】数式用!$P$4:$Q$54,2, FALSE)</f>
        <v>#N/A</v>
      </c>
      <c r="AK64" s="46" t="e">
        <f>VLOOKUP('別紙様式2-3（個表）'!$G64,【参考】数式用!$P$4:$W$54,8, FALSE)</f>
        <v>#N/A</v>
      </c>
      <c r="AL64" s="46" t="e">
        <f>VLOOKUP('別紙様式2-3（個表）'!$G64,【参考】数式用!$P$4:$AD$54,15,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5" t="str">
        <f>IF(基本情報入力シート!AD108="","",基本情報入力シート!AD108)</f>
        <v/>
      </c>
      <c r="I65" s="335" t="str">
        <f>IF(基本情報入力シート!AE108="","",基本情報入力シート!AE108)</f>
        <v/>
      </c>
      <c r="J65" s="450"/>
      <c r="K65" s="451"/>
      <c r="L65" s="451"/>
      <c r="M65" s="336" t="str">
        <f>IF(G65="", "", VLOOKUP(AO65,【参考】数式用!$AZ$3:$BA$6, 2, FALSE))</f>
        <v/>
      </c>
      <c r="N65" s="337" t="str">
        <f>IF(G65="","",VLOOKUP(G65,【参考】数式用!$A$4:$L$54,MATCH('別紙様式2-3（個表）'!M65,【参考】数式用!$J$3:$L$3,0)+9,FALSE))</f>
        <v/>
      </c>
      <c r="O65" s="453" t="s">
        <v>2396</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53"/>
      <c r="X65" s="753"/>
      <c r="Y65" s="753"/>
      <c r="Z65" s="753"/>
      <c r="AA65" s="753"/>
      <c r="AB65" s="753"/>
      <c r="AC65" s="753"/>
      <c r="AD65" s="753"/>
      <c r="AE65" s="753"/>
      <c r="AF65" s="753"/>
      <c r="AG65" s="753"/>
      <c r="AI65" s="345" t="str">
        <f t="shared" si="0"/>
        <v/>
      </c>
      <c r="AJ65" s="46" t="e">
        <f>VLOOKUP('別紙様式2-3（個表）'!$G65,【参考】数式用!$P$4:$Q$54,2, FALSE)</f>
        <v>#N/A</v>
      </c>
      <c r="AK65" s="46" t="e">
        <f>VLOOKUP('別紙様式2-3（個表）'!$G65,【参考】数式用!$P$4:$W$54,8, FALSE)</f>
        <v>#N/A</v>
      </c>
      <c r="AL65" s="46" t="e">
        <f>VLOOKUP('別紙様式2-3（個表）'!$G65,【参考】数式用!$P$4:$AD$54,15,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5" t="str">
        <f>IF(基本情報入力シート!AD109="","",基本情報入力シート!AD109)</f>
        <v/>
      </c>
      <c r="I66" s="335" t="str">
        <f>IF(基本情報入力シート!AE109="","",基本情報入力シート!AE109)</f>
        <v/>
      </c>
      <c r="J66" s="450"/>
      <c r="K66" s="451"/>
      <c r="L66" s="449"/>
      <c r="M66" s="336" t="str">
        <f>IF(G66="", "", VLOOKUP(AO66,【参考】数式用!$AZ$3:$BA$6, 2, FALSE))</f>
        <v/>
      </c>
      <c r="N66" s="337" t="str">
        <f>IF(G66="","",VLOOKUP(G66,【参考】数式用!$A$4:$L$54,MATCH('別紙様式2-3（個表）'!M66,【参考】数式用!$J$3:$L$3,0)+9,FALSE))</f>
        <v/>
      </c>
      <c r="O66" s="452" t="s">
        <v>2396</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53"/>
      <c r="X66" s="753"/>
      <c r="Y66" s="753"/>
      <c r="Z66" s="753"/>
      <c r="AA66" s="753"/>
      <c r="AB66" s="753"/>
      <c r="AC66" s="753"/>
      <c r="AD66" s="753"/>
      <c r="AE66" s="753"/>
      <c r="AF66" s="753"/>
      <c r="AG66" s="753"/>
      <c r="AI66" s="345" t="str">
        <f t="shared" si="0"/>
        <v/>
      </c>
      <c r="AJ66" s="46" t="e">
        <f>VLOOKUP('別紙様式2-3（個表）'!$G66,【参考】数式用!$P$4:$Q$54,2, FALSE)</f>
        <v>#N/A</v>
      </c>
      <c r="AK66" s="46" t="e">
        <f>VLOOKUP('別紙様式2-3（個表）'!$G66,【参考】数式用!$P$4:$W$54,8, FALSE)</f>
        <v>#N/A</v>
      </c>
      <c r="AL66" s="46" t="e">
        <f>VLOOKUP('別紙様式2-3（個表）'!$G66,【参考】数式用!$P$4:$AD$54,15,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5" t="str">
        <f>IF(基本情報入力シート!AD110="","",基本情報入力シート!AD110)</f>
        <v/>
      </c>
      <c r="I67" s="335" t="str">
        <f>IF(基本情報入力シート!AE110="","",基本情報入力シート!AE110)</f>
        <v/>
      </c>
      <c r="J67" s="450"/>
      <c r="K67" s="451"/>
      <c r="L67" s="449"/>
      <c r="M67" s="336" t="str">
        <f>IF(G67="", "", VLOOKUP(AO67,【参考】数式用!$AZ$3:$BA$6, 2, FALSE))</f>
        <v/>
      </c>
      <c r="N67" s="337" t="str">
        <f>IF(G67="","",VLOOKUP(G67,【参考】数式用!$A$4:$L$54,MATCH('別紙様式2-3（個表）'!M67,【参考】数式用!$J$3:$L$3,0)+9,FALSE))</f>
        <v/>
      </c>
      <c r="O67" s="453" t="s">
        <v>2396</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53"/>
      <c r="X67" s="753"/>
      <c r="Y67" s="753"/>
      <c r="Z67" s="753"/>
      <c r="AA67" s="753"/>
      <c r="AB67" s="753"/>
      <c r="AC67" s="753"/>
      <c r="AD67" s="753"/>
      <c r="AE67" s="753"/>
      <c r="AF67" s="753"/>
      <c r="AG67" s="753"/>
      <c r="AI67" s="345" t="str">
        <f t="shared" si="0"/>
        <v/>
      </c>
      <c r="AJ67" s="46" t="e">
        <f>VLOOKUP('別紙様式2-3（個表）'!$G67,【参考】数式用!$P$4:$Q$54,2, FALSE)</f>
        <v>#N/A</v>
      </c>
      <c r="AK67" s="46" t="e">
        <f>VLOOKUP('別紙様式2-3（個表）'!$G67,【参考】数式用!$P$4:$W$54,8, FALSE)</f>
        <v>#N/A</v>
      </c>
      <c r="AL67" s="46" t="e">
        <f>VLOOKUP('別紙様式2-3（個表）'!$G67,【参考】数式用!$P$4:$AD$54,15,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5" t="str">
        <f>IF(基本情報入力シート!AD111="","",基本情報入力シート!AD111)</f>
        <v/>
      </c>
      <c r="I68" s="335" t="str">
        <f>IF(基本情報入力シート!AE111="","",基本情報入力シート!AE111)</f>
        <v/>
      </c>
      <c r="J68" s="450"/>
      <c r="K68" s="451"/>
      <c r="L68" s="449"/>
      <c r="M68" s="336" t="str">
        <f>IF(G68="", "", VLOOKUP(AO68,【参考】数式用!$AZ$3:$BA$6, 2, FALSE))</f>
        <v/>
      </c>
      <c r="N68" s="337" t="str">
        <f>IF(G68="","",VLOOKUP(G68,【参考】数式用!$A$4:$L$54,MATCH('別紙様式2-3（個表）'!M68,【参考】数式用!$J$3:$L$3,0)+9,FALSE))</f>
        <v/>
      </c>
      <c r="O68" s="452" t="s">
        <v>2396</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53"/>
      <c r="X68" s="753"/>
      <c r="Y68" s="753"/>
      <c r="Z68" s="753"/>
      <c r="AA68" s="753"/>
      <c r="AB68" s="753"/>
      <c r="AC68" s="753"/>
      <c r="AD68" s="753"/>
      <c r="AE68" s="753"/>
      <c r="AF68" s="753"/>
      <c r="AG68" s="753"/>
      <c r="AI68" s="345" t="str">
        <f t="shared" si="0"/>
        <v/>
      </c>
      <c r="AJ68" s="46" t="e">
        <f>VLOOKUP('別紙様式2-3（個表）'!$G68,【参考】数式用!$P$4:$Q$54,2, FALSE)</f>
        <v>#N/A</v>
      </c>
      <c r="AK68" s="46" t="e">
        <f>VLOOKUP('別紙様式2-3（個表）'!$G68,【参考】数式用!$P$4:$W$54,8, FALSE)</f>
        <v>#N/A</v>
      </c>
      <c r="AL68" s="46" t="e">
        <f>VLOOKUP('別紙様式2-3（個表）'!$G68,【参考】数式用!$P$4:$AD$54,15,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5" t="str">
        <f>IF(基本情報入力シート!AD112="","",基本情報入力シート!AD112)</f>
        <v/>
      </c>
      <c r="I69" s="335" t="str">
        <f>IF(基本情報入力シート!AE112="","",基本情報入力シート!AE112)</f>
        <v/>
      </c>
      <c r="J69" s="450"/>
      <c r="K69" s="451"/>
      <c r="L69" s="449"/>
      <c r="M69" s="336" t="str">
        <f>IF(G69="", "", VLOOKUP(AO69,【参考】数式用!$AZ$3:$BA$6, 2, FALSE))</f>
        <v/>
      </c>
      <c r="N69" s="337" t="str">
        <f>IF(G69="","",VLOOKUP(G69,【参考】数式用!$A$4:$L$54,MATCH('別紙様式2-3（個表）'!M69,【参考】数式用!$J$3:$L$3,0)+9,FALSE))</f>
        <v/>
      </c>
      <c r="O69" s="453" t="s">
        <v>2396</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53"/>
      <c r="X69" s="753"/>
      <c r="Y69" s="753"/>
      <c r="Z69" s="753"/>
      <c r="AA69" s="753"/>
      <c r="AB69" s="753"/>
      <c r="AC69" s="753"/>
      <c r="AD69" s="753"/>
      <c r="AE69" s="753"/>
      <c r="AF69" s="753"/>
      <c r="AG69" s="753"/>
      <c r="AI69" s="345" t="str">
        <f t="shared" si="0"/>
        <v/>
      </c>
      <c r="AJ69" s="46" t="e">
        <f>VLOOKUP('別紙様式2-3（個表）'!$G69,【参考】数式用!$P$4:$Q$54,2, FALSE)</f>
        <v>#N/A</v>
      </c>
      <c r="AK69" s="46" t="e">
        <f>VLOOKUP('別紙様式2-3（個表）'!$G69,【参考】数式用!$P$4:$W$54,8, FALSE)</f>
        <v>#N/A</v>
      </c>
      <c r="AL69" s="46" t="e">
        <f>VLOOKUP('別紙様式2-3（個表）'!$G69,【参考】数式用!$P$4:$AD$54,15,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5" t="str">
        <f>IF(基本情報入力シート!AD113="","",基本情報入力シート!AD113)</f>
        <v/>
      </c>
      <c r="I70" s="335" t="str">
        <f>IF(基本情報入力シート!AE113="","",基本情報入力シート!AE113)</f>
        <v/>
      </c>
      <c r="J70" s="450"/>
      <c r="K70" s="451"/>
      <c r="L70" s="449"/>
      <c r="M70" s="336" t="str">
        <f>IF(G70="", "", VLOOKUP(AO70,【参考】数式用!$AZ$3:$BA$6, 2, FALSE))</f>
        <v/>
      </c>
      <c r="N70" s="337" t="str">
        <f>IF(G70="","",VLOOKUP(G70,【参考】数式用!$A$4:$L$54,MATCH('別紙様式2-3（個表）'!M70,【参考】数式用!$J$3:$L$3,0)+9,FALSE))</f>
        <v/>
      </c>
      <c r="O70" s="453" t="s">
        <v>2396</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53"/>
      <c r="X70" s="753"/>
      <c r="Y70" s="753"/>
      <c r="Z70" s="753"/>
      <c r="AA70" s="753"/>
      <c r="AB70" s="753"/>
      <c r="AC70" s="753"/>
      <c r="AD70" s="753"/>
      <c r="AE70" s="753"/>
      <c r="AF70" s="753"/>
      <c r="AG70" s="753"/>
      <c r="AI70" s="345" t="str">
        <f t="shared" si="0"/>
        <v/>
      </c>
      <c r="AJ70" s="46" t="e">
        <f>VLOOKUP('別紙様式2-3（個表）'!$G70,【参考】数式用!$P$4:$Q$54,2, FALSE)</f>
        <v>#N/A</v>
      </c>
      <c r="AK70" s="46" t="e">
        <f>VLOOKUP('別紙様式2-3（個表）'!$G70,【参考】数式用!$P$4:$W$54,8, FALSE)</f>
        <v>#N/A</v>
      </c>
      <c r="AL70" s="46" t="e">
        <f>VLOOKUP('別紙様式2-3（個表）'!$G70,【参考】数式用!$P$4:$AD$54,15,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5" t="str">
        <f>IF(基本情報入力シート!AD114="","",基本情報入力シート!AD114)</f>
        <v/>
      </c>
      <c r="I71" s="335" t="str">
        <f>IF(基本情報入力シート!AE114="","",基本情報入力シート!AE114)</f>
        <v/>
      </c>
      <c r="J71" s="450"/>
      <c r="K71" s="451"/>
      <c r="L71" s="449"/>
      <c r="M71" s="336" t="str">
        <f>IF(G71="", "", VLOOKUP(AO71,【参考】数式用!$AZ$3:$BA$6, 2, FALSE))</f>
        <v/>
      </c>
      <c r="N71" s="337" t="str">
        <f>IF(G71="","",VLOOKUP(G71,【参考】数式用!$A$4:$L$54,MATCH('別紙様式2-3（個表）'!M71,【参考】数式用!$J$3:$L$3,0)+9,FALSE))</f>
        <v/>
      </c>
      <c r="O71" s="452" t="s">
        <v>2396</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53"/>
      <c r="X71" s="753"/>
      <c r="Y71" s="753"/>
      <c r="Z71" s="753"/>
      <c r="AA71" s="753"/>
      <c r="AB71" s="753"/>
      <c r="AC71" s="753"/>
      <c r="AD71" s="753"/>
      <c r="AE71" s="753"/>
      <c r="AF71" s="753"/>
      <c r="AG71" s="753"/>
      <c r="AI71" s="345" t="str">
        <f t="shared" si="0"/>
        <v/>
      </c>
      <c r="AJ71" s="46" t="e">
        <f>VLOOKUP('別紙様式2-3（個表）'!$G71,【参考】数式用!$P$4:$Q$54,2, FALSE)</f>
        <v>#N/A</v>
      </c>
      <c r="AK71" s="46" t="e">
        <f>VLOOKUP('別紙様式2-3（個表）'!$G71,【参考】数式用!$P$4:$W$54,8, FALSE)</f>
        <v>#N/A</v>
      </c>
      <c r="AL71" s="46" t="e">
        <f>VLOOKUP('別紙様式2-3（個表）'!$G71,【参考】数式用!$P$4:$AD$54,15,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5" t="str">
        <f>IF(基本情報入力シート!AD115="","",基本情報入力シート!AD115)</f>
        <v/>
      </c>
      <c r="I72" s="335" t="str">
        <f>IF(基本情報入力シート!AE115="","",基本情報入力シート!AE115)</f>
        <v/>
      </c>
      <c r="J72" s="450"/>
      <c r="K72" s="451"/>
      <c r="L72" s="449"/>
      <c r="M72" s="336" t="str">
        <f>IF(G72="", "", VLOOKUP(AO72,【参考】数式用!$AZ$3:$BA$6, 2, FALSE))</f>
        <v/>
      </c>
      <c r="N72" s="337" t="str">
        <f>IF(G72="","",VLOOKUP(G72,【参考】数式用!$A$4:$L$54,MATCH('別紙様式2-3（個表）'!M72,【参考】数式用!$J$3:$L$3,0)+9,FALSE))</f>
        <v/>
      </c>
      <c r="O72" s="453" t="s">
        <v>2396</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53"/>
      <c r="X72" s="753"/>
      <c r="Y72" s="753"/>
      <c r="Z72" s="753"/>
      <c r="AA72" s="753"/>
      <c r="AB72" s="753"/>
      <c r="AC72" s="753"/>
      <c r="AD72" s="753"/>
      <c r="AE72" s="753"/>
      <c r="AF72" s="753"/>
      <c r="AG72" s="753"/>
      <c r="AI72" s="345" t="str">
        <f t="shared" si="0"/>
        <v/>
      </c>
      <c r="AJ72" s="46" t="e">
        <f>VLOOKUP('別紙様式2-3（個表）'!$G72,【参考】数式用!$P$4:$Q$54,2, FALSE)</f>
        <v>#N/A</v>
      </c>
      <c r="AK72" s="46" t="e">
        <f>VLOOKUP('別紙様式2-3（個表）'!$G72,【参考】数式用!$P$4:$W$54,8, FALSE)</f>
        <v>#N/A</v>
      </c>
      <c r="AL72" s="46" t="e">
        <f>VLOOKUP('別紙様式2-3（個表）'!$G72,【参考】数式用!$P$4:$AD$54,15,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5" t="str">
        <f>IF(基本情報入力シート!AD116="","",基本情報入力シート!AD116)</f>
        <v/>
      </c>
      <c r="I73" s="335" t="str">
        <f>IF(基本情報入力シート!AE116="","",基本情報入力シート!AE116)</f>
        <v/>
      </c>
      <c r="J73" s="450"/>
      <c r="K73" s="451"/>
      <c r="L73" s="449"/>
      <c r="M73" s="336" t="str">
        <f>IF(G73="", "", VLOOKUP(AO73,【参考】数式用!$AZ$3:$BA$6, 2, FALSE))</f>
        <v/>
      </c>
      <c r="N73" s="337" t="str">
        <f>IF(G73="","",VLOOKUP(G73,【参考】数式用!$A$4:$L$54,MATCH('別紙様式2-3（個表）'!M73,【参考】数式用!$J$3:$L$3,0)+9,FALSE))</f>
        <v/>
      </c>
      <c r="O73" s="453" t="s">
        <v>2396</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53"/>
      <c r="X73" s="753"/>
      <c r="Y73" s="753"/>
      <c r="Z73" s="753"/>
      <c r="AA73" s="753"/>
      <c r="AB73" s="753"/>
      <c r="AC73" s="753"/>
      <c r="AD73" s="753"/>
      <c r="AE73" s="753"/>
      <c r="AF73" s="753"/>
      <c r="AG73" s="753"/>
      <c r="AI73" s="345" t="str">
        <f t="shared" si="0"/>
        <v/>
      </c>
      <c r="AJ73" s="46" t="e">
        <f>VLOOKUP('別紙様式2-3（個表）'!$G73,【参考】数式用!$P$4:$Q$54,2, FALSE)</f>
        <v>#N/A</v>
      </c>
      <c r="AK73" s="46" t="e">
        <f>VLOOKUP('別紙様式2-3（個表）'!$G73,【参考】数式用!$P$4:$W$54,8, FALSE)</f>
        <v>#N/A</v>
      </c>
      <c r="AL73" s="46" t="e">
        <f>VLOOKUP('別紙様式2-3（個表）'!$G73,【参考】数式用!$P$4:$AD$54,15,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5" t="str">
        <f>IF(基本情報入力シート!AD117="","",基本情報入力シート!AD117)</f>
        <v/>
      </c>
      <c r="I74" s="335" t="str">
        <f>IF(基本情報入力シート!AE117="","",基本情報入力シート!AE117)</f>
        <v/>
      </c>
      <c r="J74" s="450"/>
      <c r="K74" s="451"/>
      <c r="L74" s="449"/>
      <c r="M74" s="336" t="str">
        <f>IF(G74="", "", VLOOKUP(AO74,【参考】数式用!$AZ$3:$BA$6, 2, FALSE))</f>
        <v/>
      </c>
      <c r="N74" s="337" t="str">
        <f>IF(G74="","",VLOOKUP(G74,【参考】数式用!$A$4:$L$54,MATCH('別紙様式2-3（個表）'!M74,【参考】数式用!$J$3:$L$3,0)+9,FALSE))</f>
        <v/>
      </c>
      <c r="O74" s="452" t="s">
        <v>2396</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53"/>
      <c r="X74" s="753"/>
      <c r="Y74" s="753"/>
      <c r="Z74" s="753"/>
      <c r="AA74" s="753"/>
      <c r="AB74" s="753"/>
      <c r="AC74" s="753"/>
      <c r="AD74" s="753"/>
      <c r="AE74" s="753"/>
      <c r="AF74" s="753"/>
      <c r="AG74" s="753"/>
      <c r="AI74" s="345" t="str">
        <f t="shared" si="0"/>
        <v/>
      </c>
      <c r="AJ74" s="46" t="e">
        <f>VLOOKUP('別紙様式2-3（個表）'!$G74,【参考】数式用!$P$4:$Q$54,2, FALSE)</f>
        <v>#N/A</v>
      </c>
      <c r="AK74" s="46" t="e">
        <f>VLOOKUP('別紙様式2-3（個表）'!$G74,【参考】数式用!$P$4:$W$54,8, FALSE)</f>
        <v>#N/A</v>
      </c>
      <c r="AL74" s="46" t="e">
        <f>VLOOKUP('別紙様式2-3（個表）'!$G74,【参考】数式用!$P$4:$AD$54,15,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5" t="str">
        <f>IF(基本情報入力シート!AD118="","",基本情報入力シート!AD118)</f>
        <v/>
      </c>
      <c r="I75" s="335" t="str">
        <f>IF(基本情報入力シート!AE118="","",基本情報入力シート!AE118)</f>
        <v/>
      </c>
      <c r="J75" s="450"/>
      <c r="K75" s="451"/>
      <c r="L75" s="449"/>
      <c r="M75" s="336" t="str">
        <f>IF(G75="", "", VLOOKUP(AO75,【参考】数式用!$AZ$3:$BA$6, 2, FALSE))</f>
        <v/>
      </c>
      <c r="N75" s="337" t="str">
        <f>IF(G75="","",VLOOKUP(G75,【参考】数式用!$A$4:$L$54,MATCH('別紙様式2-3（個表）'!M75,【参考】数式用!$J$3:$L$3,0)+9,FALSE))</f>
        <v/>
      </c>
      <c r="O75" s="453" t="s">
        <v>2396</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53"/>
      <c r="X75" s="753"/>
      <c r="Y75" s="753"/>
      <c r="Z75" s="753"/>
      <c r="AA75" s="753"/>
      <c r="AB75" s="753"/>
      <c r="AC75" s="753"/>
      <c r="AD75" s="753"/>
      <c r="AE75" s="753"/>
      <c r="AF75" s="753"/>
      <c r="AG75" s="753"/>
      <c r="AI75" s="345" t="str">
        <f t="shared" si="0"/>
        <v/>
      </c>
      <c r="AJ75" s="46" t="e">
        <f>VLOOKUP('別紙様式2-3（個表）'!$G75,【参考】数式用!$P$4:$Q$54,2, FALSE)</f>
        <v>#N/A</v>
      </c>
      <c r="AK75" s="46" t="e">
        <f>VLOOKUP('別紙様式2-3（個表）'!$G75,【参考】数式用!$P$4:$W$54,8, FALSE)</f>
        <v>#N/A</v>
      </c>
      <c r="AL75" s="46" t="e">
        <f>VLOOKUP('別紙様式2-3（個表）'!$G75,【参考】数式用!$P$4:$AD$54,15,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5" t="str">
        <f>IF(基本情報入力シート!AD119="","",基本情報入力シート!AD119)</f>
        <v/>
      </c>
      <c r="I76" s="335" t="str">
        <f>IF(基本情報入力シート!AE119="","",基本情報入力シート!AE119)</f>
        <v/>
      </c>
      <c r="J76" s="450"/>
      <c r="K76" s="451"/>
      <c r="L76" s="449"/>
      <c r="M76" s="336" t="str">
        <f>IF(G76="", "", VLOOKUP(AO76,【参考】数式用!$AZ$3:$BA$6, 2, FALSE))</f>
        <v/>
      </c>
      <c r="N76" s="337" t="str">
        <f>IF(G76="","",VLOOKUP(G76,【参考】数式用!$A$4:$L$54,MATCH('別紙様式2-3（個表）'!M76,【参考】数式用!$J$3:$L$3,0)+9,FALSE))</f>
        <v/>
      </c>
      <c r="O76" s="453" t="s">
        <v>2396</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53"/>
      <c r="X76" s="753"/>
      <c r="Y76" s="753"/>
      <c r="Z76" s="753"/>
      <c r="AA76" s="753"/>
      <c r="AB76" s="753"/>
      <c r="AC76" s="753"/>
      <c r="AD76" s="753"/>
      <c r="AE76" s="753"/>
      <c r="AF76" s="753"/>
      <c r="AG76" s="753"/>
      <c r="AI76" s="345" t="str">
        <f t="shared" si="0"/>
        <v/>
      </c>
      <c r="AJ76" s="46" t="e">
        <f>VLOOKUP('別紙様式2-3（個表）'!$G76,【参考】数式用!$P$4:$Q$54,2, FALSE)</f>
        <v>#N/A</v>
      </c>
      <c r="AK76" s="46" t="e">
        <f>VLOOKUP('別紙様式2-3（個表）'!$G76,【参考】数式用!$P$4:$W$54,8, FALSE)</f>
        <v>#N/A</v>
      </c>
      <c r="AL76" s="46" t="e">
        <f>VLOOKUP('別紙様式2-3（個表）'!$G76,【参考】数式用!$P$4:$AD$54,15,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5" t="str">
        <f>IF(基本情報入力シート!AD120="","",基本情報入力シート!AD120)</f>
        <v/>
      </c>
      <c r="I77" s="335" t="str">
        <f>IF(基本情報入力シート!AE120="","",基本情報入力シート!AE120)</f>
        <v/>
      </c>
      <c r="J77" s="450"/>
      <c r="K77" s="451"/>
      <c r="L77" s="449"/>
      <c r="M77" s="336" t="str">
        <f>IF(G77="", "", VLOOKUP(AO77,【参考】数式用!$AZ$3:$BA$6, 2, FALSE))</f>
        <v/>
      </c>
      <c r="N77" s="337" t="str">
        <f>IF(G77="","",VLOOKUP(G77,【参考】数式用!$A$4:$L$54,MATCH('別紙様式2-3（個表）'!M77,【参考】数式用!$J$3:$L$3,0)+9,FALSE))</f>
        <v/>
      </c>
      <c r="O77" s="452" t="s">
        <v>2396</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53"/>
      <c r="X77" s="753"/>
      <c r="Y77" s="753"/>
      <c r="Z77" s="753"/>
      <c r="AA77" s="753"/>
      <c r="AB77" s="753"/>
      <c r="AC77" s="753"/>
      <c r="AD77" s="753"/>
      <c r="AE77" s="753"/>
      <c r="AF77" s="753"/>
      <c r="AG77" s="753"/>
      <c r="AI77" s="345" t="str">
        <f t="shared" si="0"/>
        <v/>
      </c>
      <c r="AJ77" s="46" t="e">
        <f>VLOOKUP('別紙様式2-3（個表）'!$G77,【参考】数式用!$P$4:$Q$54,2, FALSE)</f>
        <v>#N/A</v>
      </c>
      <c r="AK77" s="46" t="e">
        <f>VLOOKUP('別紙様式2-3（個表）'!$G77,【参考】数式用!$P$4:$W$54,8, FALSE)</f>
        <v>#N/A</v>
      </c>
      <c r="AL77" s="46" t="e">
        <f>VLOOKUP('別紙様式2-3（個表）'!$G77,【参考】数式用!$P$4:$AD$54,15,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5" t="str">
        <f>IF(基本情報入力シート!AD121="","",基本情報入力シート!AD121)</f>
        <v/>
      </c>
      <c r="I78" s="335" t="str">
        <f>IF(基本情報入力シート!AE121="","",基本情報入力シート!AE121)</f>
        <v/>
      </c>
      <c r="J78" s="450"/>
      <c r="K78" s="451"/>
      <c r="L78" s="449"/>
      <c r="M78" s="336" t="str">
        <f>IF(G78="", "", VLOOKUP(AO78,【参考】数式用!$AZ$3:$BA$6, 2, FALSE))</f>
        <v/>
      </c>
      <c r="N78" s="337" t="str">
        <f>IF(G78="","",VLOOKUP(G78,【参考】数式用!$A$4:$L$54,MATCH('別紙様式2-3（個表）'!M78,【参考】数式用!$J$3:$L$3,0)+9,FALSE))</f>
        <v/>
      </c>
      <c r="O78" s="453" t="s">
        <v>2396</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53"/>
      <c r="X78" s="753"/>
      <c r="Y78" s="753"/>
      <c r="Z78" s="753"/>
      <c r="AA78" s="753"/>
      <c r="AB78" s="753"/>
      <c r="AC78" s="753"/>
      <c r="AD78" s="753"/>
      <c r="AE78" s="753"/>
      <c r="AF78" s="753"/>
      <c r="AG78" s="753"/>
      <c r="AI78" s="345" t="str">
        <f t="shared" si="0"/>
        <v/>
      </c>
      <c r="AJ78" s="46" t="e">
        <f>VLOOKUP('別紙様式2-3（個表）'!$G78,【参考】数式用!$P$4:$Q$54,2, FALSE)</f>
        <v>#N/A</v>
      </c>
      <c r="AK78" s="46" t="e">
        <f>VLOOKUP('別紙様式2-3（個表）'!$G78,【参考】数式用!$P$4:$W$54,8, FALSE)</f>
        <v>#N/A</v>
      </c>
      <c r="AL78" s="46" t="e">
        <f>VLOOKUP('別紙様式2-3（個表）'!$G78,【参考】数式用!$P$4:$AD$54,15,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5" t="str">
        <f>IF(基本情報入力シート!AD122="","",基本情報入力シート!AD122)</f>
        <v/>
      </c>
      <c r="I79" s="335" t="str">
        <f>IF(基本情報入力シート!AE122="","",基本情報入力シート!AE122)</f>
        <v/>
      </c>
      <c r="J79" s="450"/>
      <c r="K79" s="451"/>
      <c r="L79" s="449"/>
      <c r="M79" s="336" t="str">
        <f>IF(G79="", "", VLOOKUP(AO79,【参考】数式用!$AZ$3:$BA$6, 2, FALSE))</f>
        <v/>
      </c>
      <c r="N79" s="337" t="str">
        <f>IF(G79="","",VLOOKUP(G79,【参考】数式用!$A$4:$L$54,MATCH('別紙様式2-3（個表）'!M79,【参考】数式用!$J$3:$L$3,0)+9,FALSE))</f>
        <v/>
      </c>
      <c r="O79" s="453" t="s">
        <v>2396</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53"/>
      <c r="X79" s="753"/>
      <c r="Y79" s="753"/>
      <c r="Z79" s="753"/>
      <c r="AA79" s="753"/>
      <c r="AB79" s="753"/>
      <c r="AC79" s="753"/>
      <c r="AD79" s="753"/>
      <c r="AE79" s="753"/>
      <c r="AF79" s="753"/>
      <c r="AG79" s="753"/>
      <c r="AI79" s="345" t="str">
        <f t="shared" ref="AI79:AI114" si="11">IF(T79="○", F79, "")</f>
        <v/>
      </c>
      <c r="AJ79" s="46" t="e">
        <f>VLOOKUP('別紙様式2-3（個表）'!$G79,【参考】数式用!$P$4:$Q$54,2, FALSE)</f>
        <v>#N/A</v>
      </c>
      <c r="AK79" s="46" t="e">
        <f>VLOOKUP('別紙様式2-3（個表）'!$G79,【参考】数式用!$P$4:$W$54,8, FALSE)</f>
        <v>#N/A</v>
      </c>
      <c r="AL79" s="46" t="e">
        <f>VLOOKUP('別紙様式2-3（個表）'!$G79,【参考】数式用!$P$4:$AD$54,15,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5" t="str">
        <f>IF(基本情報入力シート!AD123="","",基本情報入力シート!AD123)</f>
        <v/>
      </c>
      <c r="I80" s="335" t="str">
        <f>IF(基本情報入力シート!AE123="","",基本情報入力シート!AE123)</f>
        <v/>
      </c>
      <c r="J80" s="450"/>
      <c r="K80" s="451"/>
      <c r="L80" s="449"/>
      <c r="M80" s="336" t="str">
        <f>IF(G80="", "", VLOOKUP(AO80,【参考】数式用!$AZ$3:$BA$6, 2, FALSE))</f>
        <v/>
      </c>
      <c r="N80" s="337" t="str">
        <f>IF(G80="","",VLOOKUP(G80,【参考】数式用!$A$4:$L$54,MATCH('別紙様式2-3（個表）'!M80,【参考】数式用!$J$3:$L$3,0)+9,FALSE))</f>
        <v/>
      </c>
      <c r="O80" s="452" t="s">
        <v>2396</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53"/>
      <c r="X80" s="753"/>
      <c r="Y80" s="753"/>
      <c r="Z80" s="753"/>
      <c r="AA80" s="753"/>
      <c r="AB80" s="753"/>
      <c r="AC80" s="753"/>
      <c r="AD80" s="753"/>
      <c r="AE80" s="753"/>
      <c r="AF80" s="753"/>
      <c r="AG80" s="753"/>
      <c r="AI80" s="345" t="str">
        <f t="shared" si="11"/>
        <v/>
      </c>
      <c r="AJ80" s="46" t="e">
        <f>VLOOKUP('別紙様式2-3（個表）'!$G80,【参考】数式用!$P$4:$Q$54,2, FALSE)</f>
        <v>#N/A</v>
      </c>
      <c r="AK80" s="46" t="e">
        <f>VLOOKUP('別紙様式2-3（個表）'!$G80,【参考】数式用!$P$4:$W$54,8, FALSE)</f>
        <v>#N/A</v>
      </c>
      <c r="AL80" s="46" t="e">
        <f>VLOOKUP('別紙様式2-3（個表）'!$G80,【参考】数式用!$P$4:$AD$54,15,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5" t="str">
        <f>IF(基本情報入力シート!AD124="","",基本情報入力シート!AD124)</f>
        <v/>
      </c>
      <c r="I81" s="335" t="str">
        <f>IF(基本情報入力シート!AE124="","",基本情報入力シート!AE124)</f>
        <v/>
      </c>
      <c r="J81" s="450"/>
      <c r="K81" s="451"/>
      <c r="L81" s="449"/>
      <c r="M81" s="336" t="str">
        <f>IF(G81="", "", VLOOKUP(AO81,【参考】数式用!$AZ$3:$BA$6, 2, FALSE))</f>
        <v/>
      </c>
      <c r="N81" s="337" t="str">
        <f>IF(G81="","",VLOOKUP(G81,【参考】数式用!$A$4:$L$54,MATCH('別紙様式2-3（個表）'!M81,【参考】数式用!$J$3:$L$3,0)+9,FALSE))</f>
        <v/>
      </c>
      <c r="O81" s="453" t="s">
        <v>2396</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53"/>
      <c r="X81" s="753"/>
      <c r="Y81" s="753"/>
      <c r="Z81" s="753"/>
      <c r="AA81" s="753"/>
      <c r="AB81" s="753"/>
      <c r="AC81" s="753"/>
      <c r="AD81" s="753"/>
      <c r="AE81" s="753"/>
      <c r="AF81" s="753"/>
      <c r="AG81" s="753"/>
      <c r="AI81" s="345" t="str">
        <f t="shared" si="11"/>
        <v/>
      </c>
      <c r="AJ81" s="46" t="e">
        <f>VLOOKUP('別紙様式2-3（個表）'!$G81,【参考】数式用!$P$4:$Q$54,2, FALSE)</f>
        <v>#N/A</v>
      </c>
      <c r="AK81" s="46" t="e">
        <f>VLOOKUP('別紙様式2-3（個表）'!$G81,【参考】数式用!$P$4:$W$54,8, FALSE)</f>
        <v>#N/A</v>
      </c>
      <c r="AL81" s="46" t="e">
        <f>VLOOKUP('別紙様式2-3（個表）'!$G81,【参考】数式用!$P$4:$AD$54,15,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5" t="str">
        <f>IF(基本情報入力シート!AD125="","",基本情報入力シート!AD125)</f>
        <v/>
      </c>
      <c r="I82" s="335" t="str">
        <f>IF(基本情報入力シート!AE125="","",基本情報入力シート!AE125)</f>
        <v/>
      </c>
      <c r="J82" s="450"/>
      <c r="K82" s="451"/>
      <c r="L82" s="449"/>
      <c r="M82" s="336" t="str">
        <f>IF(G82="", "", VLOOKUP(AO82,【参考】数式用!$AZ$3:$BA$6, 2, FALSE))</f>
        <v/>
      </c>
      <c r="N82" s="337" t="str">
        <f>IF(G82="","",VLOOKUP(G82,【参考】数式用!$A$4:$L$54,MATCH('別紙様式2-3（個表）'!M82,【参考】数式用!$J$3:$L$3,0)+9,FALSE))</f>
        <v/>
      </c>
      <c r="O82" s="453" t="s">
        <v>2396</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53"/>
      <c r="X82" s="753"/>
      <c r="Y82" s="753"/>
      <c r="Z82" s="753"/>
      <c r="AA82" s="753"/>
      <c r="AB82" s="753"/>
      <c r="AC82" s="753"/>
      <c r="AD82" s="753"/>
      <c r="AE82" s="753"/>
      <c r="AF82" s="753"/>
      <c r="AG82" s="753"/>
      <c r="AI82" s="345" t="str">
        <f t="shared" si="11"/>
        <v/>
      </c>
      <c r="AJ82" s="46" t="e">
        <f>VLOOKUP('別紙様式2-3（個表）'!$G82,【参考】数式用!$P$4:$Q$54,2, FALSE)</f>
        <v>#N/A</v>
      </c>
      <c r="AK82" s="46" t="e">
        <f>VLOOKUP('別紙様式2-3（個表）'!$G82,【参考】数式用!$P$4:$W$54,8, FALSE)</f>
        <v>#N/A</v>
      </c>
      <c r="AL82" s="46" t="e">
        <f>VLOOKUP('別紙様式2-3（個表）'!$G82,【参考】数式用!$P$4:$AD$54,15,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5" t="str">
        <f>IF(基本情報入力シート!AD126="","",基本情報入力シート!AD126)</f>
        <v/>
      </c>
      <c r="I83" s="335" t="str">
        <f>IF(基本情報入力シート!AE126="","",基本情報入力シート!AE126)</f>
        <v/>
      </c>
      <c r="J83" s="450"/>
      <c r="K83" s="451"/>
      <c r="L83" s="449"/>
      <c r="M83" s="336" t="str">
        <f>IF(G83="", "", VLOOKUP(AO83,【参考】数式用!$AZ$3:$BA$6, 2, FALSE))</f>
        <v/>
      </c>
      <c r="N83" s="337" t="str">
        <f>IF(G83="","",VLOOKUP(G83,【参考】数式用!$A$4:$L$54,MATCH('別紙様式2-3（個表）'!M83,【参考】数式用!$J$3:$L$3,0)+9,FALSE))</f>
        <v/>
      </c>
      <c r="O83" s="452" t="s">
        <v>2396</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53"/>
      <c r="X83" s="753"/>
      <c r="Y83" s="753"/>
      <c r="Z83" s="753"/>
      <c r="AA83" s="753"/>
      <c r="AB83" s="753"/>
      <c r="AC83" s="753"/>
      <c r="AD83" s="753"/>
      <c r="AE83" s="753"/>
      <c r="AF83" s="753"/>
      <c r="AG83" s="753"/>
      <c r="AI83" s="345" t="str">
        <f t="shared" si="11"/>
        <v/>
      </c>
      <c r="AJ83" s="46" t="e">
        <f>VLOOKUP('別紙様式2-3（個表）'!$G83,【参考】数式用!$P$4:$Q$54,2, FALSE)</f>
        <v>#N/A</v>
      </c>
      <c r="AK83" s="46" t="e">
        <f>VLOOKUP('別紙様式2-3（個表）'!$G83,【参考】数式用!$P$4:$W$54,8, FALSE)</f>
        <v>#N/A</v>
      </c>
      <c r="AL83" s="46" t="e">
        <f>VLOOKUP('別紙様式2-3（個表）'!$G83,【参考】数式用!$P$4:$AD$54,15,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5" t="str">
        <f>IF(基本情報入力シート!AD127="","",基本情報入力シート!AD127)</f>
        <v/>
      </c>
      <c r="I84" s="335" t="str">
        <f>IF(基本情報入力シート!AE127="","",基本情報入力シート!AE127)</f>
        <v/>
      </c>
      <c r="J84" s="450"/>
      <c r="K84" s="451"/>
      <c r="L84" s="449"/>
      <c r="M84" s="336" t="str">
        <f>IF(G84="", "", VLOOKUP(AO84,【参考】数式用!$AZ$3:$BA$6, 2, FALSE))</f>
        <v/>
      </c>
      <c r="N84" s="337" t="str">
        <f>IF(G84="","",VLOOKUP(G84,【参考】数式用!$A$4:$L$54,MATCH('別紙様式2-3（個表）'!M84,【参考】数式用!$J$3:$L$3,0)+9,FALSE))</f>
        <v/>
      </c>
      <c r="O84" s="453" t="s">
        <v>2396</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53"/>
      <c r="X84" s="753"/>
      <c r="Y84" s="753"/>
      <c r="Z84" s="753"/>
      <c r="AA84" s="753"/>
      <c r="AB84" s="753"/>
      <c r="AC84" s="753"/>
      <c r="AD84" s="753"/>
      <c r="AE84" s="753"/>
      <c r="AF84" s="753"/>
      <c r="AG84" s="753"/>
      <c r="AI84" s="345" t="str">
        <f t="shared" si="11"/>
        <v/>
      </c>
      <c r="AJ84" s="46" t="e">
        <f>VLOOKUP('別紙様式2-3（個表）'!$G84,【参考】数式用!$P$4:$Q$54,2, FALSE)</f>
        <v>#N/A</v>
      </c>
      <c r="AK84" s="46" t="e">
        <f>VLOOKUP('別紙様式2-3（個表）'!$G84,【参考】数式用!$P$4:$W$54,8, FALSE)</f>
        <v>#N/A</v>
      </c>
      <c r="AL84" s="46" t="e">
        <f>VLOOKUP('別紙様式2-3（個表）'!$G84,【参考】数式用!$P$4:$AD$54,15,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5" t="str">
        <f>IF(基本情報入力シート!AD128="","",基本情報入力シート!AD128)</f>
        <v/>
      </c>
      <c r="I85" s="335" t="str">
        <f>IF(基本情報入力シート!AE128="","",基本情報入力シート!AE128)</f>
        <v/>
      </c>
      <c r="J85" s="450"/>
      <c r="K85" s="451"/>
      <c r="L85" s="449"/>
      <c r="M85" s="336" t="str">
        <f>IF(G85="", "", VLOOKUP(AO85,【参考】数式用!$AZ$3:$BA$6, 2, FALSE))</f>
        <v/>
      </c>
      <c r="N85" s="337" t="str">
        <f>IF(G85="","",VLOOKUP(G85,【参考】数式用!$A$4:$L$54,MATCH('別紙様式2-3（個表）'!M85,【参考】数式用!$J$3:$L$3,0)+9,FALSE))</f>
        <v/>
      </c>
      <c r="O85" s="453" t="s">
        <v>2396</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53"/>
      <c r="X85" s="753"/>
      <c r="Y85" s="753"/>
      <c r="Z85" s="753"/>
      <c r="AA85" s="753"/>
      <c r="AB85" s="753"/>
      <c r="AC85" s="753"/>
      <c r="AD85" s="753"/>
      <c r="AE85" s="753"/>
      <c r="AF85" s="753"/>
      <c r="AG85" s="753"/>
      <c r="AI85" s="345" t="str">
        <f t="shared" si="11"/>
        <v/>
      </c>
      <c r="AJ85" s="46" t="e">
        <f>VLOOKUP('別紙様式2-3（個表）'!$G85,【参考】数式用!$P$4:$Q$54,2, FALSE)</f>
        <v>#N/A</v>
      </c>
      <c r="AK85" s="46" t="e">
        <f>VLOOKUP('別紙様式2-3（個表）'!$G85,【参考】数式用!$P$4:$W$54,8, FALSE)</f>
        <v>#N/A</v>
      </c>
      <c r="AL85" s="46" t="e">
        <f>VLOOKUP('別紙様式2-3（個表）'!$G85,【参考】数式用!$P$4:$AD$54,15,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5" t="str">
        <f>IF(基本情報入力シート!AD129="","",基本情報入力シート!AD129)</f>
        <v/>
      </c>
      <c r="I86" s="335" t="str">
        <f>IF(基本情報入力シート!AE129="","",基本情報入力シート!AE129)</f>
        <v/>
      </c>
      <c r="J86" s="450"/>
      <c r="K86" s="451"/>
      <c r="L86" s="449"/>
      <c r="M86" s="336" t="str">
        <f>IF(G86="", "", VLOOKUP(AO86,【参考】数式用!$AZ$3:$BA$6, 2, FALSE))</f>
        <v/>
      </c>
      <c r="N86" s="337" t="str">
        <f>IF(G86="","",VLOOKUP(G86,【参考】数式用!$A$4:$L$54,MATCH('別紙様式2-3（個表）'!M86,【参考】数式用!$J$3:$L$3,0)+9,FALSE))</f>
        <v/>
      </c>
      <c r="O86" s="452" t="s">
        <v>2396</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53"/>
      <c r="X86" s="753"/>
      <c r="Y86" s="753"/>
      <c r="Z86" s="753"/>
      <c r="AA86" s="753"/>
      <c r="AB86" s="753"/>
      <c r="AC86" s="753"/>
      <c r="AD86" s="753"/>
      <c r="AE86" s="753"/>
      <c r="AF86" s="753"/>
      <c r="AG86" s="753"/>
      <c r="AI86" s="345" t="str">
        <f t="shared" si="11"/>
        <v/>
      </c>
      <c r="AJ86" s="46" t="e">
        <f>VLOOKUP('別紙様式2-3（個表）'!$G86,【参考】数式用!$P$4:$Q$54,2, FALSE)</f>
        <v>#N/A</v>
      </c>
      <c r="AK86" s="46" t="e">
        <f>VLOOKUP('別紙様式2-3（個表）'!$G86,【参考】数式用!$P$4:$W$54,8, FALSE)</f>
        <v>#N/A</v>
      </c>
      <c r="AL86" s="46" t="e">
        <f>VLOOKUP('別紙様式2-3（個表）'!$G86,【参考】数式用!$P$4:$AD$54,15,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5" t="str">
        <f>IF(基本情報入力シート!AD130="","",基本情報入力シート!AD130)</f>
        <v/>
      </c>
      <c r="I87" s="335" t="str">
        <f>IF(基本情報入力シート!AE130="","",基本情報入力シート!AE130)</f>
        <v/>
      </c>
      <c r="J87" s="450"/>
      <c r="K87" s="451"/>
      <c r="L87" s="449"/>
      <c r="M87" s="336" t="str">
        <f>IF(G87="", "", VLOOKUP(AO87,【参考】数式用!$AZ$3:$BA$6, 2, FALSE))</f>
        <v/>
      </c>
      <c r="N87" s="337" t="str">
        <f>IF(G87="","",VLOOKUP(G87,【参考】数式用!$A$4:$L$54,MATCH('別紙様式2-3（個表）'!M87,【参考】数式用!$J$3:$L$3,0)+9,FALSE))</f>
        <v/>
      </c>
      <c r="O87" s="453" t="s">
        <v>2396</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53"/>
      <c r="X87" s="753"/>
      <c r="Y87" s="753"/>
      <c r="Z87" s="753"/>
      <c r="AA87" s="753"/>
      <c r="AB87" s="753"/>
      <c r="AC87" s="753"/>
      <c r="AD87" s="753"/>
      <c r="AE87" s="753"/>
      <c r="AF87" s="753"/>
      <c r="AG87" s="753"/>
      <c r="AI87" s="345" t="str">
        <f t="shared" si="11"/>
        <v/>
      </c>
      <c r="AJ87" s="46" t="e">
        <f>VLOOKUP('別紙様式2-3（個表）'!$G87,【参考】数式用!$P$4:$Q$54,2, FALSE)</f>
        <v>#N/A</v>
      </c>
      <c r="AK87" s="46" t="e">
        <f>VLOOKUP('別紙様式2-3（個表）'!$G87,【参考】数式用!$P$4:$W$54,8, FALSE)</f>
        <v>#N/A</v>
      </c>
      <c r="AL87" s="46" t="e">
        <f>VLOOKUP('別紙様式2-3（個表）'!$G87,【参考】数式用!$P$4:$AD$54,15,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5" t="str">
        <f>IF(基本情報入力シート!AD131="","",基本情報入力シート!AD131)</f>
        <v/>
      </c>
      <c r="I88" s="335" t="str">
        <f>IF(基本情報入力シート!AE131="","",基本情報入力シート!AE131)</f>
        <v/>
      </c>
      <c r="J88" s="450"/>
      <c r="K88" s="451"/>
      <c r="L88" s="449"/>
      <c r="M88" s="336" t="str">
        <f>IF(G88="", "", VLOOKUP(AO88,【参考】数式用!$AZ$3:$BA$6, 2, FALSE))</f>
        <v/>
      </c>
      <c r="N88" s="337" t="str">
        <f>IF(G88="","",VLOOKUP(G88,【参考】数式用!$A$4:$L$54,MATCH('別紙様式2-3（個表）'!M88,【参考】数式用!$J$3:$L$3,0)+9,FALSE))</f>
        <v/>
      </c>
      <c r="O88" s="453" t="s">
        <v>2396</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53"/>
      <c r="X88" s="753"/>
      <c r="Y88" s="753"/>
      <c r="Z88" s="753"/>
      <c r="AA88" s="753"/>
      <c r="AB88" s="753"/>
      <c r="AC88" s="753"/>
      <c r="AD88" s="753"/>
      <c r="AE88" s="753"/>
      <c r="AF88" s="753"/>
      <c r="AG88" s="753"/>
      <c r="AI88" s="345" t="str">
        <f t="shared" si="11"/>
        <v/>
      </c>
      <c r="AJ88" s="46" t="e">
        <f>VLOOKUP('別紙様式2-3（個表）'!$G88,【参考】数式用!$P$4:$Q$54,2, FALSE)</f>
        <v>#N/A</v>
      </c>
      <c r="AK88" s="46" t="e">
        <f>VLOOKUP('別紙様式2-3（個表）'!$G88,【参考】数式用!$P$4:$W$54,8, FALSE)</f>
        <v>#N/A</v>
      </c>
      <c r="AL88" s="46" t="e">
        <f>VLOOKUP('別紙様式2-3（個表）'!$G88,【参考】数式用!$P$4:$AD$54,15,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5" t="str">
        <f>IF(基本情報入力シート!AD132="","",基本情報入力シート!AD132)</f>
        <v/>
      </c>
      <c r="I89" s="335" t="str">
        <f>IF(基本情報入力シート!AE132="","",基本情報入力シート!AE132)</f>
        <v/>
      </c>
      <c r="J89" s="450"/>
      <c r="K89" s="451"/>
      <c r="L89" s="449"/>
      <c r="M89" s="336" t="str">
        <f>IF(G89="", "", VLOOKUP(AO89,【参考】数式用!$AZ$3:$BA$6, 2, FALSE))</f>
        <v/>
      </c>
      <c r="N89" s="337" t="str">
        <f>IF(G89="","",VLOOKUP(G89,【参考】数式用!$A$4:$L$54,MATCH('別紙様式2-3（個表）'!M89,【参考】数式用!$J$3:$L$3,0)+9,FALSE))</f>
        <v/>
      </c>
      <c r="O89" s="452" t="s">
        <v>2396</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53"/>
      <c r="X89" s="753"/>
      <c r="Y89" s="753"/>
      <c r="Z89" s="753"/>
      <c r="AA89" s="753"/>
      <c r="AB89" s="753"/>
      <c r="AC89" s="753"/>
      <c r="AD89" s="753"/>
      <c r="AE89" s="753"/>
      <c r="AF89" s="753"/>
      <c r="AG89" s="753"/>
      <c r="AI89" s="345" t="str">
        <f t="shared" si="11"/>
        <v/>
      </c>
      <c r="AJ89" s="46" t="e">
        <f>VLOOKUP('別紙様式2-3（個表）'!$G89,【参考】数式用!$P$4:$Q$54,2, FALSE)</f>
        <v>#N/A</v>
      </c>
      <c r="AK89" s="46" t="e">
        <f>VLOOKUP('別紙様式2-3（個表）'!$G89,【参考】数式用!$P$4:$W$54,8, FALSE)</f>
        <v>#N/A</v>
      </c>
      <c r="AL89" s="46" t="e">
        <f>VLOOKUP('別紙様式2-3（個表）'!$G89,【参考】数式用!$P$4:$AD$54,15,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5" t="str">
        <f>IF(基本情報入力シート!AD133="","",基本情報入力シート!AD133)</f>
        <v/>
      </c>
      <c r="I90" s="335" t="str">
        <f>IF(基本情報入力シート!AE133="","",基本情報入力シート!AE133)</f>
        <v/>
      </c>
      <c r="J90" s="450"/>
      <c r="K90" s="451"/>
      <c r="L90" s="449"/>
      <c r="M90" s="336" t="str">
        <f>IF(G90="", "", VLOOKUP(AO90,【参考】数式用!$AZ$3:$BA$6, 2, FALSE))</f>
        <v/>
      </c>
      <c r="N90" s="337" t="str">
        <f>IF(G90="","",VLOOKUP(G90,【参考】数式用!$A$4:$L$54,MATCH('別紙様式2-3（個表）'!M90,【参考】数式用!$J$3:$L$3,0)+9,FALSE))</f>
        <v/>
      </c>
      <c r="O90" s="453" t="s">
        <v>2396</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53"/>
      <c r="X90" s="753"/>
      <c r="Y90" s="753"/>
      <c r="Z90" s="753"/>
      <c r="AA90" s="753"/>
      <c r="AB90" s="753"/>
      <c r="AC90" s="753"/>
      <c r="AD90" s="753"/>
      <c r="AE90" s="753"/>
      <c r="AF90" s="753"/>
      <c r="AG90" s="753"/>
      <c r="AI90" s="345" t="str">
        <f t="shared" si="11"/>
        <v/>
      </c>
      <c r="AJ90" s="46" t="e">
        <f>VLOOKUP('別紙様式2-3（個表）'!$G90,【参考】数式用!$P$4:$Q$54,2, FALSE)</f>
        <v>#N/A</v>
      </c>
      <c r="AK90" s="46" t="e">
        <f>VLOOKUP('別紙様式2-3（個表）'!$G90,【参考】数式用!$P$4:$W$54,8, FALSE)</f>
        <v>#N/A</v>
      </c>
      <c r="AL90" s="46" t="e">
        <f>VLOOKUP('別紙様式2-3（個表）'!$G90,【参考】数式用!$P$4:$AD$54,15,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5" t="str">
        <f>IF(基本情報入力シート!AD134="","",基本情報入力シート!AD134)</f>
        <v/>
      </c>
      <c r="I91" s="335" t="str">
        <f>IF(基本情報入力シート!AE134="","",基本情報入力シート!AE134)</f>
        <v/>
      </c>
      <c r="J91" s="450"/>
      <c r="K91" s="451"/>
      <c r="L91" s="449"/>
      <c r="M91" s="336" t="str">
        <f>IF(G91="", "", VLOOKUP(AO91,【参考】数式用!$AZ$3:$BA$6, 2, FALSE))</f>
        <v/>
      </c>
      <c r="N91" s="337" t="str">
        <f>IF(G91="","",VLOOKUP(G91,【参考】数式用!$A$4:$L$54,MATCH('別紙様式2-3（個表）'!M91,【参考】数式用!$J$3:$L$3,0)+9,FALSE))</f>
        <v/>
      </c>
      <c r="O91" s="453" t="s">
        <v>2396</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53"/>
      <c r="X91" s="753"/>
      <c r="Y91" s="753"/>
      <c r="Z91" s="753"/>
      <c r="AA91" s="753"/>
      <c r="AB91" s="753"/>
      <c r="AC91" s="753"/>
      <c r="AD91" s="753"/>
      <c r="AE91" s="753"/>
      <c r="AF91" s="753"/>
      <c r="AG91" s="753"/>
      <c r="AI91" s="345" t="str">
        <f t="shared" si="11"/>
        <v/>
      </c>
      <c r="AJ91" s="46" t="e">
        <f>VLOOKUP('別紙様式2-3（個表）'!$G91,【参考】数式用!$P$4:$Q$54,2, FALSE)</f>
        <v>#N/A</v>
      </c>
      <c r="AK91" s="46" t="e">
        <f>VLOOKUP('別紙様式2-3（個表）'!$G91,【参考】数式用!$P$4:$W$54,8, FALSE)</f>
        <v>#N/A</v>
      </c>
      <c r="AL91" s="46" t="e">
        <f>VLOOKUP('別紙様式2-3（個表）'!$G91,【参考】数式用!$P$4:$AD$54,15,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5" t="str">
        <f>IF(基本情報入力シート!AD135="","",基本情報入力シート!AD135)</f>
        <v/>
      </c>
      <c r="I92" s="335" t="str">
        <f>IF(基本情報入力シート!AE135="","",基本情報入力シート!AE135)</f>
        <v/>
      </c>
      <c r="J92" s="450"/>
      <c r="K92" s="451"/>
      <c r="L92" s="449"/>
      <c r="M92" s="336" t="str">
        <f>IF(G92="", "", VLOOKUP(AO92,【参考】数式用!$AZ$3:$BA$6, 2, FALSE))</f>
        <v/>
      </c>
      <c r="N92" s="337" t="str">
        <f>IF(G92="","",VLOOKUP(G92,【参考】数式用!$A$4:$L$54,MATCH('別紙様式2-3（個表）'!M92,【参考】数式用!$J$3:$L$3,0)+9,FALSE))</f>
        <v/>
      </c>
      <c r="O92" s="452" t="s">
        <v>2396</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53"/>
      <c r="X92" s="753"/>
      <c r="Y92" s="753"/>
      <c r="Z92" s="753"/>
      <c r="AA92" s="753"/>
      <c r="AB92" s="753"/>
      <c r="AC92" s="753"/>
      <c r="AD92" s="753"/>
      <c r="AE92" s="753"/>
      <c r="AF92" s="753"/>
      <c r="AG92" s="753"/>
      <c r="AI92" s="345" t="str">
        <f t="shared" si="11"/>
        <v/>
      </c>
      <c r="AJ92" s="46" t="e">
        <f>VLOOKUP('別紙様式2-3（個表）'!$G92,【参考】数式用!$P$4:$Q$54,2, FALSE)</f>
        <v>#N/A</v>
      </c>
      <c r="AK92" s="46" t="e">
        <f>VLOOKUP('別紙様式2-3（個表）'!$G92,【参考】数式用!$P$4:$W$54,8, FALSE)</f>
        <v>#N/A</v>
      </c>
      <c r="AL92" s="46" t="e">
        <f>VLOOKUP('別紙様式2-3（個表）'!$G92,【参考】数式用!$P$4:$AD$54,15,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5" t="str">
        <f>IF(基本情報入力シート!AD136="","",基本情報入力シート!AD136)</f>
        <v/>
      </c>
      <c r="I93" s="335" t="str">
        <f>IF(基本情報入力シート!AE136="","",基本情報入力シート!AE136)</f>
        <v/>
      </c>
      <c r="J93" s="450"/>
      <c r="K93" s="451"/>
      <c r="L93" s="449"/>
      <c r="M93" s="336" t="str">
        <f>IF(G93="", "", VLOOKUP(AO93,【参考】数式用!$AZ$3:$BA$6, 2, FALSE))</f>
        <v/>
      </c>
      <c r="N93" s="337" t="str">
        <f>IF(G93="","",VLOOKUP(G93,【参考】数式用!$A$4:$L$54,MATCH('別紙様式2-3（個表）'!M93,【参考】数式用!$J$3:$L$3,0)+9,FALSE))</f>
        <v/>
      </c>
      <c r="O93" s="453" t="s">
        <v>2396</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53"/>
      <c r="X93" s="753"/>
      <c r="Y93" s="753"/>
      <c r="Z93" s="753"/>
      <c r="AA93" s="753"/>
      <c r="AB93" s="753"/>
      <c r="AC93" s="753"/>
      <c r="AD93" s="753"/>
      <c r="AE93" s="753"/>
      <c r="AF93" s="753"/>
      <c r="AG93" s="753"/>
      <c r="AI93" s="345" t="str">
        <f t="shared" si="11"/>
        <v/>
      </c>
      <c r="AJ93" s="46" t="e">
        <f>VLOOKUP('別紙様式2-3（個表）'!$G93,【参考】数式用!$P$4:$Q$54,2, FALSE)</f>
        <v>#N/A</v>
      </c>
      <c r="AK93" s="46" t="e">
        <f>VLOOKUP('別紙様式2-3（個表）'!$G93,【参考】数式用!$P$4:$W$54,8, FALSE)</f>
        <v>#N/A</v>
      </c>
      <c r="AL93" s="46" t="e">
        <f>VLOOKUP('別紙様式2-3（個表）'!$G93,【参考】数式用!$P$4:$AD$54,15,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5" t="str">
        <f>IF(基本情報入力シート!AD137="","",基本情報入力シート!AD137)</f>
        <v/>
      </c>
      <c r="I94" s="335" t="str">
        <f>IF(基本情報入力シート!AE137="","",基本情報入力シート!AE137)</f>
        <v/>
      </c>
      <c r="J94" s="450"/>
      <c r="K94" s="451"/>
      <c r="L94" s="449"/>
      <c r="M94" s="336" t="str">
        <f>IF(G94="", "", VLOOKUP(AO94,【参考】数式用!$AZ$3:$BA$6, 2, FALSE))</f>
        <v/>
      </c>
      <c r="N94" s="337" t="str">
        <f>IF(G94="","",VLOOKUP(G94,【参考】数式用!$A$4:$L$54,MATCH('別紙様式2-3（個表）'!M94,【参考】数式用!$J$3:$L$3,0)+9,FALSE))</f>
        <v/>
      </c>
      <c r="O94" s="452" t="s">
        <v>2396</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53"/>
      <c r="X94" s="753"/>
      <c r="Y94" s="753"/>
      <c r="Z94" s="753"/>
      <c r="AA94" s="753"/>
      <c r="AB94" s="753"/>
      <c r="AC94" s="753"/>
      <c r="AD94" s="753"/>
      <c r="AE94" s="753"/>
      <c r="AF94" s="753"/>
      <c r="AG94" s="753"/>
      <c r="AI94" s="345" t="str">
        <f t="shared" si="11"/>
        <v/>
      </c>
      <c r="AJ94" s="46" t="e">
        <f>VLOOKUP('別紙様式2-3（個表）'!$G94,【参考】数式用!$P$4:$Q$54,2, FALSE)</f>
        <v>#N/A</v>
      </c>
      <c r="AK94" s="46" t="e">
        <f>VLOOKUP('別紙様式2-3（個表）'!$G94,【参考】数式用!$P$4:$W$54,8, FALSE)</f>
        <v>#N/A</v>
      </c>
      <c r="AL94" s="46" t="e">
        <f>VLOOKUP('別紙様式2-3（個表）'!$G94,【参考】数式用!$P$4:$AD$54,15,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5" t="str">
        <f>IF(基本情報入力シート!AD138="","",基本情報入力シート!AD138)</f>
        <v/>
      </c>
      <c r="I95" s="335" t="str">
        <f>IF(基本情報入力シート!AE138="","",基本情報入力シート!AE138)</f>
        <v/>
      </c>
      <c r="J95" s="450"/>
      <c r="K95" s="451"/>
      <c r="L95" s="449"/>
      <c r="M95" s="336" t="str">
        <f>IF(G95="", "", VLOOKUP(AO95,【参考】数式用!$AZ$3:$BA$6, 2, FALSE))</f>
        <v/>
      </c>
      <c r="N95" s="337" t="str">
        <f>IF(G95="","",VLOOKUP(G95,【参考】数式用!$A$4:$L$54,MATCH('別紙様式2-3（個表）'!M95,【参考】数式用!$J$3:$L$3,0)+9,FALSE))</f>
        <v/>
      </c>
      <c r="O95" s="453" t="s">
        <v>2396</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53"/>
      <c r="X95" s="753"/>
      <c r="Y95" s="753"/>
      <c r="Z95" s="753"/>
      <c r="AA95" s="753"/>
      <c r="AB95" s="753"/>
      <c r="AC95" s="753"/>
      <c r="AD95" s="753"/>
      <c r="AE95" s="753"/>
      <c r="AF95" s="753"/>
      <c r="AG95" s="753"/>
      <c r="AI95" s="345" t="str">
        <f t="shared" si="11"/>
        <v/>
      </c>
      <c r="AJ95" s="46" t="e">
        <f>VLOOKUP('別紙様式2-3（個表）'!$G95,【参考】数式用!$P$4:$Q$54,2, FALSE)</f>
        <v>#N/A</v>
      </c>
      <c r="AK95" s="46" t="e">
        <f>VLOOKUP('別紙様式2-3（個表）'!$G95,【参考】数式用!$P$4:$W$54,8, FALSE)</f>
        <v>#N/A</v>
      </c>
      <c r="AL95" s="46" t="e">
        <f>VLOOKUP('別紙様式2-3（個表）'!$G95,【参考】数式用!$P$4:$AD$54,15,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5" t="str">
        <f>IF(基本情報入力シート!AD139="","",基本情報入力シート!AD139)</f>
        <v/>
      </c>
      <c r="I96" s="335" t="str">
        <f>IF(基本情報入力シート!AE139="","",基本情報入力シート!AE139)</f>
        <v/>
      </c>
      <c r="J96" s="450"/>
      <c r="K96" s="451"/>
      <c r="L96" s="449"/>
      <c r="M96" s="336" t="str">
        <f>IF(G96="", "", VLOOKUP(AO96,【参考】数式用!$AZ$3:$BA$6, 2, FALSE))</f>
        <v/>
      </c>
      <c r="N96" s="337" t="str">
        <f>IF(G96="","",VLOOKUP(G96,【参考】数式用!$A$4:$L$54,MATCH('別紙様式2-3（個表）'!M96,【参考】数式用!$J$3:$L$3,0)+9,FALSE))</f>
        <v/>
      </c>
      <c r="O96" s="453" t="s">
        <v>2396</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53"/>
      <c r="X96" s="753"/>
      <c r="Y96" s="753"/>
      <c r="Z96" s="753"/>
      <c r="AA96" s="753"/>
      <c r="AB96" s="753"/>
      <c r="AC96" s="753"/>
      <c r="AD96" s="753"/>
      <c r="AE96" s="753"/>
      <c r="AF96" s="753"/>
      <c r="AG96" s="753"/>
      <c r="AI96" s="345" t="str">
        <f t="shared" si="11"/>
        <v/>
      </c>
      <c r="AJ96" s="46" t="e">
        <f>VLOOKUP('別紙様式2-3（個表）'!$G96,【参考】数式用!$P$4:$Q$54,2, FALSE)</f>
        <v>#N/A</v>
      </c>
      <c r="AK96" s="46" t="e">
        <f>VLOOKUP('別紙様式2-3（個表）'!$G96,【参考】数式用!$P$4:$W$54,8, FALSE)</f>
        <v>#N/A</v>
      </c>
      <c r="AL96" s="46" t="e">
        <f>VLOOKUP('別紙様式2-3（個表）'!$G96,【参考】数式用!$P$4:$AD$54,15,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5" t="str">
        <f>IF(基本情報入力シート!AD140="","",基本情報入力シート!AD140)</f>
        <v/>
      </c>
      <c r="I97" s="335" t="str">
        <f>IF(基本情報入力シート!AE140="","",基本情報入力シート!AE140)</f>
        <v/>
      </c>
      <c r="J97" s="450"/>
      <c r="K97" s="451"/>
      <c r="L97" s="449"/>
      <c r="M97" s="336" t="str">
        <f>IF(G97="", "", VLOOKUP(AO97,【参考】数式用!$AZ$3:$BA$6, 2, FALSE))</f>
        <v/>
      </c>
      <c r="N97" s="337" t="str">
        <f>IF(G97="","",VLOOKUP(G97,【参考】数式用!$A$4:$L$54,MATCH('別紙様式2-3（個表）'!M97,【参考】数式用!$J$3:$L$3,0)+9,FALSE))</f>
        <v/>
      </c>
      <c r="O97" s="452" t="s">
        <v>2396</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53"/>
      <c r="X97" s="753"/>
      <c r="Y97" s="753"/>
      <c r="Z97" s="753"/>
      <c r="AA97" s="753"/>
      <c r="AB97" s="753"/>
      <c r="AC97" s="753"/>
      <c r="AD97" s="753"/>
      <c r="AE97" s="753"/>
      <c r="AF97" s="753"/>
      <c r="AG97" s="753"/>
      <c r="AI97" s="345" t="str">
        <f t="shared" si="11"/>
        <v/>
      </c>
      <c r="AJ97" s="46" t="e">
        <f>VLOOKUP('別紙様式2-3（個表）'!$G97,【参考】数式用!$P$4:$Q$54,2, FALSE)</f>
        <v>#N/A</v>
      </c>
      <c r="AK97" s="46" t="e">
        <f>VLOOKUP('別紙様式2-3（個表）'!$G97,【参考】数式用!$P$4:$W$54,8, FALSE)</f>
        <v>#N/A</v>
      </c>
      <c r="AL97" s="46" t="e">
        <f>VLOOKUP('別紙様式2-3（個表）'!$G97,【参考】数式用!$P$4:$AD$54,15,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5" t="str">
        <f>IF(基本情報入力シート!AD141="","",基本情報入力シート!AD141)</f>
        <v/>
      </c>
      <c r="I98" s="335" t="str">
        <f>IF(基本情報入力シート!AE141="","",基本情報入力シート!AE141)</f>
        <v/>
      </c>
      <c r="J98" s="450"/>
      <c r="K98" s="451"/>
      <c r="L98" s="449"/>
      <c r="M98" s="336" t="str">
        <f>IF(G98="", "", VLOOKUP(AO98,【参考】数式用!$AZ$3:$BA$6, 2, FALSE))</f>
        <v/>
      </c>
      <c r="N98" s="337" t="str">
        <f>IF(G98="","",VLOOKUP(G98,【参考】数式用!$A$4:$L$54,MATCH('別紙様式2-3（個表）'!M98,【参考】数式用!$J$3:$L$3,0)+9,FALSE))</f>
        <v/>
      </c>
      <c r="O98" s="453" t="s">
        <v>2396</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53"/>
      <c r="X98" s="753"/>
      <c r="Y98" s="753"/>
      <c r="Z98" s="753"/>
      <c r="AA98" s="753"/>
      <c r="AB98" s="753"/>
      <c r="AC98" s="753"/>
      <c r="AD98" s="753"/>
      <c r="AE98" s="753"/>
      <c r="AF98" s="753"/>
      <c r="AG98" s="753"/>
      <c r="AI98" s="345" t="str">
        <f t="shared" si="11"/>
        <v/>
      </c>
      <c r="AJ98" s="46" t="e">
        <f>VLOOKUP('別紙様式2-3（個表）'!$G98,【参考】数式用!$P$4:$Q$54,2, FALSE)</f>
        <v>#N/A</v>
      </c>
      <c r="AK98" s="46" t="e">
        <f>VLOOKUP('別紙様式2-3（個表）'!$G98,【参考】数式用!$P$4:$W$54,8, FALSE)</f>
        <v>#N/A</v>
      </c>
      <c r="AL98" s="46" t="e">
        <f>VLOOKUP('別紙様式2-3（個表）'!$G98,【参考】数式用!$P$4:$AD$54,15,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5" t="str">
        <f>IF(基本情報入力シート!AD142="","",基本情報入力シート!AD142)</f>
        <v/>
      </c>
      <c r="I99" s="335" t="str">
        <f>IF(基本情報入力シート!AE142="","",基本情報入力シート!AE142)</f>
        <v/>
      </c>
      <c r="J99" s="450"/>
      <c r="K99" s="451"/>
      <c r="L99" s="449"/>
      <c r="M99" s="336" t="str">
        <f>IF(G99="", "", VLOOKUP(AO99,【参考】数式用!$AZ$3:$BA$6, 2, FALSE))</f>
        <v/>
      </c>
      <c r="N99" s="337" t="str">
        <f>IF(G99="","",VLOOKUP(G99,【参考】数式用!$A$4:$L$54,MATCH('別紙様式2-3（個表）'!M99,【参考】数式用!$J$3:$L$3,0)+9,FALSE))</f>
        <v/>
      </c>
      <c r="O99" s="453" t="s">
        <v>2396</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53"/>
      <c r="X99" s="753"/>
      <c r="Y99" s="753"/>
      <c r="Z99" s="753"/>
      <c r="AA99" s="753"/>
      <c r="AB99" s="753"/>
      <c r="AC99" s="753"/>
      <c r="AD99" s="753"/>
      <c r="AE99" s="753"/>
      <c r="AF99" s="753"/>
      <c r="AG99" s="753"/>
      <c r="AI99" s="345" t="str">
        <f t="shared" si="11"/>
        <v/>
      </c>
      <c r="AJ99" s="46" t="e">
        <f>VLOOKUP('別紙様式2-3（個表）'!$G99,【参考】数式用!$P$4:$Q$54,2, FALSE)</f>
        <v>#N/A</v>
      </c>
      <c r="AK99" s="46" t="e">
        <f>VLOOKUP('別紙様式2-3（個表）'!$G99,【参考】数式用!$P$4:$W$54,8, FALSE)</f>
        <v>#N/A</v>
      </c>
      <c r="AL99" s="46" t="e">
        <f>VLOOKUP('別紙様式2-3（個表）'!$G99,【参考】数式用!$P$4:$AD$54,15,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5" t="str">
        <f>IF(基本情報入力シート!AD143="","",基本情報入力シート!AD143)</f>
        <v/>
      </c>
      <c r="I100" s="335" t="str">
        <f>IF(基本情報入力シート!AE143="","",基本情報入力シート!AE143)</f>
        <v/>
      </c>
      <c r="J100" s="450"/>
      <c r="K100" s="451"/>
      <c r="L100" s="449"/>
      <c r="M100" s="336" t="str">
        <f>IF(G100="", "", VLOOKUP(AO100,【参考】数式用!$AZ$3:$BA$6, 2, FALSE))</f>
        <v/>
      </c>
      <c r="N100" s="337" t="str">
        <f>IF(G100="","",VLOOKUP(G100,【参考】数式用!$A$4:$L$54,MATCH('別紙様式2-3（個表）'!M100,【参考】数式用!$J$3:$L$3,0)+9,FALSE))</f>
        <v/>
      </c>
      <c r="O100" s="452" t="s">
        <v>2396</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53"/>
      <c r="X100" s="753"/>
      <c r="Y100" s="753"/>
      <c r="Z100" s="753"/>
      <c r="AA100" s="753"/>
      <c r="AB100" s="753"/>
      <c r="AC100" s="753"/>
      <c r="AD100" s="753"/>
      <c r="AE100" s="753"/>
      <c r="AF100" s="753"/>
      <c r="AG100" s="753"/>
      <c r="AI100" s="345" t="str">
        <f t="shared" si="11"/>
        <v/>
      </c>
      <c r="AJ100" s="46" t="e">
        <f>VLOOKUP('別紙様式2-3（個表）'!$G100,【参考】数式用!$P$4:$Q$54,2, FALSE)</f>
        <v>#N/A</v>
      </c>
      <c r="AK100" s="46" t="e">
        <f>VLOOKUP('別紙様式2-3（個表）'!$G100,【参考】数式用!$P$4:$W$54,8, FALSE)</f>
        <v>#N/A</v>
      </c>
      <c r="AL100" s="46" t="e">
        <f>VLOOKUP('別紙様式2-3（個表）'!$G100,【参考】数式用!$P$4:$AD$54,15,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5" t="str">
        <f>IF(基本情報入力シート!AD144="","",基本情報入力シート!AD144)</f>
        <v/>
      </c>
      <c r="I101" s="335" t="str">
        <f>IF(基本情報入力シート!AE144="","",基本情報入力シート!AE144)</f>
        <v/>
      </c>
      <c r="J101" s="450"/>
      <c r="K101" s="451"/>
      <c r="L101" s="449"/>
      <c r="M101" s="336" t="str">
        <f>IF(G101="", "", VLOOKUP(AO101,【参考】数式用!$AZ$3:$BA$6, 2, FALSE))</f>
        <v/>
      </c>
      <c r="N101" s="337" t="str">
        <f>IF(G101="","",VLOOKUP(G101,【参考】数式用!$A$4:$L$54,MATCH('別紙様式2-3（個表）'!M101,【参考】数式用!$J$3:$L$3,0)+9,FALSE))</f>
        <v/>
      </c>
      <c r="O101" s="453" t="s">
        <v>2396</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53"/>
      <c r="X101" s="753"/>
      <c r="Y101" s="753"/>
      <c r="Z101" s="753"/>
      <c r="AA101" s="753"/>
      <c r="AB101" s="753"/>
      <c r="AC101" s="753"/>
      <c r="AD101" s="753"/>
      <c r="AE101" s="753"/>
      <c r="AF101" s="753"/>
      <c r="AG101" s="753"/>
      <c r="AI101" s="345" t="str">
        <f t="shared" si="11"/>
        <v/>
      </c>
      <c r="AJ101" s="46" t="e">
        <f>VLOOKUP('別紙様式2-3（個表）'!$G101,【参考】数式用!$P$4:$Q$54,2, FALSE)</f>
        <v>#N/A</v>
      </c>
      <c r="AK101" s="46" t="e">
        <f>VLOOKUP('別紙様式2-3（個表）'!$G101,【参考】数式用!$P$4:$W$54,8, FALSE)</f>
        <v>#N/A</v>
      </c>
      <c r="AL101" s="46" t="e">
        <f>VLOOKUP('別紙様式2-3（個表）'!$G101,【参考】数式用!$P$4:$AD$54,15,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5" t="str">
        <f>IF(基本情報入力シート!AD145="","",基本情報入力シート!AD145)</f>
        <v/>
      </c>
      <c r="I102" s="335" t="str">
        <f>IF(基本情報入力シート!AE145="","",基本情報入力シート!AE145)</f>
        <v/>
      </c>
      <c r="J102" s="450"/>
      <c r="K102" s="451"/>
      <c r="L102" s="449"/>
      <c r="M102" s="336" t="str">
        <f>IF(G102="", "", VLOOKUP(AO102,【参考】数式用!$AZ$3:$BA$6, 2, FALSE))</f>
        <v/>
      </c>
      <c r="N102" s="337" t="str">
        <f>IF(G102="","",VLOOKUP(G102,【参考】数式用!$A$4:$L$54,MATCH('別紙様式2-3（個表）'!M102,【参考】数式用!$J$3:$L$3,0)+9,FALSE))</f>
        <v/>
      </c>
      <c r="O102" s="453" t="s">
        <v>2396</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53"/>
      <c r="X102" s="753"/>
      <c r="Y102" s="753"/>
      <c r="Z102" s="753"/>
      <c r="AA102" s="753"/>
      <c r="AB102" s="753"/>
      <c r="AC102" s="753"/>
      <c r="AD102" s="753"/>
      <c r="AE102" s="753"/>
      <c r="AF102" s="753"/>
      <c r="AG102" s="753"/>
      <c r="AI102" s="345" t="str">
        <f t="shared" si="11"/>
        <v/>
      </c>
      <c r="AJ102" s="46" t="e">
        <f>VLOOKUP('別紙様式2-3（個表）'!$G102,【参考】数式用!$P$4:$Q$54,2, FALSE)</f>
        <v>#N/A</v>
      </c>
      <c r="AK102" s="46" t="e">
        <f>VLOOKUP('別紙様式2-3（個表）'!$G102,【参考】数式用!$P$4:$W$54,8, FALSE)</f>
        <v>#N/A</v>
      </c>
      <c r="AL102" s="46" t="e">
        <f>VLOOKUP('別紙様式2-3（個表）'!$G102,【参考】数式用!$P$4:$AD$54,15,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5" t="str">
        <f>IF(基本情報入力シート!AD146="","",基本情報入力シート!AD146)</f>
        <v/>
      </c>
      <c r="I103" s="335" t="str">
        <f>IF(基本情報入力シート!AE146="","",基本情報入力シート!AE146)</f>
        <v/>
      </c>
      <c r="J103" s="450"/>
      <c r="K103" s="451"/>
      <c r="L103" s="449"/>
      <c r="M103" s="336" t="str">
        <f>IF(G103="", "", VLOOKUP(AO103,【参考】数式用!$AZ$3:$BA$6, 2, FALSE))</f>
        <v/>
      </c>
      <c r="N103" s="337" t="str">
        <f>IF(G103="","",VLOOKUP(G103,【参考】数式用!$A$4:$L$54,MATCH('別紙様式2-3（個表）'!M103,【参考】数式用!$J$3:$L$3,0)+9,FALSE))</f>
        <v/>
      </c>
      <c r="O103" s="452" t="s">
        <v>2396</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53"/>
      <c r="X103" s="753"/>
      <c r="Y103" s="753"/>
      <c r="Z103" s="753"/>
      <c r="AA103" s="753"/>
      <c r="AB103" s="753"/>
      <c r="AC103" s="753"/>
      <c r="AD103" s="753"/>
      <c r="AE103" s="753"/>
      <c r="AF103" s="753"/>
      <c r="AG103" s="753"/>
      <c r="AI103" s="345" t="str">
        <f t="shared" si="11"/>
        <v/>
      </c>
      <c r="AJ103" s="46" t="e">
        <f>VLOOKUP('別紙様式2-3（個表）'!$G103,【参考】数式用!$P$4:$Q$54,2, FALSE)</f>
        <v>#N/A</v>
      </c>
      <c r="AK103" s="46" t="e">
        <f>VLOOKUP('別紙様式2-3（個表）'!$G103,【参考】数式用!$P$4:$W$54,8, FALSE)</f>
        <v>#N/A</v>
      </c>
      <c r="AL103" s="46" t="e">
        <f>VLOOKUP('別紙様式2-3（個表）'!$G103,【参考】数式用!$P$4:$AD$54,15,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5" t="str">
        <f>IF(基本情報入力シート!AD147="","",基本情報入力シート!AD147)</f>
        <v/>
      </c>
      <c r="I104" s="335" t="str">
        <f>IF(基本情報入力シート!AE147="","",基本情報入力シート!AE147)</f>
        <v/>
      </c>
      <c r="J104" s="450"/>
      <c r="K104" s="451"/>
      <c r="L104" s="449"/>
      <c r="M104" s="336" t="str">
        <f>IF(G104="", "", VLOOKUP(AO104,【参考】数式用!$AZ$3:$BA$6, 2, FALSE))</f>
        <v/>
      </c>
      <c r="N104" s="337" t="str">
        <f>IF(G104="","",VLOOKUP(G104,【参考】数式用!$A$4:$L$54,MATCH('別紙様式2-3（個表）'!M104,【参考】数式用!$J$3:$L$3,0)+9,FALSE))</f>
        <v/>
      </c>
      <c r="O104" s="453" t="s">
        <v>2396</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53"/>
      <c r="X104" s="753"/>
      <c r="Y104" s="753"/>
      <c r="Z104" s="753"/>
      <c r="AA104" s="753"/>
      <c r="AB104" s="753"/>
      <c r="AC104" s="753"/>
      <c r="AD104" s="753"/>
      <c r="AE104" s="753"/>
      <c r="AF104" s="753"/>
      <c r="AG104" s="753"/>
      <c r="AI104" s="345" t="str">
        <f t="shared" si="11"/>
        <v/>
      </c>
      <c r="AJ104" s="46" t="e">
        <f>VLOOKUP('別紙様式2-3（個表）'!$G104,【参考】数式用!$P$4:$Q$54,2, FALSE)</f>
        <v>#N/A</v>
      </c>
      <c r="AK104" s="46" t="e">
        <f>VLOOKUP('別紙様式2-3（個表）'!$G104,【参考】数式用!$P$4:$W$54,8, FALSE)</f>
        <v>#N/A</v>
      </c>
      <c r="AL104" s="46" t="e">
        <f>VLOOKUP('別紙様式2-3（個表）'!$G104,【参考】数式用!$P$4:$AD$54,15,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5" t="str">
        <f>IF(基本情報入力シート!AD148="","",基本情報入力シート!AD148)</f>
        <v/>
      </c>
      <c r="I105" s="335" t="str">
        <f>IF(基本情報入力シート!AE148="","",基本情報入力シート!AE148)</f>
        <v/>
      </c>
      <c r="J105" s="450"/>
      <c r="K105" s="451"/>
      <c r="L105" s="449"/>
      <c r="M105" s="336" t="str">
        <f>IF(G105="", "", VLOOKUP(AO105,【参考】数式用!$AZ$3:$BA$6, 2, FALSE))</f>
        <v/>
      </c>
      <c r="N105" s="337" t="str">
        <f>IF(G105="","",VLOOKUP(G105,【参考】数式用!$A$4:$L$54,MATCH('別紙様式2-3（個表）'!M105,【参考】数式用!$J$3:$L$3,0)+9,FALSE))</f>
        <v/>
      </c>
      <c r="O105" s="453" t="s">
        <v>2396</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53"/>
      <c r="X105" s="753"/>
      <c r="Y105" s="753"/>
      <c r="Z105" s="753"/>
      <c r="AA105" s="753"/>
      <c r="AB105" s="753"/>
      <c r="AC105" s="753"/>
      <c r="AD105" s="753"/>
      <c r="AE105" s="753"/>
      <c r="AF105" s="753"/>
      <c r="AG105" s="753"/>
      <c r="AI105" s="345" t="str">
        <f t="shared" si="11"/>
        <v/>
      </c>
      <c r="AJ105" s="46" t="e">
        <f>VLOOKUP('別紙様式2-3（個表）'!$G105,【参考】数式用!$P$4:$Q$54,2, FALSE)</f>
        <v>#N/A</v>
      </c>
      <c r="AK105" s="46" t="e">
        <f>VLOOKUP('別紙様式2-3（個表）'!$G105,【参考】数式用!$P$4:$W$54,8, FALSE)</f>
        <v>#N/A</v>
      </c>
      <c r="AL105" s="46" t="e">
        <f>VLOOKUP('別紙様式2-3（個表）'!$G105,【参考】数式用!$P$4:$AD$54,15,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5" t="str">
        <f>IF(基本情報入力シート!AD149="","",基本情報入力シート!AD149)</f>
        <v/>
      </c>
      <c r="I106" s="335" t="str">
        <f>IF(基本情報入力シート!AE149="","",基本情報入力シート!AE149)</f>
        <v/>
      </c>
      <c r="J106" s="450"/>
      <c r="K106" s="451"/>
      <c r="L106" s="449"/>
      <c r="M106" s="336" t="str">
        <f>IF(G106="", "", VLOOKUP(AO106,【参考】数式用!$AZ$3:$BA$6, 2, FALSE))</f>
        <v/>
      </c>
      <c r="N106" s="337" t="str">
        <f>IF(G106="","",VLOOKUP(G106,【参考】数式用!$A$4:$L$54,MATCH('別紙様式2-3（個表）'!M106,【参考】数式用!$J$3:$L$3,0)+9,FALSE))</f>
        <v/>
      </c>
      <c r="O106" s="452" t="s">
        <v>2396</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53"/>
      <c r="X106" s="753"/>
      <c r="Y106" s="753"/>
      <c r="Z106" s="753"/>
      <c r="AA106" s="753"/>
      <c r="AB106" s="753"/>
      <c r="AC106" s="753"/>
      <c r="AD106" s="753"/>
      <c r="AE106" s="753"/>
      <c r="AF106" s="753"/>
      <c r="AG106" s="753"/>
      <c r="AI106" s="345" t="str">
        <f t="shared" si="11"/>
        <v/>
      </c>
      <c r="AJ106" s="46" t="e">
        <f>VLOOKUP('別紙様式2-3（個表）'!$G106,【参考】数式用!$P$4:$Q$54,2, FALSE)</f>
        <v>#N/A</v>
      </c>
      <c r="AK106" s="46" t="e">
        <f>VLOOKUP('別紙様式2-3（個表）'!$G106,【参考】数式用!$P$4:$W$54,8, FALSE)</f>
        <v>#N/A</v>
      </c>
      <c r="AL106" s="46" t="e">
        <f>VLOOKUP('別紙様式2-3（個表）'!$G106,【参考】数式用!$P$4:$AD$54,15,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5" t="str">
        <f>IF(基本情報入力シート!AD150="","",基本情報入力シート!AD150)</f>
        <v/>
      </c>
      <c r="I107" s="335" t="str">
        <f>IF(基本情報入力シート!AE150="","",基本情報入力シート!AE150)</f>
        <v/>
      </c>
      <c r="J107" s="450"/>
      <c r="K107" s="451"/>
      <c r="L107" s="449"/>
      <c r="M107" s="336" t="str">
        <f>IF(G107="", "", VLOOKUP(AO107,【参考】数式用!$AZ$3:$BA$6, 2, FALSE))</f>
        <v/>
      </c>
      <c r="N107" s="337" t="str">
        <f>IF(G107="","",VLOOKUP(G107,【参考】数式用!$A$4:$L$54,MATCH('別紙様式2-3（個表）'!M107,【参考】数式用!$J$3:$L$3,0)+9,FALSE))</f>
        <v/>
      </c>
      <c r="O107" s="453" t="s">
        <v>2396</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53"/>
      <c r="X107" s="753"/>
      <c r="Y107" s="753"/>
      <c r="Z107" s="753"/>
      <c r="AA107" s="753"/>
      <c r="AB107" s="753"/>
      <c r="AC107" s="753"/>
      <c r="AD107" s="753"/>
      <c r="AE107" s="753"/>
      <c r="AF107" s="753"/>
      <c r="AG107" s="753"/>
      <c r="AI107" s="345" t="str">
        <f t="shared" si="11"/>
        <v/>
      </c>
      <c r="AJ107" s="46" t="e">
        <f>VLOOKUP('別紙様式2-3（個表）'!$G107,【参考】数式用!$P$4:$Q$54,2, FALSE)</f>
        <v>#N/A</v>
      </c>
      <c r="AK107" s="46" t="e">
        <f>VLOOKUP('別紙様式2-3（個表）'!$G107,【参考】数式用!$P$4:$W$54,8, FALSE)</f>
        <v>#N/A</v>
      </c>
      <c r="AL107" s="46" t="e">
        <f>VLOOKUP('別紙様式2-3（個表）'!$G107,【参考】数式用!$P$4:$AD$54,15,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5" t="str">
        <f>IF(基本情報入力シート!AD151="","",基本情報入力シート!AD151)</f>
        <v/>
      </c>
      <c r="I108" s="335" t="str">
        <f>IF(基本情報入力シート!AE151="","",基本情報入力シート!AE151)</f>
        <v/>
      </c>
      <c r="J108" s="450"/>
      <c r="K108" s="451"/>
      <c r="L108" s="449"/>
      <c r="M108" s="336" t="str">
        <f>IF(G108="", "", VLOOKUP(AO108,【参考】数式用!$AZ$3:$BA$6, 2, FALSE))</f>
        <v/>
      </c>
      <c r="N108" s="337" t="str">
        <f>IF(G108="","",VLOOKUP(G108,【参考】数式用!$A$4:$L$54,MATCH('別紙様式2-3（個表）'!M108,【参考】数式用!$J$3:$L$3,0)+9,FALSE))</f>
        <v/>
      </c>
      <c r="O108" s="453" t="s">
        <v>2396</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53"/>
      <c r="X108" s="753"/>
      <c r="Y108" s="753"/>
      <c r="Z108" s="753"/>
      <c r="AA108" s="753"/>
      <c r="AB108" s="753"/>
      <c r="AC108" s="753"/>
      <c r="AD108" s="753"/>
      <c r="AE108" s="753"/>
      <c r="AF108" s="753"/>
      <c r="AG108" s="753"/>
      <c r="AI108" s="345" t="str">
        <f t="shared" si="11"/>
        <v/>
      </c>
      <c r="AJ108" s="46" t="e">
        <f>VLOOKUP('別紙様式2-3（個表）'!$G108,【参考】数式用!$P$4:$Q$54,2, FALSE)</f>
        <v>#N/A</v>
      </c>
      <c r="AK108" s="46" t="e">
        <f>VLOOKUP('別紙様式2-3（個表）'!$G108,【参考】数式用!$P$4:$W$54,8, FALSE)</f>
        <v>#N/A</v>
      </c>
      <c r="AL108" s="46" t="e">
        <f>VLOOKUP('別紙様式2-3（個表）'!$G108,【参考】数式用!$P$4:$AD$54,15,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5" t="str">
        <f>IF(基本情報入力シート!AD152="","",基本情報入力シート!AD152)</f>
        <v/>
      </c>
      <c r="I109" s="335" t="str">
        <f>IF(基本情報入力シート!AE152="","",基本情報入力シート!AE152)</f>
        <v/>
      </c>
      <c r="J109" s="450"/>
      <c r="K109" s="451"/>
      <c r="L109" s="449"/>
      <c r="M109" s="336" t="str">
        <f>IF(G109="", "", VLOOKUP(AO109,【参考】数式用!$AZ$3:$BA$6, 2, FALSE))</f>
        <v/>
      </c>
      <c r="N109" s="337" t="str">
        <f>IF(G109="","",VLOOKUP(G109,【参考】数式用!$A$4:$L$54,MATCH('別紙様式2-3（個表）'!M109,【参考】数式用!$J$3:$L$3,0)+9,FALSE))</f>
        <v/>
      </c>
      <c r="O109" s="452" t="s">
        <v>2396</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53"/>
      <c r="X109" s="753"/>
      <c r="Y109" s="753"/>
      <c r="Z109" s="753"/>
      <c r="AA109" s="753"/>
      <c r="AB109" s="753"/>
      <c r="AC109" s="753"/>
      <c r="AD109" s="753"/>
      <c r="AE109" s="753"/>
      <c r="AF109" s="753"/>
      <c r="AG109" s="753"/>
      <c r="AI109" s="345" t="str">
        <f t="shared" si="11"/>
        <v/>
      </c>
      <c r="AJ109" s="46" t="e">
        <f>VLOOKUP('別紙様式2-3（個表）'!$G109,【参考】数式用!$P$4:$Q$54,2, FALSE)</f>
        <v>#N/A</v>
      </c>
      <c r="AK109" s="46" t="e">
        <f>VLOOKUP('別紙様式2-3（個表）'!$G109,【参考】数式用!$P$4:$W$54,8, FALSE)</f>
        <v>#N/A</v>
      </c>
      <c r="AL109" s="46" t="e">
        <f>VLOOKUP('別紙様式2-3（個表）'!$G109,【参考】数式用!$P$4:$AD$54,15,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5" t="str">
        <f>IF(基本情報入力シート!AD153="","",基本情報入力シート!AD153)</f>
        <v/>
      </c>
      <c r="I110" s="335" t="str">
        <f>IF(基本情報入力シート!AE153="","",基本情報入力シート!AE153)</f>
        <v/>
      </c>
      <c r="J110" s="450"/>
      <c r="K110" s="451"/>
      <c r="L110" s="449"/>
      <c r="M110" s="336" t="str">
        <f>IF(G110="", "", VLOOKUP(AO110,【参考】数式用!$AZ$3:$BA$6, 2, FALSE))</f>
        <v/>
      </c>
      <c r="N110" s="337" t="str">
        <f>IF(G110="","",VLOOKUP(G110,【参考】数式用!$A$4:$L$54,MATCH('別紙様式2-3（個表）'!M110,【参考】数式用!$J$3:$L$3,0)+9,FALSE))</f>
        <v/>
      </c>
      <c r="O110" s="453" t="s">
        <v>2396</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53"/>
      <c r="X110" s="753"/>
      <c r="Y110" s="753"/>
      <c r="Z110" s="753"/>
      <c r="AA110" s="753"/>
      <c r="AB110" s="753"/>
      <c r="AC110" s="753"/>
      <c r="AD110" s="753"/>
      <c r="AE110" s="753"/>
      <c r="AF110" s="753"/>
      <c r="AG110" s="753"/>
      <c r="AI110" s="345" t="str">
        <f t="shared" si="11"/>
        <v/>
      </c>
      <c r="AJ110" s="46" t="e">
        <f>VLOOKUP('別紙様式2-3（個表）'!$G110,【参考】数式用!$P$4:$Q$54,2, FALSE)</f>
        <v>#N/A</v>
      </c>
      <c r="AK110" s="46" t="e">
        <f>VLOOKUP('別紙様式2-3（個表）'!$G110,【参考】数式用!$P$4:$W$54,8, FALSE)</f>
        <v>#N/A</v>
      </c>
      <c r="AL110" s="46" t="e">
        <f>VLOOKUP('別紙様式2-3（個表）'!$G110,【参考】数式用!$P$4:$AD$54,15,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5" t="str">
        <f>IF(基本情報入力シート!AD154="","",基本情報入力シート!AD154)</f>
        <v/>
      </c>
      <c r="I111" s="335" t="str">
        <f>IF(基本情報入力シート!AE154="","",基本情報入力シート!AE154)</f>
        <v/>
      </c>
      <c r="J111" s="450"/>
      <c r="K111" s="451"/>
      <c r="L111" s="449"/>
      <c r="M111" s="336" t="str">
        <f>IF(G111="", "", VLOOKUP(AO111,【参考】数式用!$AZ$3:$BA$6, 2, FALSE))</f>
        <v/>
      </c>
      <c r="N111" s="337" t="str">
        <f>IF(G111="","",VLOOKUP(G111,【参考】数式用!$A$4:$L$54,MATCH('別紙様式2-3（個表）'!M111,【参考】数式用!$J$3:$L$3,0)+9,FALSE))</f>
        <v/>
      </c>
      <c r="O111" s="453" t="s">
        <v>2396</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53"/>
      <c r="X111" s="753"/>
      <c r="Y111" s="753"/>
      <c r="Z111" s="753"/>
      <c r="AA111" s="753"/>
      <c r="AB111" s="753"/>
      <c r="AC111" s="753"/>
      <c r="AD111" s="753"/>
      <c r="AE111" s="753"/>
      <c r="AF111" s="753"/>
      <c r="AG111" s="753"/>
      <c r="AI111" s="345" t="str">
        <f t="shared" si="11"/>
        <v/>
      </c>
      <c r="AJ111" s="46" t="e">
        <f>VLOOKUP('別紙様式2-3（個表）'!$G111,【参考】数式用!$P$4:$Q$54,2, FALSE)</f>
        <v>#N/A</v>
      </c>
      <c r="AK111" s="46" t="e">
        <f>VLOOKUP('別紙様式2-3（個表）'!$G111,【参考】数式用!$P$4:$W$54,8, FALSE)</f>
        <v>#N/A</v>
      </c>
      <c r="AL111" s="46" t="e">
        <f>VLOOKUP('別紙様式2-3（個表）'!$G111,【参考】数式用!$P$4:$AD$54,15,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5" t="str">
        <f>IF(基本情報入力シート!AD155="","",基本情報入力シート!AD155)</f>
        <v/>
      </c>
      <c r="I112" s="335" t="str">
        <f>IF(基本情報入力シート!AE155="","",基本情報入力シート!AE155)</f>
        <v/>
      </c>
      <c r="J112" s="450"/>
      <c r="K112" s="451"/>
      <c r="L112" s="449"/>
      <c r="M112" s="336" t="str">
        <f>IF(G112="", "", VLOOKUP(AO112,【参考】数式用!$AZ$3:$BA$6, 2, FALSE))</f>
        <v/>
      </c>
      <c r="N112" s="337" t="str">
        <f>IF(G112="","",VLOOKUP(G112,【参考】数式用!$A$4:$L$54,MATCH('別紙様式2-3（個表）'!M112,【参考】数式用!$J$3:$L$3,0)+9,FALSE))</f>
        <v/>
      </c>
      <c r="O112" s="452" t="s">
        <v>2396</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53"/>
      <c r="X112" s="753"/>
      <c r="Y112" s="753"/>
      <c r="Z112" s="753"/>
      <c r="AA112" s="753"/>
      <c r="AB112" s="753"/>
      <c r="AC112" s="753"/>
      <c r="AD112" s="753"/>
      <c r="AE112" s="753"/>
      <c r="AF112" s="753"/>
      <c r="AG112" s="753"/>
      <c r="AI112" s="345" t="str">
        <f t="shared" si="11"/>
        <v/>
      </c>
      <c r="AJ112" s="46" t="e">
        <f>VLOOKUP('別紙様式2-3（個表）'!$G112,【参考】数式用!$P$4:$Q$54,2, FALSE)</f>
        <v>#N/A</v>
      </c>
      <c r="AK112" s="46" t="e">
        <f>VLOOKUP('別紙様式2-3（個表）'!$G112,【参考】数式用!$P$4:$W$54,8, FALSE)</f>
        <v>#N/A</v>
      </c>
      <c r="AL112" s="46" t="e">
        <f>VLOOKUP('別紙様式2-3（個表）'!$G112,【参考】数式用!$P$4:$AD$54,15,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5" t="str">
        <f>IF(基本情報入力シート!AD156="","",基本情報入力シート!AD156)</f>
        <v/>
      </c>
      <c r="I113" s="335" t="str">
        <f>IF(基本情報入力シート!AE156="","",基本情報入力シート!AE156)</f>
        <v/>
      </c>
      <c r="J113" s="450"/>
      <c r="K113" s="451"/>
      <c r="L113" s="449"/>
      <c r="M113" s="336" t="str">
        <f>IF(G113="", "", VLOOKUP(AO113,【参考】数式用!$AZ$3:$BA$6, 2, FALSE))</f>
        <v/>
      </c>
      <c r="N113" s="337" t="str">
        <f>IF(G113="","",VLOOKUP(G113,【参考】数式用!$A$4:$L$54,MATCH('別紙様式2-3（個表）'!M113,【参考】数式用!$J$3:$L$3,0)+9,FALSE))</f>
        <v/>
      </c>
      <c r="O113" s="453" t="s">
        <v>2396</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53"/>
      <c r="X113" s="753"/>
      <c r="Y113" s="753"/>
      <c r="Z113" s="753"/>
      <c r="AA113" s="753"/>
      <c r="AB113" s="753"/>
      <c r="AC113" s="753"/>
      <c r="AD113" s="753"/>
      <c r="AE113" s="753"/>
      <c r="AF113" s="753"/>
      <c r="AG113" s="753"/>
      <c r="AI113" s="345" t="str">
        <f t="shared" si="11"/>
        <v/>
      </c>
      <c r="AJ113" s="46" t="e">
        <f>VLOOKUP('別紙様式2-3（個表）'!$G113,【参考】数式用!$P$4:$Q$54,2, FALSE)</f>
        <v>#N/A</v>
      </c>
      <c r="AK113" s="46" t="e">
        <f>VLOOKUP('別紙様式2-3（個表）'!$G113,【参考】数式用!$P$4:$W$54,8, FALSE)</f>
        <v>#N/A</v>
      </c>
      <c r="AL113" s="46" t="e">
        <f>VLOOKUP('別紙様式2-3（個表）'!$G113,【参考】数式用!$P$4:$AD$54,15,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6" t="str">
        <f>IF(基本情報入力シート!AD157="","",基本情報入力シート!AD157)</f>
        <v/>
      </c>
      <c r="I114" s="335" t="str">
        <f>IF(基本情報入力シート!AE157="","",基本情報入力シート!AE157)</f>
        <v/>
      </c>
      <c r="J114" s="450"/>
      <c r="K114" s="451"/>
      <c r="L114" s="449"/>
      <c r="M114" s="336" t="str">
        <f>IF(G114="", "", VLOOKUP(AO114,【参考】数式用!$AZ$3:$BA$6, 2, FALSE))</f>
        <v/>
      </c>
      <c r="N114" s="337" t="str">
        <f>IF(G114="","",VLOOKUP(G114,【参考】数式用!$A$4:$L$54,MATCH('別紙様式2-3（個表）'!M114,【参考】数式用!$J$3:$L$3,0)+9,FALSE))</f>
        <v/>
      </c>
      <c r="O114" s="453" t="s">
        <v>2396</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53"/>
      <c r="X114" s="753"/>
      <c r="Y114" s="753"/>
      <c r="Z114" s="753"/>
      <c r="AA114" s="753"/>
      <c r="AB114" s="753"/>
      <c r="AC114" s="753"/>
      <c r="AD114" s="753"/>
      <c r="AE114" s="753"/>
      <c r="AF114" s="753"/>
      <c r="AG114" s="753"/>
      <c r="AI114" s="345" t="str">
        <f t="shared" si="11"/>
        <v/>
      </c>
      <c r="AJ114" s="46" t="e">
        <f>VLOOKUP('別紙様式2-3（個表）'!$G114,【参考】数式用!$P$4:$Q$54,2, FALSE)</f>
        <v>#N/A</v>
      </c>
      <c r="AK114" s="46" t="e">
        <f>VLOOKUP('別紙様式2-3（個表）'!$G114,【参考】数式用!$P$4:$W$54,8, FALSE)</f>
        <v>#N/A</v>
      </c>
      <c r="AL114" s="46" t="e">
        <f>VLOOKUP('別紙様式2-3（個表）'!$G114,【参考】数式用!$P$4:$AD$54,15,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2"/>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7"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B1" sqref="B1"/>
    </sheetView>
  </sheetViews>
  <sheetFormatPr defaultColWidth="9.86328125" defaultRowHeight="12.75"/>
  <cols>
    <col min="1" max="1" width="7.53125" style="134" customWidth="1"/>
    <col min="2" max="2" width="19.86328125" style="134" customWidth="1"/>
    <col min="3" max="3" width="37.6640625" style="134" customWidth="1"/>
    <col min="4" max="4" width="47.53125" style="134" customWidth="1"/>
    <col min="5" max="5" width="42.53125" style="134" customWidth="1"/>
    <col min="6" max="6" width="42.86328125" style="134" customWidth="1"/>
    <col min="7" max="7" width="16.53125" style="134" customWidth="1"/>
    <col min="8" max="8" width="44.6640625" style="134" customWidth="1"/>
    <col min="9" max="9" width="40.53125" style="134" customWidth="1"/>
    <col min="10" max="10" width="9.86328125" style="131"/>
    <col min="11" max="229" width="9.86328125" style="125"/>
    <col min="230" max="230" width="8.46484375" style="125" customWidth="1"/>
    <col min="231" max="231" width="14" style="125" customWidth="1"/>
    <col min="232" max="232" width="17.86328125" style="125" customWidth="1"/>
    <col min="233" max="233" width="45" style="125" bestFit="1" customWidth="1"/>
    <col min="234" max="234" width="61.6640625" style="125" customWidth="1"/>
    <col min="235" max="235" width="20.53125" style="125" customWidth="1"/>
    <col min="236" max="236" width="22.86328125" style="125" customWidth="1"/>
    <col min="237" max="237" width="25.1328125" style="125" customWidth="1"/>
    <col min="238" max="485" width="9.86328125" style="125"/>
    <col min="486" max="486" width="8.46484375" style="125" customWidth="1"/>
    <col min="487" max="487" width="14" style="125" customWidth="1"/>
    <col min="488" max="488" width="17.86328125" style="125" customWidth="1"/>
    <col min="489" max="489" width="45" style="125" bestFit="1" customWidth="1"/>
    <col min="490" max="490" width="61.6640625" style="125" customWidth="1"/>
    <col min="491" max="491" width="20.53125" style="125" customWidth="1"/>
    <col min="492" max="492" width="22.86328125" style="125" customWidth="1"/>
    <col min="493" max="493" width="25.1328125" style="125" customWidth="1"/>
    <col min="494" max="741" width="9.86328125" style="125"/>
    <col min="742" max="742" width="8.46484375" style="125" customWidth="1"/>
    <col min="743" max="743" width="14" style="125" customWidth="1"/>
    <col min="744" max="744" width="17.86328125" style="125" customWidth="1"/>
    <col min="745" max="745" width="45" style="125" bestFit="1" customWidth="1"/>
    <col min="746" max="746" width="61.6640625" style="125" customWidth="1"/>
    <col min="747" max="747" width="20.53125" style="125" customWidth="1"/>
    <col min="748" max="748" width="22.86328125" style="125" customWidth="1"/>
    <col min="749" max="749" width="25.1328125" style="125" customWidth="1"/>
    <col min="750" max="997" width="9.86328125" style="125"/>
    <col min="998" max="998" width="8.46484375" style="125" customWidth="1"/>
    <col min="999" max="999" width="14" style="125" customWidth="1"/>
    <col min="1000" max="1000" width="17.86328125" style="125" customWidth="1"/>
    <col min="1001" max="1001" width="45" style="125" bestFit="1" customWidth="1"/>
    <col min="1002" max="1002" width="61.6640625" style="125" customWidth="1"/>
    <col min="1003" max="1003" width="20.53125" style="125" customWidth="1"/>
    <col min="1004" max="1004" width="22.86328125" style="125" customWidth="1"/>
    <col min="1005" max="1005" width="25.1328125" style="125" customWidth="1"/>
    <col min="1006" max="1253" width="9.86328125" style="125"/>
    <col min="1254" max="1254" width="8.46484375" style="125" customWidth="1"/>
    <col min="1255" max="1255" width="14" style="125" customWidth="1"/>
    <col min="1256" max="1256" width="17.86328125" style="125" customWidth="1"/>
    <col min="1257" max="1257" width="45" style="125" bestFit="1" customWidth="1"/>
    <col min="1258" max="1258" width="61.6640625" style="125" customWidth="1"/>
    <col min="1259" max="1259" width="20.53125" style="125" customWidth="1"/>
    <col min="1260" max="1260" width="22.86328125" style="125" customWidth="1"/>
    <col min="1261" max="1261" width="25.1328125" style="125" customWidth="1"/>
    <col min="1262" max="1509" width="9.86328125" style="125"/>
    <col min="1510" max="1510" width="8.46484375" style="125" customWidth="1"/>
    <col min="1511" max="1511" width="14" style="125" customWidth="1"/>
    <col min="1512" max="1512" width="17.86328125" style="125" customWidth="1"/>
    <col min="1513" max="1513" width="45" style="125" bestFit="1" customWidth="1"/>
    <col min="1514" max="1514" width="61.6640625" style="125" customWidth="1"/>
    <col min="1515" max="1515" width="20.53125" style="125" customWidth="1"/>
    <col min="1516" max="1516" width="22.86328125" style="125" customWidth="1"/>
    <col min="1517" max="1517" width="25.1328125" style="125" customWidth="1"/>
    <col min="1518" max="1765" width="9.86328125" style="125"/>
    <col min="1766" max="1766" width="8.46484375" style="125" customWidth="1"/>
    <col min="1767" max="1767" width="14" style="125" customWidth="1"/>
    <col min="1768" max="1768" width="17.86328125" style="125" customWidth="1"/>
    <col min="1769" max="1769" width="45" style="125" bestFit="1" customWidth="1"/>
    <col min="1770" max="1770" width="61.6640625" style="125" customWidth="1"/>
    <col min="1771" max="1771" width="20.53125" style="125" customWidth="1"/>
    <col min="1772" max="1772" width="22.86328125" style="125" customWidth="1"/>
    <col min="1773" max="1773" width="25.1328125" style="125" customWidth="1"/>
    <col min="1774" max="2021" width="9.86328125" style="125"/>
    <col min="2022" max="2022" width="8.46484375" style="125" customWidth="1"/>
    <col min="2023" max="2023" width="14" style="125" customWidth="1"/>
    <col min="2024" max="2024" width="17.86328125" style="125" customWidth="1"/>
    <col min="2025" max="2025" width="45" style="125" bestFit="1" customWidth="1"/>
    <col min="2026" max="2026" width="61.6640625" style="125" customWidth="1"/>
    <col min="2027" max="2027" width="20.53125" style="125" customWidth="1"/>
    <col min="2028" max="2028" width="22.86328125" style="125" customWidth="1"/>
    <col min="2029" max="2029" width="25.1328125" style="125" customWidth="1"/>
    <col min="2030" max="2277" width="9.86328125" style="125"/>
    <col min="2278" max="2278" width="8.46484375" style="125" customWidth="1"/>
    <col min="2279" max="2279" width="14" style="125" customWidth="1"/>
    <col min="2280" max="2280" width="17.86328125" style="125" customWidth="1"/>
    <col min="2281" max="2281" width="45" style="125" bestFit="1" customWidth="1"/>
    <col min="2282" max="2282" width="61.6640625" style="125" customWidth="1"/>
    <col min="2283" max="2283" width="20.53125" style="125" customWidth="1"/>
    <col min="2284" max="2284" width="22.86328125" style="125" customWidth="1"/>
    <col min="2285" max="2285" width="25.1328125" style="125" customWidth="1"/>
    <col min="2286" max="2533" width="9.86328125" style="125"/>
    <col min="2534" max="2534" width="8.46484375" style="125" customWidth="1"/>
    <col min="2535" max="2535" width="14" style="125" customWidth="1"/>
    <col min="2536" max="2536" width="17.86328125" style="125" customWidth="1"/>
    <col min="2537" max="2537" width="45" style="125" bestFit="1" customWidth="1"/>
    <col min="2538" max="2538" width="61.6640625" style="125" customWidth="1"/>
    <col min="2539" max="2539" width="20.53125" style="125" customWidth="1"/>
    <col min="2540" max="2540" width="22.86328125" style="125" customWidth="1"/>
    <col min="2541" max="2541" width="25.1328125" style="125" customWidth="1"/>
    <col min="2542" max="2789" width="9.86328125" style="125"/>
    <col min="2790" max="2790" width="8.46484375" style="125" customWidth="1"/>
    <col min="2791" max="2791" width="14" style="125" customWidth="1"/>
    <col min="2792" max="2792" width="17.86328125" style="125" customWidth="1"/>
    <col min="2793" max="2793" width="45" style="125" bestFit="1" customWidth="1"/>
    <col min="2794" max="2794" width="61.6640625" style="125" customWidth="1"/>
    <col min="2795" max="2795" width="20.53125" style="125" customWidth="1"/>
    <col min="2796" max="2796" width="22.86328125" style="125" customWidth="1"/>
    <col min="2797" max="2797" width="25.1328125" style="125" customWidth="1"/>
    <col min="2798" max="3045" width="9.86328125" style="125"/>
    <col min="3046" max="3046" width="8.46484375" style="125" customWidth="1"/>
    <col min="3047" max="3047" width="14" style="125" customWidth="1"/>
    <col min="3048" max="3048" width="17.86328125" style="125" customWidth="1"/>
    <col min="3049" max="3049" width="45" style="125" bestFit="1" customWidth="1"/>
    <col min="3050" max="3050" width="61.6640625" style="125" customWidth="1"/>
    <col min="3051" max="3051" width="20.53125" style="125" customWidth="1"/>
    <col min="3052" max="3052" width="22.86328125" style="125" customWidth="1"/>
    <col min="3053" max="3053" width="25.1328125" style="125" customWidth="1"/>
    <col min="3054" max="3301" width="9.86328125" style="125"/>
    <col min="3302" max="3302" width="8.46484375" style="125" customWidth="1"/>
    <col min="3303" max="3303" width="14" style="125" customWidth="1"/>
    <col min="3304" max="3304" width="17.86328125" style="125" customWidth="1"/>
    <col min="3305" max="3305" width="45" style="125" bestFit="1" customWidth="1"/>
    <col min="3306" max="3306" width="61.6640625" style="125" customWidth="1"/>
    <col min="3307" max="3307" width="20.53125" style="125" customWidth="1"/>
    <col min="3308" max="3308" width="22.86328125" style="125" customWidth="1"/>
    <col min="3309" max="3309" width="25.1328125" style="125" customWidth="1"/>
    <col min="3310" max="3557" width="9.86328125" style="125"/>
    <col min="3558" max="3558" width="8.46484375" style="125" customWidth="1"/>
    <col min="3559" max="3559" width="14" style="125" customWidth="1"/>
    <col min="3560" max="3560" width="17.86328125" style="125" customWidth="1"/>
    <col min="3561" max="3561" width="45" style="125" bestFit="1" customWidth="1"/>
    <col min="3562" max="3562" width="61.6640625" style="125" customWidth="1"/>
    <col min="3563" max="3563" width="20.53125" style="125" customWidth="1"/>
    <col min="3564" max="3564" width="22.86328125" style="125" customWidth="1"/>
    <col min="3565" max="3565" width="25.1328125" style="125" customWidth="1"/>
    <col min="3566" max="3813" width="9.86328125" style="125"/>
    <col min="3814" max="3814" width="8.46484375" style="125" customWidth="1"/>
    <col min="3815" max="3815" width="14" style="125" customWidth="1"/>
    <col min="3816" max="3816" width="17.86328125" style="125" customWidth="1"/>
    <col min="3817" max="3817" width="45" style="125" bestFit="1" customWidth="1"/>
    <col min="3818" max="3818" width="61.6640625" style="125" customWidth="1"/>
    <col min="3819" max="3819" width="20.53125" style="125" customWidth="1"/>
    <col min="3820" max="3820" width="22.86328125" style="125" customWidth="1"/>
    <col min="3821" max="3821" width="25.1328125" style="125" customWidth="1"/>
    <col min="3822" max="4069" width="9.86328125" style="125"/>
    <col min="4070" max="4070" width="8.46484375" style="125" customWidth="1"/>
    <col min="4071" max="4071" width="14" style="125" customWidth="1"/>
    <col min="4072" max="4072" width="17.86328125" style="125" customWidth="1"/>
    <col min="4073" max="4073" width="45" style="125" bestFit="1" customWidth="1"/>
    <col min="4074" max="4074" width="61.6640625" style="125" customWidth="1"/>
    <col min="4075" max="4075" width="20.53125" style="125" customWidth="1"/>
    <col min="4076" max="4076" width="22.86328125" style="125" customWidth="1"/>
    <col min="4077" max="4077" width="25.1328125" style="125" customWidth="1"/>
    <col min="4078" max="4325" width="9.86328125" style="125"/>
    <col min="4326" max="4326" width="8.46484375" style="125" customWidth="1"/>
    <col min="4327" max="4327" width="14" style="125" customWidth="1"/>
    <col min="4328" max="4328" width="17.86328125" style="125" customWidth="1"/>
    <col min="4329" max="4329" width="45" style="125" bestFit="1" customWidth="1"/>
    <col min="4330" max="4330" width="61.6640625" style="125" customWidth="1"/>
    <col min="4331" max="4331" width="20.53125" style="125" customWidth="1"/>
    <col min="4332" max="4332" width="22.86328125" style="125" customWidth="1"/>
    <col min="4333" max="4333" width="25.1328125" style="125" customWidth="1"/>
    <col min="4334" max="4581" width="9.86328125" style="125"/>
    <col min="4582" max="4582" width="8.46484375" style="125" customWidth="1"/>
    <col min="4583" max="4583" width="14" style="125" customWidth="1"/>
    <col min="4584" max="4584" width="17.86328125" style="125" customWidth="1"/>
    <col min="4585" max="4585" width="45" style="125" bestFit="1" customWidth="1"/>
    <col min="4586" max="4586" width="61.6640625" style="125" customWidth="1"/>
    <col min="4587" max="4587" width="20.53125" style="125" customWidth="1"/>
    <col min="4588" max="4588" width="22.86328125" style="125" customWidth="1"/>
    <col min="4589" max="4589" width="25.1328125" style="125" customWidth="1"/>
    <col min="4590" max="4837" width="9.86328125" style="125"/>
    <col min="4838" max="4838" width="8.46484375" style="125" customWidth="1"/>
    <col min="4839" max="4839" width="14" style="125" customWidth="1"/>
    <col min="4840" max="4840" width="17.86328125" style="125" customWidth="1"/>
    <col min="4841" max="4841" width="45" style="125" bestFit="1" customWidth="1"/>
    <col min="4842" max="4842" width="61.6640625" style="125" customWidth="1"/>
    <col min="4843" max="4843" width="20.53125" style="125" customWidth="1"/>
    <col min="4844" max="4844" width="22.86328125" style="125" customWidth="1"/>
    <col min="4845" max="4845" width="25.1328125" style="125" customWidth="1"/>
    <col min="4846" max="5093" width="9.86328125" style="125"/>
    <col min="5094" max="5094" width="8.46484375" style="125" customWidth="1"/>
    <col min="5095" max="5095" width="14" style="125" customWidth="1"/>
    <col min="5096" max="5096" width="17.86328125" style="125" customWidth="1"/>
    <col min="5097" max="5097" width="45" style="125" bestFit="1" customWidth="1"/>
    <col min="5098" max="5098" width="61.6640625" style="125" customWidth="1"/>
    <col min="5099" max="5099" width="20.53125" style="125" customWidth="1"/>
    <col min="5100" max="5100" width="22.86328125" style="125" customWidth="1"/>
    <col min="5101" max="5101" width="25.1328125" style="125" customWidth="1"/>
    <col min="5102" max="5349" width="9.86328125" style="125"/>
    <col min="5350" max="5350" width="8.46484375" style="125" customWidth="1"/>
    <col min="5351" max="5351" width="14" style="125" customWidth="1"/>
    <col min="5352" max="5352" width="17.86328125" style="125" customWidth="1"/>
    <col min="5353" max="5353" width="45" style="125" bestFit="1" customWidth="1"/>
    <col min="5354" max="5354" width="61.6640625" style="125" customWidth="1"/>
    <col min="5355" max="5355" width="20.53125" style="125" customWidth="1"/>
    <col min="5356" max="5356" width="22.86328125" style="125" customWidth="1"/>
    <col min="5357" max="5357" width="25.1328125" style="125" customWidth="1"/>
    <col min="5358" max="5605" width="9.86328125" style="125"/>
    <col min="5606" max="5606" width="8.46484375" style="125" customWidth="1"/>
    <col min="5607" max="5607" width="14" style="125" customWidth="1"/>
    <col min="5608" max="5608" width="17.86328125" style="125" customWidth="1"/>
    <col min="5609" max="5609" width="45" style="125" bestFit="1" customWidth="1"/>
    <col min="5610" max="5610" width="61.6640625" style="125" customWidth="1"/>
    <col min="5611" max="5611" width="20.53125" style="125" customWidth="1"/>
    <col min="5612" max="5612" width="22.86328125" style="125" customWidth="1"/>
    <col min="5613" max="5613" width="25.1328125" style="125" customWidth="1"/>
    <col min="5614" max="5861" width="9.86328125" style="125"/>
    <col min="5862" max="5862" width="8.46484375" style="125" customWidth="1"/>
    <col min="5863" max="5863" width="14" style="125" customWidth="1"/>
    <col min="5864" max="5864" width="17.86328125" style="125" customWidth="1"/>
    <col min="5865" max="5865" width="45" style="125" bestFit="1" customWidth="1"/>
    <col min="5866" max="5866" width="61.6640625" style="125" customWidth="1"/>
    <col min="5867" max="5867" width="20.53125" style="125" customWidth="1"/>
    <col min="5868" max="5868" width="22.86328125" style="125" customWidth="1"/>
    <col min="5869" max="5869" width="25.1328125" style="125" customWidth="1"/>
    <col min="5870" max="6117" width="9.86328125" style="125"/>
    <col min="6118" max="6118" width="8.46484375" style="125" customWidth="1"/>
    <col min="6119" max="6119" width="14" style="125" customWidth="1"/>
    <col min="6120" max="6120" width="17.86328125" style="125" customWidth="1"/>
    <col min="6121" max="6121" width="45" style="125" bestFit="1" customWidth="1"/>
    <col min="6122" max="6122" width="61.6640625" style="125" customWidth="1"/>
    <col min="6123" max="6123" width="20.53125" style="125" customWidth="1"/>
    <col min="6124" max="6124" width="22.86328125" style="125" customWidth="1"/>
    <col min="6125" max="6125" width="25.1328125" style="125" customWidth="1"/>
    <col min="6126" max="6373" width="9.86328125" style="125"/>
    <col min="6374" max="6374" width="8.46484375" style="125" customWidth="1"/>
    <col min="6375" max="6375" width="14" style="125" customWidth="1"/>
    <col min="6376" max="6376" width="17.86328125" style="125" customWidth="1"/>
    <col min="6377" max="6377" width="45" style="125" bestFit="1" customWidth="1"/>
    <col min="6378" max="6378" width="61.6640625" style="125" customWidth="1"/>
    <col min="6379" max="6379" width="20.53125" style="125" customWidth="1"/>
    <col min="6380" max="6380" width="22.86328125" style="125" customWidth="1"/>
    <col min="6381" max="6381" width="25.1328125" style="125" customWidth="1"/>
    <col min="6382" max="6629" width="9.86328125" style="125"/>
    <col min="6630" max="6630" width="8.46484375" style="125" customWidth="1"/>
    <col min="6631" max="6631" width="14" style="125" customWidth="1"/>
    <col min="6632" max="6632" width="17.86328125" style="125" customWidth="1"/>
    <col min="6633" max="6633" width="45" style="125" bestFit="1" customWidth="1"/>
    <col min="6634" max="6634" width="61.6640625" style="125" customWidth="1"/>
    <col min="6635" max="6635" width="20.53125" style="125" customWidth="1"/>
    <col min="6636" max="6636" width="22.86328125" style="125" customWidth="1"/>
    <col min="6637" max="6637" width="25.1328125" style="125" customWidth="1"/>
    <col min="6638" max="6885" width="9.86328125" style="125"/>
    <col min="6886" max="6886" width="8.46484375" style="125" customWidth="1"/>
    <col min="6887" max="6887" width="14" style="125" customWidth="1"/>
    <col min="6888" max="6888" width="17.86328125" style="125" customWidth="1"/>
    <col min="6889" max="6889" width="45" style="125" bestFit="1" customWidth="1"/>
    <col min="6890" max="6890" width="61.6640625" style="125" customWidth="1"/>
    <col min="6891" max="6891" width="20.53125" style="125" customWidth="1"/>
    <col min="6892" max="6892" width="22.86328125" style="125" customWidth="1"/>
    <col min="6893" max="6893" width="25.1328125" style="125" customWidth="1"/>
    <col min="6894" max="7141" width="9.86328125" style="125"/>
    <col min="7142" max="7142" width="8.46484375" style="125" customWidth="1"/>
    <col min="7143" max="7143" width="14" style="125" customWidth="1"/>
    <col min="7144" max="7144" width="17.86328125" style="125" customWidth="1"/>
    <col min="7145" max="7145" width="45" style="125" bestFit="1" customWidth="1"/>
    <col min="7146" max="7146" width="61.6640625" style="125" customWidth="1"/>
    <col min="7147" max="7147" width="20.53125" style="125" customWidth="1"/>
    <col min="7148" max="7148" width="22.86328125" style="125" customWidth="1"/>
    <col min="7149" max="7149" width="25.1328125" style="125" customWidth="1"/>
    <col min="7150" max="7397" width="9.86328125" style="125"/>
    <col min="7398" max="7398" width="8.46484375" style="125" customWidth="1"/>
    <col min="7399" max="7399" width="14" style="125" customWidth="1"/>
    <col min="7400" max="7400" width="17.86328125" style="125" customWidth="1"/>
    <col min="7401" max="7401" width="45" style="125" bestFit="1" customWidth="1"/>
    <col min="7402" max="7402" width="61.6640625" style="125" customWidth="1"/>
    <col min="7403" max="7403" width="20.53125" style="125" customWidth="1"/>
    <col min="7404" max="7404" width="22.86328125" style="125" customWidth="1"/>
    <col min="7405" max="7405" width="25.1328125" style="125" customWidth="1"/>
    <col min="7406" max="7653" width="9.86328125" style="125"/>
    <col min="7654" max="7654" width="8.46484375" style="125" customWidth="1"/>
    <col min="7655" max="7655" width="14" style="125" customWidth="1"/>
    <col min="7656" max="7656" width="17.86328125" style="125" customWidth="1"/>
    <col min="7657" max="7657" width="45" style="125" bestFit="1" customWidth="1"/>
    <col min="7658" max="7658" width="61.6640625" style="125" customWidth="1"/>
    <col min="7659" max="7659" width="20.53125" style="125" customWidth="1"/>
    <col min="7660" max="7660" width="22.86328125" style="125" customWidth="1"/>
    <col min="7661" max="7661" width="25.1328125" style="125" customWidth="1"/>
    <col min="7662" max="7909" width="9.86328125" style="125"/>
    <col min="7910" max="7910" width="8.46484375" style="125" customWidth="1"/>
    <col min="7911" max="7911" width="14" style="125" customWidth="1"/>
    <col min="7912" max="7912" width="17.86328125" style="125" customWidth="1"/>
    <col min="7913" max="7913" width="45" style="125" bestFit="1" customWidth="1"/>
    <col min="7914" max="7914" width="61.6640625" style="125" customWidth="1"/>
    <col min="7915" max="7915" width="20.53125" style="125" customWidth="1"/>
    <col min="7916" max="7916" width="22.86328125" style="125" customWidth="1"/>
    <col min="7917" max="7917" width="25.1328125" style="125" customWidth="1"/>
    <col min="7918" max="8165" width="9.86328125" style="125"/>
    <col min="8166" max="8166" width="8.46484375" style="125" customWidth="1"/>
    <col min="8167" max="8167" width="14" style="125" customWidth="1"/>
    <col min="8168" max="8168" width="17.86328125" style="125" customWidth="1"/>
    <col min="8169" max="8169" width="45" style="125" bestFit="1" customWidth="1"/>
    <col min="8170" max="8170" width="61.6640625" style="125" customWidth="1"/>
    <col min="8171" max="8171" width="20.53125" style="125" customWidth="1"/>
    <col min="8172" max="8172" width="22.86328125" style="125" customWidth="1"/>
    <col min="8173" max="8173" width="25.1328125" style="125" customWidth="1"/>
    <col min="8174" max="8421" width="9.86328125" style="125"/>
    <col min="8422" max="8422" width="8.46484375" style="125" customWidth="1"/>
    <col min="8423" max="8423" width="14" style="125" customWidth="1"/>
    <col min="8424" max="8424" width="17.86328125" style="125" customWidth="1"/>
    <col min="8425" max="8425" width="45" style="125" bestFit="1" customWidth="1"/>
    <col min="8426" max="8426" width="61.6640625" style="125" customWidth="1"/>
    <col min="8427" max="8427" width="20.53125" style="125" customWidth="1"/>
    <col min="8428" max="8428" width="22.86328125" style="125" customWidth="1"/>
    <col min="8429" max="8429" width="25.1328125" style="125" customWidth="1"/>
    <col min="8430" max="8677" width="9.86328125" style="125"/>
    <col min="8678" max="8678" width="8.46484375" style="125" customWidth="1"/>
    <col min="8679" max="8679" width="14" style="125" customWidth="1"/>
    <col min="8680" max="8680" width="17.86328125" style="125" customWidth="1"/>
    <col min="8681" max="8681" width="45" style="125" bestFit="1" customWidth="1"/>
    <col min="8682" max="8682" width="61.6640625" style="125" customWidth="1"/>
    <col min="8683" max="8683" width="20.53125" style="125" customWidth="1"/>
    <col min="8684" max="8684" width="22.86328125" style="125" customWidth="1"/>
    <col min="8685" max="8685" width="25.1328125" style="125" customWidth="1"/>
    <col min="8686" max="8933" width="9.86328125" style="125"/>
    <col min="8934" max="8934" width="8.46484375" style="125" customWidth="1"/>
    <col min="8935" max="8935" width="14" style="125" customWidth="1"/>
    <col min="8936" max="8936" width="17.86328125" style="125" customWidth="1"/>
    <col min="8937" max="8937" width="45" style="125" bestFit="1" customWidth="1"/>
    <col min="8938" max="8938" width="61.6640625" style="125" customWidth="1"/>
    <col min="8939" max="8939" width="20.53125" style="125" customWidth="1"/>
    <col min="8940" max="8940" width="22.86328125" style="125" customWidth="1"/>
    <col min="8941" max="8941" width="25.1328125" style="125" customWidth="1"/>
    <col min="8942" max="9189" width="9.86328125" style="125"/>
    <col min="9190" max="9190" width="8.46484375" style="125" customWidth="1"/>
    <col min="9191" max="9191" width="14" style="125" customWidth="1"/>
    <col min="9192" max="9192" width="17.86328125" style="125" customWidth="1"/>
    <col min="9193" max="9193" width="45" style="125" bestFit="1" customWidth="1"/>
    <col min="9194" max="9194" width="61.6640625" style="125" customWidth="1"/>
    <col min="9195" max="9195" width="20.53125" style="125" customWidth="1"/>
    <col min="9196" max="9196" width="22.86328125" style="125" customWidth="1"/>
    <col min="9197" max="9197" width="25.1328125" style="125" customWidth="1"/>
    <col min="9198" max="9445" width="9.86328125" style="125"/>
    <col min="9446" max="9446" width="8.46484375" style="125" customWidth="1"/>
    <col min="9447" max="9447" width="14" style="125" customWidth="1"/>
    <col min="9448" max="9448" width="17.86328125" style="125" customWidth="1"/>
    <col min="9449" max="9449" width="45" style="125" bestFit="1" customWidth="1"/>
    <col min="9450" max="9450" width="61.6640625" style="125" customWidth="1"/>
    <col min="9451" max="9451" width="20.53125" style="125" customWidth="1"/>
    <col min="9452" max="9452" width="22.86328125" style="125" customWidth="1"/>
    <col min="9453" max="9453" width="25.1328125" style="125" customWidth="1"/>
    <col min="9454" max="9701" width="9.86328125" style="125"/>
    <col min="9702" max="9702" width="8.46484375" style="125" customWidth="1"/>
    <col min="9703" max="9703" width="14" style="125" customWidth="1"/>
    <col min="9704" max="9704" width="17.86328125" style="125" customWidth="1"/>
    <col min="9705" max="9705" width="45" style="125" bestFit="1" customWidth="1"/>
    <col min="9706" max="9706" width="61.6640625" style="125" customWidth="1"/>
    <col min="9707" max="9707" width="20.53125" style="125" customWidth="1"/>
    <col min="9708" max="9708" width="22.86328125" style="125" customWidth="1"/>
    <col min="9709" max="9709" width="25.1328125" style="125" customWidth="1"/>
    <col min="9710" max="9957" width="9.86328125" style="125"/>
    <col min="9958" max="9958" width="8.46484375" style="125" customWidth="1"/>
    <col min="9959" max="9959" width="14" style="125" customWidth="1"/>
    <col min="9960" max="9960" width="17.86328125" style="125" customWidth="1"/>
    <col min="9961" max="9961" width="45" style="125" bestFit="1" customWidth="1"/>
    <col min="9962" max="9962" width="61.6640625" style="125" customWidth="1"/>
    <col min="9963" max="9963" width="20.53125" style="125" customWidth="1"/>
    <col min="9964" max="9964" width="22.86328125" style="125" customWidth="1"/>
    <col min="9965" max="9965" width="25.1328125" style="125" customWidth="1"/>
    <col min="9966" max="10213" width="9.86328125" style="125"/>
    <col min="10214" max="10214" width="8.46484375" style="125" customWidth="1"/>
    <col min="10215" max="10215" width="14" style="125" customWidth="1"/>
    <col min="10216" max="10216" width="17.86328125" style="125" customWidth="1"/>
    <col min="10217" max="10217" width="45" style="125" bestFit="1" customWidth="1"/>
    <col min="10218" max="10218" width="61.6640625" style="125" customWidth="1"/>
    <col min="10219" max="10219" width="20.53125" style="125" customWidth="1"/>
    <col min="10220" max="10220" width="22.86328125" style="125" customWidth="1"/>
    <col min="10221" max="10221" width="25.1328125" style="125" customWidth="1"/>
    <col min="10222" max="10469" width="9.86328125" style="125"/>
    <col min="10470" max="10470" width="8.46484375" style="125" customWidth="1"/>
    <col min="10471" max="10471" width="14" style="125" customWidth="1"/>
    <col min="10472" max="10472" width="17.86328125" style="125" customWidth="1"/>
    <col min="10473" max="10473" width="45" style="125" bestFit="1" customWidth="1"/>
    <col min="10474" max="10474" width="61.6640625" style="125" customWidth="1"/>
    <col min="10475" max="10475" width="20.53125" style="125" customWidth="1"/>
    <col min="10476" max="10476" width="22.86328125" style="125" customWidth="1"/>
    <col min="10477" max="10477" width="25.1328125" style="125" customWidth="1"/>
    <col min="10478" max="10725" width="9.86328125" style="125"/>
    <col min="10726" max="10726" width="8.46484375" style="125" customWidth="1"/>
    <col min="10727" max="10727" width="14" style="125" customWidth="1"/>
    <col min="10728" max="10728" width="17.86328125" style="125" customWidth="1"/>
    <col min="10729" max="10729" width="45" style="125" bestFit="1" customWidth="1"/>
    <col min="10730" max="10730" width="61.6640625" style="125" customWidth="1"/>
    <col min="10731" max="10731" width="20.53125" style="125" customWidth="1"/>
    <col min="10732" max="10732" width="22.86328125" style="125" customWidth="1"/>
    <col min="10733" max="10733" width="25.1328125" style="125" customWidth="1"/>
    <col min="10734" max="10981" width="9.86328125" style="125"/>
    <col min="10982" max="10982" width="8.46484375" style="125" customWidth="1"/>
    <col min="10983" max="10983" width="14" style="125" customWidth="1"/>
    <col min="10984" max="10984" width="17.86328125" style="125" customWidth="1"/>
    <col min="10985" max="10985" width="45" style="125" bestFit="1" customWidth="1"/>
    <col min="10986" max="10986" width="61.6640625" style="125" customWidth="1"/>
    <col min="10987" max="10987" width="20.53125" style="125" customWidth="1"/>
    <col min="10988" max="10988" width="22.86328125" style="125" customWidth="1"/>
    <col min="10989" max="10989" width="25.1328125" style="125" customWidth="1"/>
    <col min="10990" max="11237" width="9.86328125" style="125"/>
    <col min="11238" max="11238" width="8.46484375" style="125" customWidth="1"/>
    <col min="11239" max="11239" width="14" style="125" customWidth="1"/>
    <col min="11240" max="11240" width="17.86328125" style="125" customWidth="1"/>
    <col min="11241" max="11241" width="45" style="125" bestFit="1" customWidth="1"/>
    <col min="11242" max="11242" width="61.6640625" style="125" customWidth="1"/>
    <col min="11243" max="11243" width="20.53125" style="125" customWidth="1"/>
    <col min="11244" max="11244" width="22.86328125" style="125" customWidth="1"/>
    <col min="11245" max="11245" width="25.1328125" style="125" customWidth="1"/>
    <col min="11246" max="11493" width="9.86328125" style="125"/>
    <col min="11494" max="11494" width="8.46484375" style="125" customWidth="1"/>
    <col min="11495" max="11495" width="14" style="125" customWidth="1"/>
    <col min="11496" max="11496" width="17.86328125" style="125" customWidth="1"/>
    <col min="11497" max="11497" width="45" style="125" bestFit="1" customWidth="1"/>
    <col min="11498" max="11498" width="61.6640625" style="125" customWidth="1"/>
    <col min="11499" max="11499" width="20.53125" style="125" customWidth="1"/>
    <col min="11500" max="11500" width="22.86328125" style="125" customWidth="1"/>
    <col min="11501" max="11501" width="25.1328125" style="125" customWidth="1"/>
    <col min="11502" max="11749" width="9.86328125" style="125"/>
    <col min="11750" max="11750" width="8.46484375" style="125" customWidth="1"/>
    <col min="11751" max="11751" width="14" style="125" customWidth="1"/>
    <col min="11752" max="11752" width="17.86328125" style="125" customWidth="1"/>
    <col min="11753" max="11753" width="45" style="125" bestFit="1" customWidth="1"/>
    <col min="11754" max="11754" width="61.6640625" style="125" customWidth="1"/>
    <col min="11755" max="11755" width="20.53125" style="125" customWidth="1"/>
    <col min="11756" max="11756" width="22.86328125" style="125" customWidth="1"/>
    <col min="11757" max="11757" width="25.1328125" style="125" customWidth="1"/>
    <col min="11758" max="12005" width="9.86328125" style="125"/>
    <col min="12006" max="12006" width="8.46484375" style="125" customWidth="1"/>
    <col min="12007" max="12007" width="14" style="125" customWidth="1"/>
    <col min="12008" max="12008" width="17.86328125" style="125" customWidth="1"/>
    <col min="12009" max="12009" width="45" style="125" bestFit="1" customWidth="1"/>
    <col min="12010" max="12010" width="61.6640625" style="125" customWidth="1"/>
    <col min="12011" max="12011" width="20.53125" style="125" customWidth="1"/>
    <col min="12012" max="12012" width="22.86328125" style="125" customWidth="1"/>
    <col min="12013" max="12013" width="25.1328125" style="125" customWidth="1"/>
    <col min="12014" max="12261" width="9.86328125" style="125"/>
    <col min="12262" max="12262" width="8.46484375" style="125" customWidth="1"/>
    <col min="12263" max="12263" width="14" style="125" customWidth="1"/>
    <col min="12264" max="12264" width="17.86328125" style="125" customWidth="1"/>
    <col min="12265" max="12265" width="45" style="125" bestFit="1" customWidth="1"/>
    <col min="12266" max="12266" width="61.6640625" style="125" customWidth="1"/>
    <col min="12267" max="12267" width="20.53125" style="125" customWidth="1"/>
    <col min="12268" max="12268" width="22.86328125" style="125" customWidth="1"/>
    <col min="12269" max="12269" width="25.1328125" style="125" customWidth="1"/>
    <col min="12270" max="12517" width="9.86328125" style="125"/>
    <col min="12518" max="12518" width="8.46484375" style="125" customWidth="1"/>
    <col min="12519" max="12519" width="14" style="125" customWidth="1"/>
    <col min="12520" max="12520" width="17.86328125" style="125" customWidth="1"/>
    <col min="12521" max="12521" width="45" style="125" bestFit="1" customWidth="1"/>
    <col min="12522" max="12522" width="61.6640625" style="125" customWidth="1"/>
    <col min="12523" max="12523" width="20.53125" style="125" customWidth="1"/>
    <col min="12524" max="12524" width="22.86328125" style="125" customWidth="1"/>
    <col min="12525" max="12525" width="25.1328125" style="125" customWidth="1"/>
    <col min="12526" max="12773" width="9.86328125" style="125"/>
    <col min="12774" max="12774" width="8.46484375" style="125" customWidth="1"/>
    <col min="12775" max="12775" width="14" style="125" customWidth="1"/>
    <col min="12776" max="12776" width="17.86328125" style="125" customWidth="1"/>
    <col min="12777" max="12777" width="45" style="125" bestFit="1" customWidth="1"/>
    <col min="12778" max="12778" width="61.6640625" style="125" customWidth="1"/>
    <col min="12779" max="12779" width="20.53125" style="125" customWidth="1"/>
    <col min="12780" max="12780" width="22.86328125" style="125" customWidth="1"/>
    <col min="12781" max="12781" width="25.1328125" style="125" customWidth="1"/>
    <col min="12782" max="13029" width="9.86328125" style="125"/>
    <col min="13030" max="13030" width="8.46484375" style="125" customWidth="1"/>
    <col min="13031" max="13031" width="14" style="125" customWidth="1"/>
    <col min="13032" max="13032" width="17.86328125" style="125" customWidth="1"/>
    <col min="13033" max="13033" width="45" style="125" bestFit="1" customWidth="1"/>
    <col min="13034" max="13034" width="61.6640625" style="125" customWidth="1"/>
    <col min="13035" max="13035" width="20.53125" style="125" customWidth="1"/>
    <col min="13036" max="13036" width="22.86328125" style="125" customWidth="1"/>
    <col min="13037" max="13037" width="25.1328125" style="125" customWidth="1"/>
    <col min="13038" max="13285" width="9.86328125" style="125"/>
    <col min="13286" max="13286" width="8.46484375" style="125" customWidth="1"/>
    <col min="13287" max="13287" width="14" style="125" customWidth="1"/>
    <col min="13288" max="13288" width="17.86328125" style="125" customWidth="1"/>
    <col min="13289" max="13289" width="45" style="125" bestFit="1" customWidth="1"/>
    <col min="13290" max="13290" width="61.6640625" style="125" customWidth="1"/>
    <col min="13291" max="13291" width="20.53125" style="125" customWidth="1"/>
    <col min="13292" max="13292" width="22.86328125" style="125" customWidth="1"/>
    <col min="13293" max="13293" width="25.1328125" style="125" customWidth="1"/>
    <col min="13294" max="13541" width="9.86328125" style="125"/>
    <col min="13542" max="13542" width="8.46484375" style="125" customWidth="1"/>
    <col min="13543" max="13543" width="14" style="125" customWidth="1"/>
    <col min="13544" max="13544" width="17.86328125" style="125" customWidth="1"/>
    <col min="13545" max="13545" width="45" style="125" bestFit="1" customWidth="1"/>
    <col min="13546" max="13546" width="61.6640625" style="125" customWidth="1"/>
    <col min="13547" max="13547" width="20.53125" style="125" customWidth="1"/>
    <col min="13548" max="13548" width="22.86328125" style="125" customWidth="1"/>
    <col min="13549" max="13549" width="25.1328125" style="125" customWidth="1"/>
    <col min="13550" max="13797" width="9.86328125" style="125"/>
    <col min="13798" max="13798" width="8.46484375" style="125" customWidth="1"/>
    <col min="13799" max="13799" width="14" style="125" customWidth="1"/>
    <col min="13800" max="13800" width="17.86328125" style="125" customWidth="1"/>
    <col min="13801" max="13801" width="45" style="125" bestFit="1" customWidth="1"/>
    <col min="13802" max="13802" width="61.6640625" style="125" customWidth="1"/>
    <col min="13803" max="13803" width="20.53125" style="125" customWidth="1"/>
    <col min="13804" max="13804" width="22.86328125" style="125" customWidth="1"/>
    <col min="13805" max="13805" width="25.1328125" style="125" customWidth="1"/>
    <col min="13806" max="14053" width="9.86328125" style="125"/>
    <col min="14054" max="14054" width="8.46484375" style="125" customWidth="1"/>
    <col min="14055" max="14055" width="14" style="125" customWidth="1"/>
    <col min="14056" max="14056" width="17.86328125" style="125" customWidth="1"/>
    <col min="14057" max="14057" width="45" style="125" bestFit="1" customWidth="1"/>
    <col min="14058" max="14058" width="61.6640625" style="125" customWidth="1"/>
    <col min="14059" max="14059" width="20.53125" style="125" customWidth="1"/>
    <col min="14060" max="14060" width="22.86328125" style="125" customWidth="1"/>
    <col min="14061" max="14061" width="25.1328125" style="125" customWidth="1"/>
    <col min="14062" max="14309" width="9.86328125" style="125"/>
    <col min="14310" max="14310" width="8.46484375" style="125" customWidth="1"/>
    <col min="14311" max="14311" width="14" style="125" customWidth="1"/>
    <col min="14312" max="14312" width="17.86328125" style="125" customWidth="1"/>
    <col min="14313" max="14313" width="45" style="125" bestFit="1" customWidth="1"/>
    <col min="14314" max="14314" width="61.6640625" style="125" customWidth="1"/>
    <col min="14315" max="14315" width="20.53125" style="125" customWidth="1"/>
    <col min="14316" max="14316" width="22.86328125" style="125" customWidth="1"/>
    <col min="14317" max="14317" width="25.1328125" style="125" customWidth="1"/>
    <col min="14318" max="14565" width="9.86328125" style="125"/>
    <col min="14566" max="14566" width="8.46484375" style="125" customWidth="1"/>
    <col min="14567" max="14567" width="14" style="125" customWidth="1"/>
    <col min="14568" max="14568" width="17.86328125" style="125" customWidth="1"/>
    <col min="14569" max="14569" width="45" style="125" bestFit="1" customWidth="1"/>
    <col min="14570" max="14570" width="61.6640625" style="125" customWidth="1"/>
    <col min="14571" max="14571" width="20.53125" style="125" customWidth="1"/>
    <col min="14572" max="14572" width="22.86328125" style="125" customWidth="1"/>
    <col min="14573" max="14573" width="25.1328125" style="125" customWidth="1"/>
    <col min="14574" max="14821" width="9.86328125" style="125"/>
    <col min="14822" max="14822" width="8.46484375" style="125" customWidth="1"/>
    <col min="14823" max="14823" width="14" style="125" customWidth="1"/>
    <col min="14824" max="14824" width="17.86328125" style="125" customWidth="1"/>
    <col min="14825" max="14825" width="45" style="125" bestFit="1" customWidth="1"/>
    <col min="14826" max="14826" width="61.6640625" style="125" customWidth="1"/>
    <col min="14827" max="14827" width="20.53125" style="125" customWidth="1"/>
    <col min="14828" max="14828" width="22.86328125" style="125" customWidth="1"/>
    <col min="14829" max="14829" width="25.1328125" style="125" customWidth="1"/>
    <col min="14830" max="15077" width="9.86328125" style="125"/>
    <col min="15078" max="15078" width="8.46484375" style="125" customWidth="1"/>
    <col min="15079" max="15079" width="14" style="125" customWidth="1"/>
    <col min="15080" max="15080" width="17.86328125" style="125" customWidth="1"/>
    <col min="15081" max="15081" width="45" style="125" bestFit="1" customWidth="1"/>
    <col min="15082" max="15082" width="61.6640625" style="125" customWidth="1"/>
    <col min="15083" max="15083" width="20.53125" style="125" customWidth="1"/>
    <col min="15084" max="15084" width="22.86328125" style="125" customWidth="1"/>
    <col min="15085" max="15085" width="25.1328125" style="125" customWidth="1"/>
    <col min="15086" max="15333" width="9.86328125" style="125"/>
    <col min="15334" max="15334" width="8.46484375" style="125" customWidth="1"/>
    <col min="15335" max="15335" width="14" style="125" customWidth="1"/>
    <col min="15336" max="15336" width="17.86328125" style="125" customWidth="1"/>
    <col min="15337" max="15337" width="45" style="125" bestFit="1" customWidth="1"/>
    <col min="15338" max="15338" width="61.6640625" style="125" customWidth="1"/>
    <col min="15339" max="15339" width="20.53125" style="125" customWidth="1"/>
    <col min="15340" max="15340" width="22.86328125" style="125" customWidth="1"/>
    <col min="15341" max="15341" width="25.1328125" style="125" customWidth="1"/>
    <col min="15342" max="15589" width="9.86328125" style="125"/>
    <col min="15590" max="15590" width="8.46484375" style="125" customWidth="1"/>
    <col min="15591" max="15591" width="14" style="125" customWidth="1"/>
    <col min="15592" max="15592" width="17.86328125" style="125" customWidth="1"/>
    <col min="15593" max="15593" width="45" style="125" bestFit="1" customWidth="1"/>
    <col min="15594" max="15594" width="61.6640625" style="125" customWidth="1"/>
    <col min="15595" max="15595" width="20.53125" style="125" customWidth="1"/>
    <col min="15596" max="15596" width="22.86328125" style="125" customWidth="1"/>
    <col min="15597" max="15597" width="25.1328125" style="125" customWidth="1"/>
    <col min="15598" max="15845" width="9.86328125" style="125"/>
    <col min="15846" max="15846" width="8.46484375" style="125" customWidth="1"/>
    <col min="15847" max="15847" width="14" style="125" customWidth="1"/>
    <col min="15848" max="15848" width="17.86328125" style="125" customWidth="1"/>
    <col min="15849" max="15849" width="45" style="125" bestFit="1" customWidth="1"/>
    <col min="15850" max="15850" width="61.6640625" style="125" customWidth="1"/>
    <col min="15851" max="15851" width="20.53125" style="125" customWidth="1"/>
    <col min="15852" max="15852" width="22.86328125" style="125" customWidth="1"/>
    <col min="15853" max="15853" width="25.1328125" style="125" customWidth="1"/>
    <col min="15854" max="16101" width="9.86328125" style="125"/>
    <col min="16102" max="16102" width="8.46484375" style="125" customWidth="1"/>
    <col min="16103" max="16103" width="14" style="125" customWidth="1"/>
    <col min="16104" max="16104" width="17.86328125" style="125" customWidth="1"/>
    <col min="16105" max="16105" width="45" style="125" bestFit="1" customWidth="1"/>
    <col min="16106" max="16106" width="61.6640625" style="125" customWidth="1"/>
    <col min="16107" max="16107" width="20.53125" style="125" customWidth="1"/>
    <col min="16108" max="16108" width="22.86328125" style="125" customWidth="1"/>
    <col min="16109" max="16109" width="25.1328125" style="125" customWidth="1"/>
    <col min="16110" max="16384" width="9.86328125" style="125"/>
  </cols>
  <sheetData>
    <row r="1" spans="1:10" s="419" customFormat="1" ht="40.25" customHeight="1">
      <c r="A1" s="138" t="s">
        <v>2449</v>
      </c>
      <c r="B1" s="418"/>
      <c r="C1" s="135"/>
      <c r="D1" s="135"/>
      <c r="E1" s="135"/>
      <c r="F1" s="135"/>
      <c r="G1" s="135"/>
      <c r="H1" s="135"/>
      <c r="I1" s="135"/>
      <c r="J1" s="135"/>
    </row>
    <row r="2" spans="1:10" s="136" customFormat="1" ht="20" customHeight="1">
      <c r="A2" s="138"/>
      <c r="B2" s="137"/>
      <c r="C2" s="135"/>
      <c r="D2" s="135"/>
      <c r="E2" s="135"/>
      <c r="F2" s="135"/>
      <c r="G2" s="135"/>
      <c r="H2" s="135"/>
      <c r="I2" s="135"/>
      <c r="J2" s="135"/>
    </row>
    <row r="3" spans="1:10" s="420" customFormat="1" ht="39.6" customHeight="1">
      <c r="A3" s="135"/>
      <c r="B3" s="848" t="s">
        <v>2450</v>
      </c>
      <c r="C3" s="848"/>
      <c r="D3" s="848"/>
      <c r="E3" s="848"/>
      <c r="F3" s="848"/>
      <c r="G3" s="848"/>
      <c r="H3" s="848"/>
      <c r="I3" s="848"/>
      <c r="J3" s="135"/>
    </row>
    <row r="4" spans="1:10" s="136" customFormat="1" ht="25.25" customHeight="1">
      <c r="A4" s="135"/>
      <c r="B4" s="845" t="s">
        <v>2460</v>
      </c>
      <c r="C4" s="846"/>
      <c r="D4" s="846"/>
      <c r="E4" s="846"/>
      <c r="F4" s="846"/>
      <c r="G4" s="846"/>
      <c r="H4" s="846"/>
      <c r="I4" s="847"/>
      <c r="J4" s="135"/>
    </row>
    <row r="5" spans="1:10" s="136" customFormat="1" ht="25.25" customHeight="1">
      <c r="A5" s="135"/>
      <c r="B5" s="421" t="s">
        <v>2451</v>
      </c>
      <c r="C5" s="845" t="s">
        <v>2454</v>
      </c>
      <c r="D5" s="846"/>
      <c r="E5" s="846"/>
      <c r="F5" s="846"/>
      <c r="G5" s="846"/>
      <c r="H5" s="846"/>
      <c r="I5" s="847"/>
      <c r="J5" s="135"/>
    </row>
    <row r="6" spans="1:10" s="136" customFormat="1" ht="25.25" customHeight="1">
      <c r="A6" s="135"/>
      <c r="B6" s="421" t="s">
        <v>2452</v>
      </c>
      <c r="C6" s="845" t="s">
        <v>2461</v>
      </c>
      <c r="D6" s="846"/>
      <c r="E6" s="846"/>
      <c r="F6" s="846"/>
      <c r="G6" s="846"/>
      <c r="H6" s="846"/>
      <c r="I6" s="847"/>
      <c r="J6" s="135"/>
    </row>
    <row r="7" spans="1:10" s="136" customFormat="1" ht="25.25" customHeight="1">
      <c r="A7" s="135"/>
      <c r="B7" s="421" t="s">
        <v>2453</v>
      </c>
      <c r="C7" s="845" t="s">
        <v>2462</v>
      </c>
      <c r="D7" s="846"/>
      <c r="E7" s="846"/>
      <c r="F7" s="846"/>
      <c r="G7" s="846"/>
      <c r="H7" s="846"/>
      <c r="I7" s="847"/>
      <c r="J7" s="135"/>
    </row>
    <row r="8" spans="1:10" s="136" customFormat="1" ht="25.25" customHeight="1">
      <c r="A8" s="135"/>
      <c r="B8" s="422"/>
      <c r="C8" s="135"/>
      <c r="D8" s="423"/>
      <c r="E8" s="423"/>
      <c r="F8" s="423"/>
      <c r="G8" s="423"/>
      <c r="H8" s="423"/>
      <c r="I8" s="423"/>
      <c r="J8" s="135"/>
    </row>
    <row r="9" spans="1:10" s="136" customFormat="1" ht="36" customHeight="1">
      <c r="A9" s="135"/>
      <c r="B9" s="848" t="s">
        <v>2463</v>
      </c>
      <c r="C9" s="848"/>
      <c r="D9" s="848"/>
      <c r="E9" s="848"/>
      <c r="F9" s="848"/>
      <c r="G9" s="848"/>
      <c r="H9" s="848"/>
      <c r="I9" s="848"/>
      <c r="J9" s="135"/>
    </row>
    <row r="10" spans="1:10" s="136" customFormat="1" ht="25.25" customHeight="1">
      <c r="A10" s="135"/>
      <c r="B10" s="845" t="s">
        <v>2464</v>
      </c>
      <c r="C10" s="846"/>
      <c r="D10" s="846"/>
      <c r="E10" s="846"/>
      <c r="F10" s="846"/>
      <c r="G10" s="846"/>
      <c r="H10" s="846"/>
      <c r="I10" s="847"/>
      <c r="J10" s="135"/>
    </row>
    <row r="11" spans="1:10" s="136" customFormat="1" ht="56.45" customHeight="1">
      <c r="A11" s="135"/>
      <c r="B11" s="849" t="s">
        <v>2455</v>
      </c>
      <c r="C11" s="842" t="s">
        <v>2465</v>
      </c>
      <c r="D11" s="843"/>
      <c r="E11" s="843"/>
      <c r="F11" s="843"/>
      <c r="G11" s="843"/>
      <c r="H11" s="843"/>
      <c r="I11" s="844"/>
      <c r="J11" s="135"/>
    </row>
    <row r="12" spans="1:10" s="136" customFormat="1" ht="54.6" customHeight="1">
      <c r="A12" s="135"/>
      <c r="B12" s="849"/>
      <c r="C12" s="850" t="s">
        <v>2466</v>
      </c>
      <c r="D12" s="421" t="s">
        <v>2457</v>
      </c>
      <c r="E12" s="842" t="s">
        <v>2459</v>
      </c>
      <c r="F12" s="843"/>
      <c r="G12" s="843"/>
      <c r="H12" s="843"/>
      <c r="I12" s="844"/>
      <c r="J12" s="425"/>
    </row>
    <row r="13" spans="1:10" s="136" customFormat="1" ht="32.450000000000003" customHeight="1">
      <c r="A13" s="135"/>
      <c r="B13" s="849"/>
      <c r="C13" s="851"/>
      <c r="D13" s="421" t="s">
        <v>2458</v>
      </c>
      <c r="E13" s="842" t="s">
        <v>106</v>
      </c>
      <c r="F13" s="843"/>
      <c r="G13" s="843"/>
      <c r="H13" s="843"/>
      <c r="I13" s="844"/>
      <c r="J13" s="425"/>
    </row>
    <row r="14" spans="1:10" s="136" customFormat="1" ht="25.25" customHeight="1">
      <c r="A14" s="135"/>
      <c r="B14" s="421" t="s">
        <v>2456</v>
      </c>
      <c r="C14" s="845" t="s">
        <v>2467</v>
      </c>
      <c r="D14" s="846"/>
      <c r="E14" s="846"/>
      <c r="F14" s="846"/>
      <c r="G14" s="846"/>
      <c r="H14" s="846"/>
      <c r="I14" s="847"/>
      <c r="J14" s="135"/>
    </row>
    <row r="15" spans="1:10" s="136" customFormat="1" ht="25.2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5" customHeight="1">
      <c r="A17" s="121" t="s">
        <v>107</v>
      </c>
      <c r="B17" s="122"/>
      <c r="C17" s="122"/>
      <c r="D17" s="122"/>
      <c r="E17" s="122"/>
      <c r="F17" s="122"/>
      <c r="G17" s="122"/>
      <c r="H17" s="122"/>
      <c r="I17" s="122"/>
      <c r="J17" s="426"/>
    </row>
    <row r="18" spans="1:10" ht="20" customHeight="1">
      <c r="A18" s="123"/>
      <c r="B18" s="124"/>
      <c r="C18" s="124"/>
      <c r="D18" s="124"/>
      <c r="E18" s="124"/>
      <c r="F18" s="124"/>
      <c r="G18" s="124"/>
      <c r="H18" s="124"/>
      <c r="I18" s="124"/>
    </row>
    <row r="19" spans="1:10" ht="40.25" customHeight="1">
      <c r="A19" s="127" t="s">
        <v>2468</v>
      </c>
      <c r="B19" s="124"/>
      <c r="C19" s="128"/>
      <c r="D19" s="128"/>
      <c r="E19" s="124"/>
      <c r="F19" s="124"/>
      <c r="G19" s="124"/>
      <c r="H19" s="124"/>
      <c r="I19" s="124"/>
    </row>
    <row r="20" spans="1:10" ht="45.75">
      <c r="A20" s="855" t="s">
        <v>115</v>
      </c>
      <c r="B20" s="856"/>
      <c r="C20" s="129" t="s">
        <v>108</v>
      </c>
      <c r="D20" s="130" t="s">
        <v>116</v>
      </c>
      <c r="E20" s="130" t="s">
        <v>117</v>
      </c>
      <c r="F20" s="130" t="s">
        <v>118</v>
      </c>
      <c r="G20" s="131"/>
      <c r="H20" s="131"/>
      <c r="I20" s="131"/>
    </row>
    <row r="21" spans="1:10" ht="91.5">
      <c r="A21" s="857" t="s">
        <v>2469</v>
      </c>
      <c r="B21" s="856"/>
      <c r="C21" s="132" t="s">
        <v>109</v>
      </c>
      <c r="D21" s="132" t="s">
        <v>2473</v>
      </c>
      <c r="E21" s="132" t="s">
        <v>119</v>
      </c>
      <c r="F21" s="132" t="s">
        <v>120</v>
      </c>
      <c r="G21" s="131"/>
      <c r="H21" s="131"/>
      <c r="I21" s="131"/>
    </row>
    <row r="22" spans="1:10" ht="79.900000000000006">
      <c r="A22" s="857" t="s">
        <v>2470</v>
      </c>
      <c r="B22" s="856"/>
      <c r="C22" s="132" t="s">
        <v>110</v>
      </c>
      <c r="D22" s="132" t="s">
        <v>2474</v>
      </c>
      <c r="E22" s="132" t="s">
        <v>121</v>
      </c>
      <c r="F22" s="133" t="s">
        <v>122</v>
      </c>
      <c r="G22" s="124"/>
      <c r="H22" s="124"/>
      <c r="I22" s="124"/>
    </row>
    <row r="23" spans="1:10" ht="79.900000000000006">
      <c r="A23" s="857" t="s">
        <v>2471</v>
      </c>
      <c r="B23" s="856"/>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2.9">
      <c r="A25" s="858" t="s">
        <v>112</v>
      </c>
      <c r="B25" s="858"/>
      <c r="C25" s="858"/>
      <c r="D25" s="858"/>
      <c r="E25" s="858"/>
      <c r="F25" s="858"/>
      <c r="G25" s="858"/>
      <c r="H25" s="858"/>
      <c r="I25" s="858"/>
    </row>
    <row r="26" spans="1:10" ht="22.9">
      <c r="A26" s="126" t="s">
        <v>113</v>
      </c>
      <c r="B26" s="126"/>
      <c r="C26" s="126"/>
      <c r="D26" s="126"/>
      <c r="E26" s="126"/>
      <c r="F26" s="126"/>
      <c r="G26" s="126"/>
      <c r="H26" s="126"/>
      <c r="I26" s="126"/>
    </row>
    <row r="27" spans="1:10" ht="22.9">
      <c r="A27" s="852" t="s">
        <v>114</v>
      </c>
      <c r="B27" s="853"/>
      <c r="C27" s="853"/>
      <c r="D27" s="853"/>
      <c r="E27" s="853"/>
      <c r="F27" s="853"/>
      <c r="G27" s="853"/>
      <c r="H27" s="853"/>
      <c r="I27" s="854"/>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2.75"/>
  <cols>
    <col min="1" max="1" width="49.46484375" style="1" customWidth="1"/>
    <col min="2" max="2" width="9.6640625" style="1" customWidth="1"/>
    <col min="3" max="4" width="9" style="1"/>
    <col min="5" max="5" width="10.1328125" style="1" customWidth="1"/>
    <col min="6" max="6" width="49" style="1" customWidth="1"/>
    <col min="7" max="9" width="10.1328125" style="1" customWidth="1"/>
    <col min="10" max="10" width="12.1328125" style="1" customWidth="1"/>
    <col min="11" max="11" width="13.19921875" style="1" customWidth="1"/>
    <col min="12" max="14" width="12.1328125" style="1" customWidth="1"/>
    <col min="15" max="15" width="9" style="1" customWidth="1"/>
    <col min="16" max="16" width="51.33203125" style="1" customWidth="1"/>
    <col min="17" max="17" width="48.33203125" style="1" customWidth="1"/>
    <col min="18" max="18" width="26.1328125" style="2" customWidth="1"/>
    <col min="19" max="19" width="32" style="1" customWidth="1"/>
    <col min="20" max="20" width="35.33203125" style="1" customWidth="1"/>
    <col min="21" max="21" width="38.1328125" style="1" customWidth="1"/>
    <col min="22" max="22" width="25.19921875" style="1" customWidth="1"/>
    <col min="23" max="23" width="48.1328125" style="1" customWidth="1"/>
    <col min="24" max="24" width="40" style="1" customWidth="1"/>
    <col min="25" max="25" width="43.86328125" style="1" customWidth="1"/>
    <col min="26" max="27" width="40" style="1" customWidth="1"/>
    <col min="28" max="28" width="23.796875" style="1" customWidth="1"/>
    <col min="29" max="29" width="15.86328125" style="1" customWidth="1"/>
    <col min="30" max="30" width="44.86328125" style="1" customWidth="1"/>
    <col min="31" max="31" width="33.53125" style="1" customWidth="1"/>
    <col min="32" max="32" width="24" style="1" customWidth="1"/>
    <col min="33" max="33" width="68.1328125" style="1" customWidth="1"/>
    <col min="34" max="34" width="18.1328125" style="1" customWidth="1"/>
    <col min="35" max="35" width="8.6640625" customWidth="1"/>
    <col min="36" max="36" width="12.1328125" style="1" customWidth="1"/>
    <col min="37" max="38" width="9" style="1"/>
    <col min="39" max="39" width="11.53125" style="2" customWidth="1"/>
    <col min="40" max="41" width="9" style="1"/>
    <col min="42" max="42" width="10" style="1" customWidth="1"/>
    <col min="43" max="43" width="9.46484375" style="1" customWidth="1"/>
    <col min="44" max="44" width="11.33203125" customWidth="1"/>
    <col min="45" max="45" width="19.46484375" customWidth="1"/>
    <col min="49" max="49" width="46.86328125" style="7" customWidth="1"/>
    <col min="50" max="50" width="10.46484375" style="7" customWidth="1"/>
    <col min="51" max="52" width="8" style="1" customWidth="1"/>
    <col min="53" max="53" width="12.199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1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4" thickBot="1">
      <c r="A2" s="861" t="s">
        <v>1913</v>
      </c>
      <c r="B2" s="859" t="s">
        <v>2169</v>
      </c>
      <c r="C2" s="863" t="s">
        <v>125</v>
      </c>
      <c r="D2" s="864"/>
      <c r="E2" s="864"/>
      <c r="F2" s="874"/>
      <c r="G2" s="863" t="s">
        <v>2123</v>
      </c>
      <c r="H2" s="864"/>
      <c r="I2" s="864"/>
      <c r="J2" s="864"/>
      <c r="K2" s="864"/>
      <c r="L2" s="864"/>
      <c r="M2" s="871" t="s">
        <v>2124</v>
      </c>
      <c r="N2" s="880" t="s">
        <v>2485</v>
      </c>
      <c r="P2" s="878" t="s">
        <v>1913</v>
      </c>
      <c r="Q2" s="871" t="s">
        <v>1967</v>
      </c>
      <c r="R2" s="872"/>
      <c r="S2" s="872"/>
      <c r="T2" s="872"/>
      <c r="U2" s="872"/>
      <c r="V2" s="872"/>
      <c r="W2" s="872"/>
      <c r="X2" s="872"/>
      <c r="Y2" s="872"/>
      <c r="Z2" s="872"/>
      <c r="AA2" s="872"/>
      <c r="AB2" s="872"/>
      <c r="AC2" s="872"/>
      <c r="AD2" s="872"/>
      <c r="AE2" s="872"/>
      <c r="AF2" s="872"/>
      <c r="AG2" s="872"/>
      <c r="AH2" s="873"/>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65" t="s">
        <v>2502</v>
      </c>
      <c r="BA2" s="866"/>
      <c r="BC2" s="21" t="s">
        <v>133</v>
      </c>
      <c r="BE2" s="78" t="s">
        <v>134</v>
      </c>
      <c r="BG2" s="139" t="s">
        <v>135</v>
      </c>
      <c r="BI2" s="79" t="s">
        <v>2396</v>
      </c>
    </row>
    <row r="3" spans="1:61" ht="14.65" thickBot="1">
      <c r="A3" s="862"/>
      <c r="B3" s="860"/>
      <c r="C3" s="264" t="s">
        <v>32</v>
      </c>
      <c r="D3" s="265" t="s">
        <v>33</v>
      </c>
      <c r="E3" s="267" t="s">
        <v>34</v>
      </c>
      <c r="F3" s="875"/>
      <c r="G3" s="867" t="s">
        <v>2122</v>
      </c>
      <c r="H3" s="870"/>
      <c r="I3" s="876"/>
      <c r="J3" s="240" t="s">
        <v>1968</v>
      </c>
      <c r="K3" s="233" t="s">
        <v>1959</v>
      </c>
      <c r="L3" s="234" t="s">
        <v>1958</v>
      </c>
      <c r="M3" s="877"/>
      <c r="N3" s="881"/>
      <c r="O3" s="65"/>
      <c r="P3" s="879"/>
      <c r="Q3" s="867" t="s">
        <v>32</v>
      </c>
      <c r="R3" s="870"/>
      <c r="S3" s="870"/>
      <c r="T3" s="870"/>
      <c r="U3" s="870"/>
      <c r="V3" s="266"/>
      <c r="W3" s="867" t="s">
        <v>33</v>
      </c>
      <c r="X3" s="868"/>
      <c r="Y3" s="868"/>
      <c r="Z3" s="868"/>
      <c r="AA3" s="868"/>
      <c r="AB3" s="868"/>
      <c r="AC3" s="869"/>
      <c r="AD3" s="867" t="s">
        <v>34</v>
      </c>
      <c r="AE3" s="868"/>
      <c r="AF3" s="868"/>
      <c r="AG3" s="868"/>
      <c r="AH3" s="869"/>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4.65"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2479</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4.65"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2479</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4.65"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2479</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4.65"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2479</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4.2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2480</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4.2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2479</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4.2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2479</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4.2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2479</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4.2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2480</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4.2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2479</v>
      </c>
      <c r="O13" s="69"/>
      <c r="P13" s="19" t="s">
        <v>2072</v>
      </c>
      <c r="Q13" s="268" t="s">
        <v>2069</v>
      </c>
      <c r="R13" s="42" t="s">
        <v>1926</v>
      </c>
      <c r="S13" s="43" t="s">
        <v>1929</v>
      </c>
      <c r="T13" s="43"/>
      <c r="U13" s="238"/>
      <c r="V13" s="41"/>
      <c r="W13" s="268" t="s">
        <v>2070</v>
      </c>
      <c r="X13" s="42" t="s">
        <v>2494</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4.2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2481</v>
      </c>
      <c r="O14" s="69"/>
      <c r="P14" s="19" t="s">
        <v>2143</v>
      </c>
      <c r="Q14" s="268" t="s">
        <v>2144</v>
      </c>
      <c r="R14" s="42" t="s">
        <v>1926</v>
      </c>
      <c r="S14" s="43" t="s">
        <v>1929</v>
      </c>
      <c r="T14" s="43"/>
      <c r="U14" s="238"/>
      <c r="V14" s="41"/>
      <c r="W14" s="268" t="s">
        <v>2145</v>
      </c>
      <c r="X14" s="42" t="s">
        <v>2494</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4.2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2480</v>
      </c>
      <c r="O15" s="69"/>
      <c r="P15" s="19" t="s">
        <v>2073</v>
      </c>
      <c r="Q15" s="268" t="s">
        <v>1988</v>
      </c>
      <c r="R15" s="42" t="s">
        <v>1926</v>
      </c>
      <c r="S15" s="43" t="s">
        <v>1929</v>
      </c>
      <c r="T15" s="43"/>
      <c r="U15" s="238"/>
      <c r="V15" s="41"/>
      <c r="W15" s="268" t="s">
        <v>2002</v>
      </c>
      <c r="X15" s="42" t="s">
        <v>2494</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4.2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2479</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4.2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2481</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4.2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2479</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4.2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2480</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4.2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2479</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4.2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2482</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4.2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2480</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2486</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2483</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186</v>
      </c>
      <c r="AL23" s="4" t="s">
        <v>136</v>
      </c>
      <c r="AM23" s="4" t="s">
        <v>2508</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4.2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2479</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4.65"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2481</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4.2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2479</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4.2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2481</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2480</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2483</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2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2479</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2479</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4.65"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2479</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4.2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2480</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18">
        <v>10.68</v>
      </c>
      <c r="AW33" s="8" t="s">
        <v>2488</v>
      </c>
      <c r="AX33" s="12">
        <v>0.45</v>
      </c>
    </row>
    <row r="34" spans="1:50" ht="14.2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2479</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2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2479</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2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2480</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2479</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2480</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2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2479</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4.65"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2479</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4.65"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2480</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4.2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2484</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4.2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2484</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4.2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2484</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4.2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2484</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4.2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2484</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4.65"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2484</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4.65"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2484</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4.65" thickBot="1">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2479</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4.2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2480</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4.2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2479</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4.2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2480</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4.65"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2479</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4.65"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2480</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4.65"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19">
        <v>10.68</v>
      </c>
    </row>
    <row r="62" spans="1:50" ht="14.25">
      <c r="E62" s="65"/>
      <c r="F62" s="65"/>
      <c r="G62" s="65"/>
      <c r="H62" s="65"/>
      <c r="I62" s="65"/>
      <c r="AJ62" s="2"/>
      <c r="AL62" s="4" t="s">
        <v>136</v>
      </c>
      <c r="AM62" s="4" t="s">
        <v>286</v>
      </c>
      <c r="AO62" s="10" t="s">
        <v>287</v>
      </c>
      <c r="AP62" s="70">
        <v>0.12</v>
      </c>
      <c r="AQ62" s="220" t="s">
        <v>162</v>
      </c>
      <c r="AR62" s="171" t="s">
        <v>288</v>
      </c>
      <c r="AS62" s="218" t="str">
        <f t="shared" si="0"/>
        <v>茨城県牛久市</v>
      </c>
      <c r="AT62" s="182">
        <v>10.84</v>
      </c>
      <c r="AU62" s="171">
        <v>10.66</v>
      </c>
      <c r="AV62" s="218">
        <v>10.54</v>
      </c>
    </row>
    <row r="63" spans="1:50" ht="14.25">
      <c r="E63" s="65"/>
      <c r="F63" s="65"/>
      <c r="G63" s="65"/>
      <c r="H63" s="65"/>
      <c r="I63" s="65"/>
      <c r="AJ63" s="2"/>
      <c r="AL63" s="4" t="s">
        <v>136</v>
      </c>
      <c r="AM63" s="4" t="s">
        <v>289</v>
      </c>
      <c r="AO63" s="8" t="s">
        <v>287</v>
      </c>
      <c r="AP63" s="12">
        <v>0.12</v>
      </c>
      <c r="AQ63" s="221"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291</v>
      </c>
      <c r="AO64" s="8" t="s">
        <v>287</v>
      </c>
      <c r="AP64" s="12">
        <v>0.12</v>
      </c>
      <c r="AQ64" s="221"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292</v>
      </c>
      <c r="AO65" s="8" t="s">
        <v>287</v>
      </c>
      <c r="AP65" s="12">
        <v>0.12</v>
      </c>
      <c r="AQ65" s="221"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293</v>
      </c>
      <c r="AO66" s="8" t="s">
        <v>287</v>
      </c>
      <c r="AP66" s="12">
        <v>0.12</v>
      </c>
      <c r="AQ66" s="221"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295</v>
      </c>
      <c r="AO67" s="8" t="s">
        <v>287</v>
      </c>
      <c r="AP67" s="12">
        <v>0.12</v>
      </c>
      <c r="AQ67" s="221"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297</v>
      </c>
      <c r="AO68" s="8" t="s">
        <v>287</v>
      </c>
      <c r="AP68" s="12">
        <v>0.12</v>
      </c>
      <c r="AQ68" s="221"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299</v>
      </c>
      <c r="AO69" s="8" t="s">
        <v>287</v>
      </c>
      <c r="AP69" s="12">
        <v>0.12</v>
      </c>
      <c r="AQ69" s="221"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301</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21" t="s">
        <v>201</v>
      </c>
      <c r="AR84" s="149" t="s">
        <v>329</v>
      </c>
      <c r="AS84" s="172" t="str">
        <f t="shared" si="57"/>
        <v>大阪府四條畷市</v>
      </c>
      <c r="AT84" s="147">
        <v>10.84</v>
      </c>
      <c r="AU84" s="149">
        <v>10.66</v>
      </c>
      <c r="AV84" s="172">
        <v>10.54</v>
      </c>
    </row>
    <row r="85" spans="10:48" ht="13.15" thickBot="1">
      <c r="J85" s="2"/>
      <c r="K85" s="2"/>
      <c r="L85" s="2"/>
      <c r="M85" s="2"/>
      <c r="N85" s="2"/>
      <c r="AJ85" s="2"/>
      <c r="AL85" s="4" t="s">
        <v>136</v>
      </c>
      <c r="AM85" s="4" t="s">
        <v>330</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332</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21" t="s">
        <v>240</v>
      </c>
      <c r="AR143" s="149" t="s">
        <v>2347</v>
      </c>
      <c r="AS143" s="161" t="str">
        <f t="shared" si="58"/>
        <v>福岡県福岡市</v>
      </c>
      <c r="AT143" s="147">
        <v>10.7</v>
      </c>
      <c r="AU143" s="149">
        <v>10.55</v>
      </c>
      <c r="AV143" s="172">
        <v>10.45</v>
      </c>
    </row>
    <row r="144" spans="10:48" ht="13.15" thickBot="1">
      <c r="J144" s="2"/>
      <c r="K144" s="2"/>
      <c r="L144" s="2"/>
      <c r="M144" s="2"/>
      <c r="N144" s="2"/>
      <c r="AJ144" s="2"/>
      <c r="AL144" s="4" t="s">
        <v>136</v>
      </c>
      <c r="AM144" s="4" t="s">
        <v>445</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446</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21" t="s">
        <v>240</v>
      </c>
      <c r="AR280" s="149" t="s">
        <v>2358</v>
      </c>
      <c r="AS280" s="172" t="str">
        <f t="shared" si="60"/>
        <v>福岡県那珂川市</v>
      </c>
      <c r="AT280" s="147">
        <v>10.42</v>
      </c>
      <c r="AU280" s="149">
        <v>10.33</v>
      </c>
      <c r="AV280" s="172">
        <v>10.27</v>
      </c>
    </row>
    <row r="281" spans="10:48" ht="13.15" thickBot="1">
      <c r="J281" s="2"/>
      <c r="K281" s="2"/>
      <c r="L281" s="2"/>
      <c r="M281" s="2"/>
      <c r="N281" s="2"/>
      <c r="AJ281" s="2"/>
      <c r="AL281" s="4" t="s">
        <v>150</v>
      </c>
      <c r="AM281" s="4" t="s">
        <v>703</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705</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3.15" thickBot="1">
      <c r="J451" s="2"/>
      <c r="K451" s="2"/>
      <c r="L451" s="2"/>
      <c r="M451" s="2"/>
      <c r="N451" s="2"/>
      <c r="AJ451" s="2"/>
      <c r="AL451" s="4" t="s">
        <v>162</v>
      </c>
      <c r="AM451" s="4" t="s">
        <v>1002</v>
      </c>
      <c r="AO451" s="9" t="s">
        <v>706</v>
      </c>
      <c r="AP451" s="153">
        <v>0.03</v>
      </c>
      <c r="AQ451" s="225" t="s">
        <v>246</v>
      </c>
      <c r="AR451" s="152" t="s">
        <v>1003</v>
      </c>
      <c r="AS451" s="178" t="str">
        <f t="shared" si="62"/>
        <v>長崎県長崎市</v>
      </c>
      <c r="AT451" s="151">
        <v>10.210000000000001</v>
      </c>
      <c r="AU451" s="152">
        <v>10.17</v>
      </c>
      <c r="AV451" s="219">
        <v>10.14</v>
      </c>
    </row>
    <row r="452" spans="10:48" ht="13.15" thickBot="1">
      <c r="J452" s="2"/>
      <c r="K452" s="2"/>
      <c r="L452" s="2"/>
      <c r="M452" s="2"/>
      <c r="N452" s="2"/>
      <c r="AJ452" s="2"/>
      <c r="AL452" s="4" t="s">
        <v>162</v>
      </c>
      <c r="AM452" s="4" t="s">
        <v>1004</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1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2"/>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変更交付(承認)申請書(要綱第2号様式)</vt:lpstr>
      <vt:lpstr>基本情報入力シート</vt:lpstr>
      <vt:lpstr>別紙様式2-1（処遇改善加算対象サービス　総括表）</vt:lpstr>
      <vt:lpstr>別紙様式2-2（処遇改善加算対象外サービス　総括表）</vt:lpstr>
      <vt:lpstr>別紙様式2-3（個表）</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'別紙様式2-3（個表）'!Print_Area</vt:lpstr>
      <vt:lpstr>'変更交付(承認)申請書(要綱第2号様式)'!Print_Area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2026-03-04T10:44:55Z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