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過去データ（Mドライブ等）\令和５年度\企画調整グループ\D 事業別\c 観光統計\01_観光入込客統計\08 冊子作成・公表\R5公表用\EXCEL\"/>
    </mc:Choice>
  </mc:AlternateContent>
  <xr:revisionPtr revIDLastSave="0" documentId="13_ncr:1_{91A87A5E-1F0E-4BA2-B1D9-C18CD6F2DA9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第１表" sheetId="47" r:id="rId1"/>
    <sheet name="第２、３表" sheetId="59" r:id="rId2"/>
    <sheet name="表4(1)～(3)" sheetId="60" r:id="rId3"/>
    <sheet name="表4(4)～(5)" sheetId="61" r:id="rId4"/>
    <sheet name="表4(6)～(7)" sheetId="62" r:id="rId5"/>
    <sheet name="表5市町村合計" sheetId="63" r:id="rId6"/>
    <sheet name="表6市町村別分類別" sheetId="64" r:id="rId7"/>
    <sheet name="表7" sheetId="65" r:id="rId8"/>
    <sheet name="別表第1" sheetId="69" r:id="rId9"/>
    <sheet name="別表第2-1" sheetId="66" r:id="rId10"/>
    <sheet name="別表第2-2①②" sheetId="67" r:id="rId11"/>
    <sheet name="別表第2-2③④" sheetId="68" r:id="rId12"/>
  </sheets>
  <externalReferences>
    <externalReference r:id="rId13"/>
  </externalReferences>
  <definedNames>
    <definedName name="_xlnm._FilterDatabase" localSheetId="6" hidden="1">表6市町村別分類別!$A$1:$I$39</definedName>
    <definedName name="_xlnm._FilterDatabase" localSheetId="7" hidden="1">表7!$B$5:$I$214</definedName>
    <definedName name="_xlnm.Print_Area" localSheetId="0">第１表!$A$1:$C$16</definedName>
    <definedName name="_xlnm.Print_Area" localSheetId="1">'第２、３表'!$B$1:$R$69</definedName>
    <definedName name="_xlnm.Print_Area" localSheetId="2">'表4(1)～(3)'!$A$1:$P$85</definedName>
    <definedName name="_xlnm.Print_Area" localSheetId="3">'表4(4)～(5)'!$A$1:$P$60</definedName>
    <definedName name="_xlnm.Print_Area" localSheetId="4">'表4(6)～(7)'!$A$1:$P$60</definedName>
    <definedName name="_xlnm.Print_Area" localSheetId="5">表5市町村合計!$A$1:$Q$40</definedName>
    <definedName name="_xlnm.Print_Area" localSheetId="6">表6市町村別分類別!$A$1:$I$39</definedName>
    <definedName name="_xlnm.Print_Area" localSheetId="7">表7!$A$1:$I$214</definedName>
    <definedName name="_xlnm.Print_Area" localSheetId="8">別表第1!$A$1:$AC$16</definedName>
    <definedName name="_xlnm.Print_Area" localSheetId="9">'別表第2-1'!$A$1:$AA$17</definedName>
    <definedName name="_xlnm.Print_Area" localSheetId="10">'別表第2-2①②'!$B$1:$M$31,'別表第2-2①②'!$Q$1:$AC$31</definedName>
    <definedName name="_xlnm.Print_Area" localSheetId="11">'別表第2-2③④'!$B$1:$M$31,'別表第2-2③④'!$Q$1:$AC$31</definedName>
    <definedName name="_xlnm.Print_Titles" localSheetId="7">表7!$5:$5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63" l="1"/>
  <c r="E14" i="69"/>
  <c r="F14" i="69" s="1"/>
  <c r="D14" i="69"/>
  <c r="C14" i="69"/>
  <c r="B14" i="69"/>
  <c r="AA13" i="69"/>
  <c r="Y13" i="69"/>
  <c r="X13" i="69"/>
  <c r="V13" i="69"/>
  <c r="W13" i="69" s="1"/>
  <c r="U13" i="69"/>
  <c r="T13" i="69"/>
  <c r="S13" i="69"/>
  <c r="O13" i="69"/>
  <c r="M13" i="69"/>
  <c r="N13" i="69" s="1"/>
  <c r="L13" i="69"/>
  <c r="P13" i="69" s="1"/>
  <c r="K13" i="69"/>
  <c r="J13" i="69"/>
  <c r="H13" i="69"/>
  <c r="I13" i="69" s="1"/>
  <c r="G13" i="69"/>
  <c r="E13" i="69"/>
  <c r="F13" i="69" s="1"/>
  <c r="C13" i="69"/>
  <c r="D13" i="69" s="1"/>
  <c r="B13" i="69"/>
  <c r="AA12" i="69"/>
  <c r="AB12" i="69" s="1"/>
  <c r="Y12" i="69"/>
  <c r="X12" i="69"/>
  <c r="Z12" i="69" s="1"/>
  <c r="V12" i="69"/>
  <c r="W12" i="69" s="1"/>
  <c r="T12" i="69"/>
  <c r="U12" i="69" s="1"/>
  <c r="S12" i="69"/>
  <c r="S14" i="69" s="1"/>
  <c r="O12" i="69"/>
  <c r="M12" i="69"/>
  <c r="N12" i="69" s="1"/>
  <c r="L12" i="69"/>
  <c r="P12" i="69" s="1"/>
  <c r="J12" i="69"/>
  <c r="K12" i="69" s="1"/>
  <c r="I12" i="69"/>
  <c r="H12" i="69"/>
  <c r="G12" i="69"/>
  <c r="E12" i="69"/>
  <c r="F12" i="69" s="1"/>
  <c r="D12" i="69"/>
  <c r="C12" i="69"/>
  <c r="B12" i="69"/>
  <c r="AA11" i="69"/>
  <c r="Y11" i="69"/>
  <c r="Z11" i="69" s="1"/>
  <c r="X11" i="69"/>
  <c r="AB11" i="69" s="1"/>
  <c r="W11" i="69"/>
  <c r="V11" i="69"/>
  <c r="T11" i="69"/>
  <c r="U11" i="69" s="1"/>
  <c r="S11" i="69"/>
  <c r="O11" i="69"/>
  <c r="P11" i="69" s="1"/>
  <c r="M11" i="69"/>
  <c r="M14" i="69" s="1"/>
  <c r="L11" i="69"/>
  <c r="J11" i="69"/>
  <c r="K11" i="69" s="1"/>
  <c r="H11" i="69"/>
  <c r="G11" i="69"/>
  <c r="I11" i="69" s="1"/>
  <c r="E11" i="69"/>
  <c r="F11" i="69" s="1"/>
  <c r="C11" i="69"/>
  <c r="D11" i="69" s="1"/>
  <c r="B11" i="69"/>
  <c r="AA10" i="69"/>
  <c r="Y10" i="69"/>
  <c r="Z10" i="69" s="1"/>
  <c r="X10" i="69"/>
  <c r="AB10" i="69" s="1"/>
  <c r="V10" i="69"/>
  <c r="W10" i="69" s="1"/>
  <c r="U10" i="69"/>
  <c r="T10" i="69"/>
  <c r="T14" i="69" s="1"/>
  <c r="S10" i="69"/>
  <c r="O10" i="69"/>
  <c r="P10" i="69" s="1"/>
  <c r="N10" i="69"/>
  <c r="M10" i="69"/>
  <c r="L10" i="69"/>
  <c r="J10" i="69"/>
  <c r="J14" i="69" s="1"/>
  <c r="H10" i="69"/>
  <c r="I10" i="69" s="1"/>
  <c r="G10" i="69"/>
  <c r="K10" i="69" s="1"/>
  <c r="F10" i="69"/>
  <c r="E10" i="69"/>
  <c r="C10" i="69"/>
  <c r="D10" i="69" s="1"/>
  <c r="B10" i="69"/>
  <c r="AA9" i="69"/>
  <c r="AB9" i="69" s="1"/>
  <c r="Y9" i="69"/>
  <c r="Y14" i="69" s="1"/>
  <c r="X9" i="69"/>
  <c r="V9" i="69"/>
  <c r="W9" i="69" s="1"/>
  <c r="T9" i="69"/>
  <c r="S9" i="69"/>
  <c r="U9" i="69" s="1"/>
  <c r="O9" i="69"/>
  <c r="O14" i="69" s="1"/>
  <c r="M9" i="69"/>
  <c r="N9" i="69" s="1"/>
  <c r="L9" i="69"/>
  <c r="J9" i="69"/>
  <c r="H9" i="69"/>
  <c r="H14" i="69" s="1"/>
  <c r="G9" i="69"/>
  <c r="K9" i="69" s="1"/>
  <c r="E9" i="69"/>
  <c r="F9" i="69" s="1"/>
  <c r="D9" i="69"/>
  <c r="C9" i="69"/>
  <c r="B9" i="69"/>
  <c r="AA31" i="68"/>
  <c r="AB31" i="68" s="1"/>
  <c r="Y31" i="68"/>
  <c r="Z31" i="68" s="1"/>
  <c r="W31" i="68"/>
  <c r="X31" i="68" s="1"/>
  <c r="U31" i="68"/>
  <c r="V31" i="68" s="1"/>
  <c r="S31" i="68"/>
  <c r="T31" i="68" s="1"/>
  <c r="Q31" i="68"/>
  <c r="R31" i="68" s="1"/>
  <c r="L31" i="68"/>
  <c r="M31" i="68" s="1"/>
  <c r="J31" i="68"/>
  <c r="K31" i="68" s="1"/>
  <c r="H31" i="68"/>
  <c r="F32" i="68" s="1"/>
  <c r="F31" i="68"/>
  <c r="G31" i="68" s="1"/>
  <c r="D31" i="68"/>
  <c r="C32" i="68" s="1"/>
  <c r="C31" i="68"/>
  <c r="AA30" i="68"/>
  <c r="Y30" i="68"/>
  <c r="W30" i="68"/>
  <c r="X30" i="68" s="1"/>
  <c r="U30" i="68"/>
  <c r="S30" i="68"/>
  <c r="Q30" i="68"/>
  <c r="L30" i="68"/>
  <c r="M30" i="68" s="1"/>
  <c r="J30" i="68"/>
  <c r="H30" i="68"/>
  <c r="F30" i="68"/>
  <c r="D30" i="68"/>
  <c r="E30" i="68" s="1"/>
  <c r="C30" i="68"/>
  <c r="AB30" i="68" s="1"/>
  <c r="AA29" i="68"/>
  <c r="AB29" i="68" s="1"/>
  <c r="Y29" i="68"/>
  <c r="Z29" i="68" s="1"/>
  <c r="W29" i="68"/>
  <c r="X29" i="68" s="1"/>
  <c r="U29" i="68"/>
  <c r="V29" i="68" s="1"/>
  <c r="S29" i="68"/>
  <c r="T29" i="68" s="1"/>
  <c r="Q29" i="68"/>
  <c r="R29" i="68" s="1"/>
  <c r="L29" i="68"/>
  <c r="M29" i="68" s="1"/>
  <c r="J29" i="68"/>
  <c r="K29" i="68" s="1"/>
  <c r="H29" i="68"/>
  <c r="I29" i="68" s="1"/>
  <c r="F29" i="68"/>
  <c r="G29" i="68" s="1"/>
  <c r="D29" i="68"/>
  <c r="E29" i="68" s="1"/>
  <c r="C29" i="68"/>
  <c r="AB28" i="68"/>
  <c r="AA28" i="68"/>
  <c r="Y28" i="68"/>
  <c r="W28" i="68"/>
  <c r="U28" i="68"/>
  <c r="V28" i="68" s="1"/>
  <c r="T28" i="68"/>
  <c r="S28" i="68"/>
  <c r="Q28" i="68"/>
  <c r="L28" i="68"/>
  <c r="J28" i="68"/>
  <c r="K28" i="68" s="1"/>
  <c r="I28" i="68"/>
  <c r="H28" i="68"/>
  <c r="F28" i="68"/>
  <c r="D28" i="68"/>
  <c r="C28" i="68"/>
  <c r="Z28" i="68" s="1"/>
  <c r="AA27" i="68"/>
  <c r="AB27" i="68" s="1"/>
  <c r="Y27" i="68"/>
  <c r="Z27" i="68" s="1"/>
  <c r="W27" i="68"/>
  <c r="X27" i="68" s="1"/>
  <c r="U27" i="68"/>
  <c r="V27" i="68" s="1"/>
  <c r="S27" i="68"/>
  <c r="T27" i="68" s="1"/>
  <c r="Q27" i="68"/>
  <c r="R27" i="68" s="1"/>
  <c r="L27" i="68"/>
  <c r="M27" i="68" s="1"/>
  <c r="J27" i="68"/>
  <c r="K27" i="68" s="1"/>
  <c r="H27" i="68"/>
  <c r="I27" i="68" s="1"/>
  <c r="F27" i="68"/>
  <c r="G27" i="68" s="1"/>
  <c r="D27" i="68"/>
  <c r="E27" i="68" s="1"/>
  <c r="C27" i="68"/>
  <c r="AA26" i="68"/>
  <c r="AB26" i="68" s="1"/>
  <c r="Z26" i="68"/>
  <c r="Y26" i="68"/>
  <c r="W26" i="68"/>
  <c r="U26" i="68"/>
  <c r="S26" i="68"/>
  <c r="T26" i="68" s="1"/>
  <c r="R26" i="68"/>
  <c r="Q26" i="68"/>
  <c r="L26" i="68"/>
  <c r="J26" i="68"/>
  <c r="H26" i="68"/>
  <c r="I26" i="68" s="1"/>
  <c r="G26" i="68"/>
  <c r="F26" i="68"/>
  <c r="D26" i="68"/>
  <c r="C26" i="68"/>
  <c r="X26" i="68" s="1"/>
  <c r="AA14" i="68"/>
  <c r="AB14" i="68" s="1"/>
  <c r="Y14" i="68"/>
  <c r="Z14" i="68" s="1"/>
  <c r="W14" i="68"/>
  <c r="X14" i="68" s="1"/>
  <c r="U14" i="68"/>
  <c r="V14" i="68" s="1"/>
  <c r="S14" i="68"/>
  <c r="T14" i="68" s="1"/>
  <c r="Q14" i="68"/>
  <c r="R14" i="68" s="1"/>
  <c r="L14" i="68"/>
  <c r="M14" i="68" s="1"/>
  <c r="J14" i="68"/>
  <c r="K14" i="68" s="1"/>
  <c r="H14" i="68"/>
  <c r="I14" i="68" s="1"/>
  <c r="F14" i="68"/>
  <c r="G14" i="68" s="1"/>
  <c r="D14" i="68"/>
  <c r="E14" i="68" s="1"/>
  <c r="C14" i="68"/>
  <c r="AA13" i="68"/>
  <c r="Y13" i="68"/>
  <c r="Z13" i="68" s="1"/>
  <c r="X13" i="68"/>
  <c r="W13" i="68"/>
  <c r="U13" i="68"/>
  <c r="S13" i="68"/>
  <c r="Q13" i="68"/>
  <c r="R13" i="68" s="1"/>
  <c r="M13" i="68"/>
  <c r="L13" i="68"/>
  <c r="J13" i="68"/>
  <c r="H13" i="68"/>
  <c r="F13" i="68"/>
  <c r="G13" i="68" s="1"/>
  <c r="E13" i="68"/>
  <c r="D13" i="68"/>
  <c r="C13" i="68"/>
  <c r="V13" i="68" s="1"/>
  <c r="AA12" i="68"/>
  <c r="AB12" i="68" s="1"/>
  <c r="Y12" i="68"/>
  <c r="Z12" i="68" s="1"/>
  <c r="W12" i="68"/>
  <c r="X12" i="68" s="1"/>
  <c r="U12" i="68"/>
  <c r="V12" i="68" s="1"/>
  <c r="S12" i="68"/>
  <c r="T12" i="68" s="1"/>
  <c r="Q12" i="68"/>
  <c r="R12" i="68" s="1"/>
  <c r="L12" i="68"/>
  <c r="M12" i="68" s="1"/>
  <c r="J12" i="68"/>
  <c r="K12" i="68" s="1"/>
  <c r="H12" i="68"/>
  <c r="I12" i="68" s="1"/>
  <c r="F12" i="68"/>
  <c r="G12" i="68" s="1"/>
  <c r="D12" i="68"/>
  <c r="E12" i="68" s="1"/>
  <c r="C12" i="68"/>
  <c r="AA11" i="68"/>
  <c r="Y11" i="68"/>
  <c r="W11" i="68"/>
  <c r="X11" i="68" s="1"/>
  <c r="U11" i="68"/>
  <c r="S11" i="68"/>
  <c r="Q11" i="68"/>
  <c r="L11" i="68"/>
  <c r="M11" i="68" s="1"/>
  <c r="J11" i="68"/>
  <c r="H11" i="68"/>
  <c r="F11" i="68"/>
  <c r="G11" i="68" s="1"/>
  <c r="D11" i="68"/>
  <c r="E11" i="68" s="1"/>
  <c r="C11" i="68"/>
  <c r="K11" i="68" s="1"/>
  <c r="AA10" i="68"/>
  <c r="AB10" i="68" s="1"/>
  <c r="Y10" i="68"/>
  <c r="Z10" i="68" s="1"/>
  <c r="W10" i="68"/>
  <c r="X10" i="68" s="1"/>
  <c r="U10" i="68"/>
  <c r="V10" i="68" s="1"/>
  <c r="S10" i="68"/>
  <c r="T10" i="68" s="1"/>
  <c r="Q10" i="68"/>
  <c r="R10" i="68" s="1"/>
  <c r="L10" i="68"/>
  <c r="M10" i="68" s="1"/>
  <c r="J10" i="68"/>
  <c r="K10" i="68" s="1"/>
  <c r="H10" i="68"/>
  <c r="I10" i="68" s="1"/>
  <c r="F10" i="68"/>
  <c r="G10" i="68" s="1"/>
  <c r="D10" i="68"/>
  <c r="E10" i="68" s="1"/>
  <c r="C10" i="68"/>
  <c r="AB9" i="68"/>
  <c r="AA9" i="68"/>
  <c r="Y9" i="68"/>
  <c r="W9" i="68"/>
  <c r="X9" i="68" s="1"/>
  <c r="U9" i="68"/>
  <c r="V9" i="68" s="1"/>
  <c r="T9" i="68"/>
  <c r="S9" i="68"/>
  <c r="Q9" i="68"/>
  <c r="L9" i="68"/>
  <c r="M9" i="68" s="1"/>
  <c r="J9" i="68"/>
  <c r="K9" i="68" s="1"/>
  <c r="I9" i="68"/>
  <c r="H9" i="68"/>
  <c r="F9" i="68"/>
  <c r="D9" i="68"/>
  <c r="E9" i="68" s="1"/>
  <c r="C9" i="68"/>
  <c r="Z9" i="68" s="1"/>
  <c r="AB31" i="67"/>
  <c r="AA31" i="67"/>
  <c r="Y31" i="67"/>
  <c r="Z31" i="67" s="1"/>
  <c r="W31" i="67"/>
  <c r="X31" i="67" s="1"/>
  <c r="U31" i="67"/>
  <c r="V31" i="67" s="1"/>
  <c r="T31" i="67"/>
  <c r="S31" i="67"/>
  <c r="Q31" i="67"/>
  <c r="R31" i="67" s="1"/>
  <c r="L31" i="67"/>
  <c r="M31" i="67" s="1"/>
  <c r="J31" i="67"/>
  <c r="K31" i="67" s="1"/>
  <c r="I31" i="67"/>
  <c r="H31" i="67"/>
  <c r="F31" i="67"/>
  <c r="G31" i="67" s="1"/>
  <c r="D31" i="67"/>
  <c r="E31" i="67" s="1"/>
  <c r="C31" i="67"/>
  <c r="AB30" i="67"/>
  <c r="AA30" i="67"/>
  <c r="Y30" i="67"/>
  <c r="Z30" i="67" s="1"/>
  <c r="W30" i="67"/>
  <c r="X30" i="67" s="1"/>
  <c r="U30" i="67"/>
  <c r="T30" i="67"/>
  <c r="S30" i="67"/>
  <c r="Q30" i="67"/>
  <c r="R30" i="67" s="1"/>
  <c r="L30" i="67"/>
  <c r="M30" i="67" s="1"/>
  <c r="J30" i="67"/>
  <c r="I30" i="67"/>
  <c r="H30" i="67"/>
  <c r="F30" i="67"/>
  <c r="G30" i="67" s="1"/>
  <c r="D30" i="67"/>
  <c r="E30" i="67" s="1"/>
  <c r="C30" i="67"/>
  <c r="K30" i="67" s="1"/>
  <c r="AA29" i="67"/>
  <c r="AB29" i="67" s="1"/>
  <c r="Z29" i="67"/>
  <c r="Y29" i="67"/>
  <c r="X29" i="67"/>
  <c r="W29" i="67"/>
  <c r="U29" i="67"/>
  <c r="V29" i="67" s="1"/>
  <c r="S29" i="67"/>
  <c r="T29" i="67" s="1"/>
  <c r="R29" i="67"/>
  <c r="Q29" i="67"/>
  <c r="M29" i="67"/>
  <c r="L29" i="67"/>
  <c r="J29" i="67"/>
  <c r="K29" i="67" s="1"/>
  <c r="H29" i="67"/>
  <c r="I29" i="67" s="1"/>
  <c r="G29" i="67"/>
  <c r="F29" i="67"/>
  <c r="E29" i="67"/>
  <c r="D29" i="67"/>
  <c r="C29" i="67"/>
  <c r="AB28" i="67"/>
  <c r="AA28" i="67"/>
  <c r="Z28" i="67"/>
  <c r="Y28" i="67"/>
  <c r="W28" i="67"/>
  <c r="X28" i="67" s="1"/>
  <c r="U28" i="67"/>
  <c r="V28" i="67" s="1"/>
  <c r="T28" i="67"/>
  <c r="S28" i="67"/>
  <c r="R28" i="67"/>
  <c r="Q28" i="67"/>
  <c r="L28" i="67"/>
  <c r="M28" i="67" s="1"/>
  <c r="J28" i="67"/>
  <c r="K28" i="67" s="1"/>
  <c r="I28" i="67"/>
  <c r="H28" i="67"/>
  <c r="G28" i="67"/>
  <c r="F28" i="67"/>
  <c r="D28" i="67"/>
  <c r="E28" i="67" s="1"/>
  <c r="C28" i="67"/>
  <c r="AA27" i="67"/>
  <c r="AB27" i="67" s="1"/>
  <c r="Y27" i="67"/>
  <c r="Z27" i="67" s="1"/>
  <c r="W27" i="67"/>
  <c r="U27" i="67"/>
  <c r="S27" i="67"/>
  <c r="T27" i="67" s="1"/>
  <c r="Q27" i="67"/>
  <c r="R27" i="67" s="1"/>
  <c r="L27" i="67"/>
  <c r="J27" i="67"/>
  <c r="H27" i="67"/>
  <c r="I27" i="67" s="1"/>
  <c r="F27" i="67"/>
  <c r="G27" i="67" s="1"/>
  <c r="D27" i="67"/>
  <c r="C27" i="67"/>
  <c r="X27" i="67" s="1"/>
  <c r="AA26" i="67"/>
  <c r="AB26" i="67" s="1"/>
  <c r="Z26" i="67"/>
  <c r="Y26" i="67"/>
  <c r="X26" i="67"/>
  <c r="W26" i="67"/>
  <c r="U26" i="67"/>
  <c r="V26" i="67" s="1"/>
  <c r="S26" i="67"/>
  <c r="T26" i="67" s="1"/>
  <c r="R26" i="67"/>
  <c r="Q26" i="67"/>
  <c r="M26" i="67"/>
  <c r="L26" i="67"/>
  <c r="J26" i="67"/>
  <c r="K26" i="67" s="1"/>
  <c r="H26" i="67"/>
  <c r="I26" i="67" s="1"/>
  <c r="G26" i="67"/>
  <c r="F26" i="67"/>
  <c r="E26" i="67"/>
  <c r="D26" i="67"/>
  <c r="C26" i="67"/>
  <c r="AA14" i="67"/>
  <c r="Y14" i="67"/>
  <c r="Z14" i="67" s="1"/>
  <c r="W14" i="67"/>
  <c r="X14" i="67" s="1"/>
  <c r="U14" i="67"/>
  <c r="S14" i="67"/>
  <c r="Q14" i="67"/>
  <c r="R14" i="67" s="1"/>
  <c r="L14" i="67"/>
  <c r="M14" i="67" s="1"/>
  <c r="J14" i="67"/>
  <c r="I14" i="67"/>
  <c r="H14" i="67"/>
  <c r="F14" i="67"/>
  <c r="G14" i="67" s="1"/>
  <c r="D14" i="67"/>
  <c r="E14" i="67" s="1"/>
  <c r="C14" i="67"/>
  <c r="V14" i="67" s="1"/>
  <c r="AA13" i="67"/>
  <c r="AB13" i="67" s="1"/>
  <c r="Y13" i="67"/>
  <c r="Z13" i="67" s="1"/>
  <c r="W13" i="67"/>
  <c r="U13" i="67"/>
  <c r="S13" i="67"/>
  <c r="T13" i="67" s="1"/>
  <c r="Q13" i="67"/>
  <c r="R13" i="67" s="1"/>
  <c r="L13" i="67"/>
  <c r="J13" i="67"/>
  <c r="H13" i="67"/>
  <c r="I13" i="67" s="1"/>
  <c r="F13" i="67"/>
  <c r="G13" i="67" s="1"/>
  <c r="D13" i="67"/>
  <c r="C13" i="67"/>
  <c r="M13" i="67" s="1"/>
  <c r="AA12" i="67"/>
  <c r="Z12" i="67"/>
  <c r="Y12" i="67"/>
  <c r="W12" i="67"/>
  <c r="X12" i="67" s="1"/>
  <c r="U12" i="67"/>
  <c r="V12" i="67" s="1"/>
  <c r="T12" i="67"/>
  <c r="S12" i="67"/>
  <c r="R12" i="67"/>
  <c r="Q12" i="67"/>
  <c r="L12" i="67"/>
  <c r="M12" i="67" s="1"/>
  <c r="J12" i="67"/>
  <c r="K12" i="67" s="1"/>
  <c r="I12" i="67"/>
  <c r="H12" i="67"/>
  <c r="G12" i="67"/>
  <c r="F12" i="67"/>
  <c r="D12" i="67"/>
  <c r="E12" i="67" s="1"/>
  <c r="C12" i="67"/>
  <c r="AB12" i="67" s="1"/>
  <c r="AB11" i="67"/>
  <c r="AA11" i="67"/>
  <c r="Y11" i="67"/>
  <c r="Z11" i="67" s="1"/>
  <c r="W11" i="67"/>
  <c r="X11" i="67" s="1"/>
  <c r="U11" i="67"/>
  <c r="T11" i="67"/>
  <c r="S11" i="67"/>
  <c r="Q11" i="67"/>
  <c r="R11" i="67" s="1"/>
  <c r="L11" i="67"/>
  <c r="M11" i="67" s="1"/>
  <c r="J11" i="67"/>
  <c r="I11" i="67"/>
  <c r="H11" i="67"/>
  <c r="F11" i="67"/>
  <c r="G11" i="67" s="1"/>
  <c r="D11" i="67"/>
  <c r="E11" i="67" s="1"/>
  <c r="C11" i="67"/>
  <c r="V11" i="67" s="1"/>
  <c r="AA10" i="67"/>
  <c r="AB10" i="67" s="1"/>
  <c r="Y10" i="67"/>
  <c r="X10" i="67"/>
  <c r="W10" i="67"/>
  <c r="U10" i="67"/>
  <c r="V10" i="67" s="1"/>
  <c r="S10" i="67"/>
  <c r="T10" i="67" s="1"/>
  <c r="Q10" i="67"/>
  <c r="M10" i="67"/>
  <c r="L10" i="67"/>
  <c r="J10" i="67"/>
  <c r="K10" i="67" s="1"/>
  <c r="H10" i="67"/>
  <c r="I10" i="67" s="1"/>
  <c r="G10" i="67"/>
  <c r="F10" i="67"/>
  <c r="E10" i="67"/>
  <c r="D10" i="67"/>
  <c r="C10" i="67"/>
  <c r="Z10" i="67" s="1"/>
  <c r="AB9" i="67"/>
  <c r="AA9" i="67"/>
  <c r="Z9" i="67"/>
  <c r="Y9" i="67"/>
  <c r="W9" i="67"/>
  <c r="X9" i="67" s="1"/>
  <c r="U9" i="67"/>
  <c r="V9" i="67" s="1"/>
  <c r="T9" i="67"/>
  <c r="S9" i="67"/>
  <c r="R9" i="67"/>
  <c r="Q9" i="67"/>
  <c r="L9" i="67"/>
  <c r="M9" i="67" s="1"/>
  <c r="J9" i="67"/>
  <c r="K9" i="67" s="1"/>
  <c r="I9" i="67"/>
  <c r="H9" i="67"/>
  <c r="G9" i="67"/>
  <c r="F9" i="67"/>
  <c r="D9" i="67"/>
  <c r="E9" i="67" s="1"/>
  <c r="C9" i="67"/>
  <c r="Y15" i="66"/>
  <c r="Z15" i="66" s="1"/>
  <c r="W15" i="66"/>
  <c r="U15" i="66"/>
  <c r="V15" i="66" s="1"/>
  <c r="S15" i="66"/>
  <c r="T15" i="66" s="1"/>
  <c r="Q15" i="66"/>
  <c r="O15" i="66"/>
  <c r="K15" i="66"/>
  <c r="L15" i="66" s="1"/>
  <c r="I15" i="66"/>
  <c r="J15" i="66" s="1"/>
  <c r="G15" i="66"/>
  <c r="E15" i="66"/>
  <c r="C15" i="66"/>
  <c r="D15" i="66" s="1"/>
  <c r="B15" i="66"/>
  <c r="R15" i="66" s="1"/>
  <c r="Z14" i="66"/>
  <c r="Y14" i="66"/>
  <c r="W14" i="66"/>
  <c r="X14" i="66" s="1"/>
  <c r="U14" i="66"/>
  <c r="V14" i="66" s="1"/>
  <c r="S14" i="66"/>
  <c r="T14" i="66" s="1"/>
  <c r="R14" i="66"/>
  <c r="Q14" i="66"/>
  <c r="O14" i="66"/>
  <c r="P14" i="66" s="1"/>
  <c r="K14" i="66"/>
  <c r="L14" i="66" s="1"/>
  <c r="I14" i="66"/>
  <c r="J14" i="66" s="1"/>
  <c r="H14" i="66"/>
  <c r="G14" i="66"/>
  <c r="E14" i="66"/>
  <c r="F14" i="66" s="1"/>
  <c r="C14" i="66"/>
  <c r="D14" i="66" s="1"/>
  <c r="B14" i="66"/>
  <c r="Y13" i="66"/>
  <c r="Z13" i="66" s="1"/>
  <c r="W13" i="66"/>
  <c r="U13" i="66"/>
  <c r="S13" i="66"/>
  <c r="T13" i="66" s="1"/>
  <c r="Q13" i="66"/>
  <c r="R13" i="66" s="1"/>
  <c r="O13" i="66"/>
  <c r="L13" i="66"/>
  <c r="K13" i="66"/>
  <c r="I13" i="66"/>
  <c r="J13" i="66" s="1"/>
  <c r="G13" i="66"/>
  <c r="H13" i="66" s="1"/>
  <c r="E13" i="66"/>
  <c r="C13" i="66"/>
  <c r="B13" i="66"/>
  <c r="X13" i="66" s="1"/>
  <c r="Y12" i="66"/>
  <c r="Z12" i="66" s="1"/>
  <c r="X12" i="66"/>
  <c r="W12" i="66"/>
  <c r="U12" i="66"/>
  <c r="V12" i="66" s="1"/>
  <c r="S12" i="66"/>
  <c r="T12" i="66" s="1"/>
  <c r="Q12" i="66"/>
  <c r="R12" i="66" s="1"/>
  <c r="P12" i="66"/>
  <c r="O12" i="66"/>
  <c r="K12" i="66"/>
  <c r="L12" i="66" s="1"/>
  <c r="I12" i="66"/>
  <c r="J12" i="66" s="1"/>
  <c r="G12" i="66"/>
  <c r="H12" i="66" s="1"/>
  <c r="F12" i="66"/>
  <c r="E12" i="66"/>
  <c r="C12" i="66"/>
  <c r="D12" i="66" s="1"/>
  <c r="B12" i="66"/>
  <c r="Y11" i="66"/>
  <c r="Z11" i="66" s="1"/>
  <c r="W11" i="66"/>
  <c r="X11" i="66" s="1"/>
  <c r="U11" i="66"/>
  <c r="S11" i="66"/>
  <c r="Q11" i="66"/>
  <c r="R11" i="66" s="1"/>
  <c r="O11" i="66"/>
  <c r="P11" i="66" s="1"/>
  <c r="L11" i="66"/>
  <c r="K11" i="66"/>
  <c r="I11" i="66"/>
  <c r="G11" i="66"/>
  <c r="H11" i="66" s="1"/>
  <c r="E11" i="66"/>
  <c r="F11" i="66" s="1"/>
  <c r="D11" i="66"/>
  <c r="C11" i="66"/>
  <c r="B11" i="66"/>
  <c r="V11" i="66" s="1"/>
  <c r="Y10" i="66"/>
  <c r="Z10" i="66" s="1"/>
  <c r="W10" i="66"/>
  <c r="X10" i="66" s="1"/>
  <c r="V10" i="66"/>
  <c r="U10" i="66"/>
  <c r="S10" i="66"/>
  <c r="T10" i="66" s="1"/>
  <c r="Q10" i="66"/>
  <c r="R10" i="66" s="1"/>
  <c r="O10" i="66"/>
  <c r="P10" i="66" s="1"/>
  <c r="L10" i="66"/>
  <c r="K10" i="66"/>
  <c r="I10" i="66"/>
  <c r="J10" i="66" s="1"/>
  <c r="G10" i="66"/>
  <c r="H10" i="66" s="1"/>
  <c r="E10" i="66"/>
  <c r="F10" i="66" s="1"/>
  <c r="D10" i="66"/>
  <c r="C10" i="66"/>
  <c r="B10" i="66"/>
  <c r="I14" i="69" l="1"/>
  <c r="Z14" i="69"/>
  <c r="U14" i="69"/>
  <c r="V14" i="69"/>
  <c r="W14" i="69" s="1"/>
  <c r="AA14" i="69"/>
  <c r="AB14" i="69" s="1"/>
  <c r="P9" i="69"/>
  <c r="Z9" i="69"/>
  <c r="N11" i="69"/>
  <c r="X14" i="69"/>
  <c r="G14" i="69"/>
  <c r="K14" i="69" s="1"/>
  <c r="L14" i="69"/>
  <c r="N14" i="69" s="1"/>
  <c r="I9" i="69"/>
  <c r="V11" i="68"/>
  <c r="V30" i="68"/>
  <c r="E31" i="68"/>
  <c r="R11" i="68"/>
  <c r="Z11" i="68"/>
  <c r="I13" i="68"/>
  <c r="T13" i="68"/>
  <c r="AB13" i="68"/>
  <c r="K26" i="68"/>
  <c r="V26" i="68"/>
  <c r="E28" i="68"/>
  <c r="M28" i="68"/>
  <c r="X28" i="68"/>
  <c r="G30" i="68"/>
  <c r="R30" i="68"/>
  <c r="Z30" i="68"/>
  <c r="K30" i="68"/>
  <c r="I31" i="68"/>
  <c r="G9" i="68"/>
  <c r="R9" i="68"/>
  <c r="I11" i="68"/>
  <c r="T11" i="68"/>
  <c r="AB11" i="68"/>
  <c r="K13" i="68"/>
  <c r="E26" i="68"/>
  <c r="M26" i="68"/>
  <c r="G28" i="68"/>
  <c r="R28" i="68"/>
  <c r="I30" i="68"/>
  <c r="T30" i="68"/>
  <c r="V13" i="67"/>
  <c r="K13" i="67"/>
  <c r="K11" i="67"/>
  <c r="X13" i="67"/>
  <c r="E13" i="67"/>
  <c r="T14" i="67"/>
  <c r="AB14" i="67"/>
  <c r="K27" i="67"/>
  <c r="V27" i="67"/>
  <c r="V30" i="67"/>
  <c r="R10" i="67"/>
  <c r="K14" i="67"/>
  <c r="E27" i="67"/>
  <c r="M27" i="67"/>
  <c r="J11" i="66"/>
  <c r="T11" i="66"/>
  <c r="D13" i="66"/>
  <c r="V13" i="66"/>
  <c r="F15" i="66"/>
  <c r="P15" i="66"/>
  <c r="X15" i="66"/>
  <c r="F13" i="66"/>
  <c r="P13" i="66"/>
  <c r="H15" i="66"/>
  <c r="P14" i="69" l="1"/>
  <c r="I214" i="65" l="1"/>
  <c r="I213" i="65"/>
  <c r="I212" i="65"/>
  <c r="I211" i="65"/>
  <c r="I210" i="65"/>
  <c r="I209" i="65"/>
  <c r="I208" i="65"/>
  <c r="I207" i="65"/>
  <c r="I206" i="65"/>
  <c r="I205" i="65"/>
  <c r="I204" i="65"/>
  <c r="I203" i="65"/>
  <c r="I202" i="65"/>
  <c r="I201" i="65"/>
  <c r="I200" i="65"/>
  <c r="I199" i="65"/>
  <c r="I198" i="65"/>
  <c r="I197" i="65"/>
  <c r="I196" i="65"/>
  <c r="I195" i="65"/>
  <c r="I194" i="65"/>
  <c r="I193" i="65"/>
  <c r="I192" i="65"/>
  <c r="I191" i="65"/>
  <c r="I190" i="65"/>
  <c r="I189" i="65"/>
  <c r="I188" i="65"/>
  <c r="I187" i="65"/>
  <c r="I186" i="65"/>
  <c r="I185" i="65"/>
  <c r="I184" i="65"/>
  <c r="I183" i="65"/>
  <c r="I182" i="65"/>
  <c r="I181" i="65"/>
  <c r="I180" i="65"/>
  <c r="I179" i="65"/>
  <c r="I178" i="65"/>
  <c r="I177" i="65"/>
  <c r="I176" i="65"/>
  <c r="I175" i="65"/>
  <c r="I174" i="65"/>
  <c r="I173" i="65"/>
  <c r="I172" i="65"/>
  <c r="I171" i="65"/>
  <c r="I170" i="65"/>
  <c r="I169" i="65"/>
  <c r="I168" i="65"/>
  <c r="I167" i="65"/>
  <c r="I166" i="65"/>
  <c r="I165" i="65"/>
  <c r="I164" i="65"/>
  <c r="I163" i="65"/>
  <c r="I162" i="65"/>
  <c r="I161" i="65"/>
  <c r="I160" i="65"/>
  <c r="I159" i="65"/>
  <c r="I158" i="65"/>
  <c r="I157" i="65"/>
  <c r="I156" i="65"/>
  <c r="I155" i="65"/>
  <c r="I154" i="65"/>
  <c r="I153" i="65"/>
  <c r="I152" i="65"/>
  <c r="I151" i="65"/>
  <c r="I150" i="65"/>
  <c r="I149" i="65"/>
  <c r="I148" i="65"/>
  <c r="I147" i="65"/>
  <c r="I146" i="65"/>
  <c r="I145" i="65"/>
  <c r="I144" i="65"/>
  <c r="I143" i="65"/>
  <c r="I142" i="65"/>
  <c r="I141" i="65"/>
  <c r="I140" i="65"/>
  <c r="I139" i="65"/>
  <c r="I138" i="65"/>
  <c r="I137" i="65"/>
  <c r="I136" i="65"/>
  <c r="I135" i="65"/>
  <c r="I134" i="65"/>
  <c r="I133" i="65"/>
  <c r="I132" i="65"/>
  <c r="I131" i="65"/>
  <c r="I130" i="65"/>
  <c r="I129" i="65"/>
  <c r="I128" i="65"/>
  <c r="I127" i="65"/>
  <c r="I126" i="65"/>
  <c r="I125" i="65"/>
  <c r="I124" i="65"/>
  <c r="I123" i="65"/>
  <c r="I122" i="65"/>
  <c r="I121" i="65"/>
  <c r="I120" i="65"/>
  <c r="I119" i="65"/>
  <c r="I118" i="65"/>
  <c r="I117" i="65"/>
  <c r="I116" i="65"/>
  <c r="I115" i="65"/>
  <c r="I114" i="65"/>
  <c r="I113" i="65"/>
  <c r="I112" i="65"/>
  <c r="I111" i="65"/>
  <c r="I110" i="65"/>
  <c r="I109" i="65"/>
  <c r="I108" i="65"/>
  <c r="I107" i="65"/>
  <c r="I106" i="65"/>
  <c r="I105" i="65"/>
  <c r="I104" i="65"/>
  <c r="I103" i="65"/>
  <c r="I102" i="65"/>
  <c r="I101" i="65"/>
  <c r="I100" i="65"/>
  <c r="I99" i="65"/>
  <c r="I98" i="65"/>
  <c r="I97" i="65"/>
  <c r="I96" i="65"/>
  <c r="I95" i="65"/>
  <c r="I94" i="65"/>
  <c r="I93" i="65"/>
  <c r="I92" i="65"/>
  <c r="I91" i="65"/>
  <c r="I90" i="65"/>
  <c r="I89" i="65"/>
  <c r="I88" i="65"/>
  <c r="I87" i="65"/>
  <c r="I86" i="65"/>
  <c r="I85" i="65"/>
  <c r="I84" i="65"/>
  <c r="I83" i="65"/>
  <c r="I82" i="65"/>
  <c r="I81" i="65"/>
  <c r="I80" i="65"/>
  <c r="I79" i="65"/>
  <c r="I78" i="65"/>
  <c r="I77" i="65"/>
  <c r="I76" i="65"/>
  <c r="I75" i="65"/>
  <c r="I74" i="65"/>
  <c r="I73" i="65"/>
  <c r="I72" i="65"/>
  <c r="I71" i="65"/>
  <c r="I70" i="65"/>
  <c r="I69" i="65"/>
  <c r="I68" i="65"/>
  <c r="I67" i="65"/>
  <c r="I66" i="65"/>
  <c r="I65" i="65"/>
  <c r="I64" i="65"/>
  <c r="I63" i="65"/>
  <c r="I62" i="65"/>
  <c r="I61" i="65"/>
  <c r="I60" i="65"/>
  <c r="I59" i="65"/>
  <c r="I58" i="65"/>
  <c r="I57" i="65"/>
  <c r="I56" i="65"/>
  <c r="I55" i="65"/>
  <c r="I54" i="65"/>
  <c r="I53" i="65"/>
  <c r="I52" i="65"/>
  <c r="I51" i="65"/>
  <c r="I50" i="65"/>
  <c r="I49" i="65"/>
  <c r="I48" i="65"/>
  <c r="I47" i="65"/>
  <c r="I46" i="65"/>
  <c r="I45" i="65"/>
  <c r="I44" i="65"/>
  <c r="I43" i="65"/>
  <c r="I42" i="65"/>
  <c r="I41" i="65"/>
  <c r="I40" i="65"/>
  <c r="I39" i="65"/>
  <c r="I38" i="65"/>
  <c r="I37" i="65"/>
  <c r="I36" i="65"/>
  <c r="I35" i="65"/>
  <c r="I34" i="65"/>
  <c r="I33" i="65"/>
  <c r="I32" i="65"/>
  <c r="I31" i="65"/>
  <c r="I30" i="65"/>
  <c r="I29" i="65"/>
  <c r="I28" i="65"/>
  <c r="I27" i="65"/>
  <c r="I26" i="65"/>
  <c r="I25" i="65"/>
  <c r="I24" i="65"/>
  <c r="I23" i="65"/>
  <c r="I22" i="65"/>
  <c r="I21" i="65"/>
  <c r="I20" i="65"/>
  <c r="I19" i="65"/>
  <c r="I18" i="65"/>
  <c r="I17" i="65"/>
  <c r="I16" i="65"/>
  <c r="I15" i="65"/>
  <c r="I14" i="65"/>
  <c r="I13" i="65"/>
  <c r="I12" i="65"/>
  <c r="I11" i="65"/>
  <c r="I10" i="65"/>
  <c r="I9" i="65"/>
  <c r="I8" i="65"/>
  <c r="I7" i="65"/>
  <c r="I6" i="65"/>
  <c r="I5" i="64" l="1"/>
  <c r="I6" i="64"/>
  <c r="I7" i="64"/>
  <c r="I8" i="64"/>
  <c r="I9" i="64"/>
  <c r="I10" i="64"/>
  <c r="I11" i="64"/>
  <c r="I12" i="64"/>
  <c r="I13" i="64"/>
  <c r="I14" i="64"/>
  <c r="I15" i="64"/>
  <c r="I16" i="64"/>
  <c r="B17" i="64"/>
  <c r="I17" i="64" s="1"/>
  <c r="C17" i="64"/>
  <c r="D17" i="64"/>
  <c r="E17" i="64"/>
  <c r="F17" i="64"/>
  <c r="G17" i="64"/>
  <c r="H17" i="64"/>
  <c r="I18" i="64"/>
  <c r="I19" i="64"/>
  <c r="I20" i="64"/>
  <c r="I21" i="64"/>
  <c r="I22" i="64"/>
  <c r="I23" i="64"/>
  <c r="I24" i="64"/>
  <c r="I25" i="64"/>
  <c r="I26" i="64"/>
  <c r="B27" i="64"/>
  <c r="C27" i="64"/>
  <c r="D27" i="64"/>
  <c r="E27" i="64"/>
  <c r="F27" i="64"/>
  <c r="I27" i="64" s="1"/>
  <c r="G27" i="64"/>
  <c r="G39" i="64" s="1"/>
  <c r="H27" i="64"/>
  <c r="I28" i="64"/>
  <c r="I29" i="64"/>
  <c r="I30" i="64"/>
  <c r="I31" i="64"/>
  <c r="I32" i="64"/>
  <c r="B33" i="64"/>
  <c r="I33" i="64" s="1"/>
  <c r="C33" i="64"/>
  <c r="C39" i="64" s="1"/>
  <c r="D33" i="64"/>
  <c r="D39" i="64" s="1"/>
  <c r="E33" i="64"/>
  <c r="F33" i="64"/>
  <c r="G33" i="64"/>
  <c r="H33" i="64"/>
  <c r="I34" i="64"/>
  <c r="I35" i="64"/>
  <c r="I36" i="64"/>
  <c r="B37" i="64"/>
  <c r="I37" i="64" s="1"/>
  <c r="C37" i="64"/>
  <c r="D37" i="64"/>
  <c r="E37" i="64"/>
  <c r="E39" i="64" s="1"/>
  <c r="F37" i="64"/>
  <c r="G37" i="64"/>
  <c r="H37" i="64"/>
  <c r="H39" i="64" s="1"/>
  <c r="I38" i="64"/>
  <c r="B39" i="64"/>
  <c r="N38" i="63"/>
  <c r="R38" i="63" s="1"/>
  <c r="M37" i="63"/>
  <c r="L37" i="63"/>
  <c r="K37" i="63"/>
  <c r="J37" i="63"/>
  <c r="I37" i="63"/>
  <c r="H37" i="63"/>
  <c r="G37" i="63"/>
  <c r="F37" i="63"/>
  <c r="E37" i="63"/>
  <c r="D37" i="63"/>
  <c r="C37" i="63"/>
  <c r="B37" i="63"/>
  <c r="R36" i="63"/>
  <c r="N36" i="63"/>
  <c r="P36" i="63" s="1"/>
  <c r="R35" i="63"/>
  <c r="P35" i="63"/>
  <c r="N35" i="63"/>
  <c r="N34" i="63"/>
  <c r="N37" i="63" s="1"/>
  <c r="M33" i="63"/>
  <c r="L33" i="63"/>
  <c r="K33" i="63"/>
  <c r="J33" i="63"/>
  <c r="I33" i="63"/>
  <c r="H33" i="63"/>
  <c r="G33" i="63"/>
  <c r="F33" i="63"/>
  <c r="E33" i="63"/>
  <c r="D33" i="63"/>
  <c r="C33" i="63"/>
  <c r="B33" i="63"/>
  <c r="R32" i="63"/>
  <c r="N32" i="63"/>
  <c r="P32" i="63" s="1"/>
  <c r="R31" i="63"/>
  <c r="P31" i="63"/>
  <c r="N31" i="63"/>
  <c r="N30" i="63"/>
  <c r="R30" i="63" s="1"/>
  <c r="N29" i="63"/>
  <c r="R29" i="63" s="1"/>
  <c r="R28" i="63"/>
  <c r="N28" i="63"/>
  <c r="P28" i="63" s="1"/>
  <c r="M27" i="63"/>
  <c r="L27" i="63"/>
  <c r="L39" i="63" s="1"/>
  <c r="K27" i="63"/>
  <c r="K39" i="63" s="1"/>
  <c r="J27" i="63"/>
  <c r="I27" i="63"/>
  <c r="H27" i="63"/>
  <c r="H39" i="63" s="1"/>
  <c r="G27" i="63"/>
  <c r="G39" i="63" s="1"/>
  <c r="F27" i="63"/>
  <c r="E27" i="63"/>
  <c r="D27" i="63"/>
  <c r="D39" i="63" s="1"/>
  <c r="C27" i="63"/>
  <c r="C39" i="63" s="1"/>
  <c r="B27" i="63"/>
  <c r="N26" i="63"/>
  <c r="R26" i="63" s="1"/>
  <c r="N25" i="63"/>
  <c r="R25" i="63" s="1"/>
  <c r="R24" i="63"/>
  <c r="N24" i="63"/>
  <c r="P24" i="63" s="1"/>
  <c r="R23" i="63"/>
  <c r="P23" i="63"/>
  <c r="N23" i="63"/>
  <c r="N22" i="63"/>
  <c r="R22" i="63" s="1"/>
  <c r="N21" i="63"/>
  <c r="R21" i="63" s="1"/>
  <c r="R20" i="63"/>
  <c r="N20" i="63"/>
  <c r="P20" i="63" s="1"/>
  <c r="R19" i="63"/>
  <c r="P19" i="63"/>
  <c r="N19" i="63"/>
  <c r="N18" i="63"/>
  <c r="N27" i="63" s="1"/>
  <c r="M17" i="63"/>
  <c r="M39" i="63" s="1"/>
  <c r="L17" i="63"/>
  <c r="K17" i="63"/>
  <c r="J17" i="63"/>
  <c r="J39" i="63" s="1"/>
  <c r="I17" i="63"/>
  <c r="I39" i="63" s="1"/>
  <c r="H17" i="63"/>
  <c r="G17" i="63"/>
  <c r="F17" i="63"/>
  <c r="F39" i="63" s="1"/>
  <c r="E17" i="63"/>
  <c r="E39" i="63" s="1"/>
  <c r="D17" i="63"/>
  <c r="C17" i="63"/>
  <c r="B17" i="63"/>
  <c r="B39" i="63" s="1"/>
  <c r="R16" i="63"/>
  <c r="N16" i="63"/>
  <c r="P16" i="63" s="1"/>
  <c r="R15" i="63"/>
  <c r="P15" i="63"/>
  <c r="N15" i="63"/>
  <c r="N14" i="63"/>
  <c r="R14" i="63" s="1"/>
  <c r="N13" i="63"/>
  <c r="R13" i="63" s="1"/>
  <c r="R12" i="63"/>
  <c r="N12" i="63"/>
  <c r="P12" i="63" s="1"/>
  <c r="R11" i="63"/>
  <c r="P11" i="63"/>
  <c r="N11" i="63"/>
  <c r="N10" i="63"/>
  <c r="R10" i="63" s="1"/>
  <c r="N9" i="63"/>
  <c r="R9" i="63" s="1"/>
  <c r="R8" i="63"/>
  <c r="N8" i="63"/>
  <c r="P8" i="63" s="1"/>
  <c r="R7" i="63"/>
  <c r="P7" i="63"/>
  <c r="N7" i="63"/>
  <c r="N6" i="63"/>
  <c r="R6" i="63" s="1"/>
  <c r="N5" i="63"/>
  <c r="R5" i="63" s="1"/>
  <c r="F39" i="64" l="1"/>
  <c r="I39" i="64" s="1"/>
  <c r="R27" i="63"/>
  <c r="P27" i="63"/>
  <c r="R37" i="63"/>
  <c r="P37" i="63"/>
  <c r="P6" i="63"/>
  <c r="P14" i="63"/>
  <c r="P18" i="63"/>
  <c r="P26" i="63"/>
  <c r="P30" i="63"/>
  <c r="P34" i="63"/>
  <c r="P38" i="63"/>
  <c r="P9" i="63"/>
  <c r="R18" i="63"/>
  <c r="P21" i="63"/>
  <c r="R34" i="63"/>
  <c r="P10" i="63"/>
  <c r="N17" i="63"/>
  <c r="P22" i="63"/>
  <c r="N33" i="63"/>
  <c r="P5" i="63"/>
  <c r="P13" i="63"/>
  <c r="P25" i="63"/>
  <c r="P29" i="63"/>
  <c r="R33" i="63" l="1"/>
  <c r="P33" i="63"/>
  <c r="N39" i="63"/>
  <c r="R17" i="63"/>
  <c r="P17" i="63"/>
  <c r="P39" i="63" l="1"/>
  <c r="N96" i="62" l="1"/>
  <c r="H56" i="62"/>
  <c r="H58" i="62" s="1"/>
  <c r="J55" i="62"/>
  <c r="I55" i="62"/>
  <c r="H55" i="62"/>
  <c r="G55" i="62"/>
  <c r="B55" i="62"/>
  <c r="M54" i="62"/>
  <c r="L54" i="62"/>
  <c r="K54" i="62"/>
  <c r="K57" i="62" s="1"/>
  <c r="J54" i="62"/>
  <c r="I54" i="62"/>
  <c r="H54" i="62"/>
  <c r="H57" i="62" s="1"/>
  <c r="G54" i="62"/>
  <c r="F54" i="62"/>
  <c r="E54" i="62"/>
  <c r="E57" i="62" s="1"/>
  <c r="D54" i="62"/>
  <c r="B57" i="62" s="1"/>
  <c r="C54" i="62"/>
  <c r="B54" i="62"/>
  <c r="M53" i="62"/>
  <c r="M55" i="62" s="1"/>
  <c r="L53" i="62"/>
  <c r="L55" i="62" s="1"/>
  <c r="K53" i="62"/>
  <c r="K55" i="62" s="1"/>
  <c r="J53" i="62"/>
  <c r="I53" i="62"/>
  <c r="H53" i="62"/>
  <c r="G53" i="62"/>
  <c r="F53" i="62"/>
  <c r="F55" i="62" s="1"/>
  <c r="E53" i="62"/>
  <c r="E56" i="62" s="1"/>
  <c r="D53" i="62"/>
  <c r="D55" i="62" s="1"/>
  <c r="C53" i="62"/>
  <c r="B56" i="62" s="1"/>
  <c r="B53" i="62"/>
  <c r="M52" i="62"/>
  <c r="L52" i="62"/>
  <c r="K52" i="62"/>
  <c r="J52" i="62"/>
  <c r="I52" i="62"/>
  <c r="H52" i="62"/>
  <c r="G52" i="62"/>
  <c r="F52" i="62"/>
  <c r="E52" i="62"/>
  <c r="D52" i="62"/>
  <c r="C52" i="62"/>
  <c r="B52" i="62"/>
  <c r="N51" i="62"/>
  <c r="O50" i="62" s="1"/>
  <c r="P50" i="62"/>
  <c r="N50" i="62"/>
  <c r="N52" i="62" s="1"/>
  <c r="M49" i="62"/>
  <c r="L49" i="62"/>
  <c r="K49" i="62"/>
  <c r="J49" i="62"/>
  <c r="I49" i="62"/>
  <c r="H49" i="62"/>
  <c r="G49" i="62"/>
  <c r="F49" i="62"/>
  <c r="E49" i="62"/>
  <c r="D49" i="62"/>
  <c r="C49" i="62"/>
  <c r="B49" i="62"/>
  <c r="N48" i="62"/>
  <c r="O47" i="62" s="1"/>
  <c r="N47" i="62"/>
  <c r="P47" i="62" s="1"/>
  <c r="M46" i="62"/>
  <c r="L46" i="62"/>
  <c r="K46" i="62"/>
  <c r="J46" i="62"/>
  <c r="I46" i="62"/>
  <c r="H46" i="62"/>
  <c r="G46" i="62"/>
  <c r="F46" i="62"/>
  <c r="E46" i="62"/>
  <c r="D46" i="62"/>
  <c r="C46" i="62"/>
  <c r="B46" i="62"/>
  <c r="N45" i="62"/>
  <c r="O44" i="62"/>
  <c r="N44" i="62"/>
  <c r="P44" i="62" s="1"/>
  <c r="M43" i="62"/>
  <c r="L43" i="62"/>
  <c r="K43" i="62"/>
  <c r="J43" i="62"/>
  <c r="I43" i="62"/>
  <c r="H43" i="62"/>
  <c r="G43" i="62"/>
  <c r="F43" i="62"/>
  <c r="E43" i="62"/>
  <c r="D43" i="62"/>
  <c r="C43" i="62"/>
  <c r="B43" i="62"/>
  <c r="N42" i="62"/>
  <c r="O41" i="62"/>
  <c r="N41" i="62"/>
  <c r="P41" i="62" s="1"/>
  <c r="M40" i="62"/>
  <c r="L40" i="62"/>
  <c r="K40" i="62"/>
  <c r="J40" i="62"/>
  <c r="I40" i="62"/>
  <c r="H40" i="62"/>
  <c r="G40" i="62"/>
  <c r="F40" i="62"/>
  <c r="E40" i="62"/>
  <c r="D40" i="62"/>
  <c r="C40" i="62"/>
  <c r="B40" i="62"/>
  <c r="N39" i="62"/>
  <c r="O38" i="62"/>
  <c r="N38" i="62"/>
  <c r="P38" i="62" s="1"/>
  <c r="O35" i="62"/>
  <c r="N35" i="62"/>
  <c r="E26" i="62"/>
  <c r="B26" i="62"/>
  <c r="M24" i="62"/>
  <c r="L24" i="62"/>
  <c r="K24" i="62"/>
  <c r="F24" i="62"/>
  <c r="E24" i="62"/>
  <c r="D24" i="62"/>
  <c r="C24" i="62"/>
  <c r="M23" i="62"/>
  <c r="L23" i="62"/>
  <c r="K23" i="62"/>
  <c r="K26" i="62" s="1"/>
  <c r="J23" i="62"/>
  <c r="I23" i="62"/>
  <c r="H23" i="62"/>
  <c r="H26" i="62" s="1"/>
  <c r="G23" i="62"/>
  <c r="F23" i="62"/>
  <c r="E23" i="62"/>
  <c r="D23" i="62"/>
  <c r="C23" i="62"/>
  <c r="B23" i="62"/>
  <c r="M22" i="62"/>
  <c r="L22" i="62"/>
  <c r="K22" i="62"/>
  <c r="K25" i="62" s="1"/>
  <c r="K27" i="62" s="1"/>
  <c r="J22" i="62"/>
  <c r="J24" i="62" s="1"/>
  <c r="I22" i="62"/>
  <c r="I24" i="62" s="1"/>
  <c r="H22" i="62"/>
  <c r="H25" i="62" s="1"/>
  <c r="G22" i="62"/>
  <c r="E25" i="62" s="1"/>
  <c r="E27" i="62" s="1"/>
  <c r="F22" i="62"/>
  <c r="E22" i="62"/>
  <c r="D22" i="62"/>
  <c r="C22" i="62"/>
  <c r="B22" i="62"/>
  <c r="B24" i="62" s="1"/>
  <c r="N21" i="62"/>
  <c r="M21" i="62"/>
  <c r="L21" i="62"/>
  <c r="K21" i="62"/>
  <c r="J21" i="62"/>
  <c r="I21" i="62"/>
  <c r="H21" i="62"/>
  <c r="G21" i="62"/>
  <c r="F21" i="62"/>
  <c r="E21" i="62"/>
  <c r="D21" i="62"/>
  <c r="C21" i="62"/>
  <c r="B21" i="62"/>
  <c r="N20" i="62"/>
  <c r="O19" i="62"/>
  <c r="N19" i="62"/>
  <c r="M18" i="62"/>
  <c r="L18" i="62"/>
  <c r="K18" i="62"/>
  <c r="J18" i="62"/>
  <c r="I18" i="62"/>
  <c r="H18" i="62"/>
  <c r="G18" i="62"/>
  <c r="F18" i="62"/>
  <c r="E18" i="62"/>
  <c r="D18" i="62"/>
  <c r="C18" i="62"/>
  <c r="B18" i="62"/>
  <c r="N17" i="62"/>
  <c r="O16" i="62"/>
  <c r="N16" i="62"/>
  <c r="N18" i="62" s="1"/>
  <c r="N15" i="62"/>
  <c r="M15" i="62"/>
  <c r="L15" i="62"/>
  <c r="K15" i="62"/>
  <c r="J15" i="62"/>
  <c r="I15" i="62"/>
  <c r="H15" i="62"/>
  <c r="G15" i="62"/>
  <c r="F15" i="62"/>
  <c r="E15" i="62"/>
  <c r="D15" i="62"/>
  <c r="C15" i="62"/>
  <c r="B15" i="62"/>
  <c r="N14" i="62"/>
  <c r="O13" i="62"/>
  <c r="N13" i="62"/>
  <c r="M12" i="62"/>
  <c r="L12" i="62"/>
  <c r="K12" i="62"/>
  <c r="J12" i="62"/>
  <c r="I12" i="62"/>
  <c r="H12" i="62"/>
  <c r="G12" i="62"/>
  <c r="F12" i="62"/>
  <c r="E12" i="62"/>
  <c r="D12" i="62"/>
  <c r="C12" i="62"/>
  <c r="B12" i="62"/>
  <c r="N11" i="62"/>
  <c r="O10" i="62"/>
  <c r="N10" i="62"/>
  <c r="P10" i="62" s="1"/>
  <c r="M9" i="62"/>
  <c r="L9" i="62"/>
  <c r="K9" i="62"/>
  <c r="J9" i="62"/>
  <c r="I9" i="62"/>
  <c r="H9" i="62"/>
  <c r="G9" i="62"/>
  <c r="F9" i="62"/>
  <c r="E9" i="62"/>
  <c r="D9" i="62"/>
  <c r="C9" i="62"/>
  <c r="B9" i="62"/>
  <c r="N8" i="62"/>
  <c r="N23" i="62" s="1"/>
  <c r="O22" i="62" s="1"/>
  <c r="O7" i="62"/>
  <c r="N7" i="62"/>
  <c r="P7" i="62" s="1"/>
  <c r="N97" i="61"/>
  <c r="H57" i="61"/>
  <c r="E57" i="61"/>
  <c r="B57" i="61"/>
  <c r="M55" i="61"/>
  <c r="L55" i="61"/>
  <c r="K55" i="61"/>
  <c r="E55" i="61"/>
  <c r="D55" i="61"/>
  <c r="C55" i="61"/>
  <c r="M54" i="61"/>
  <c r="L54" i="61"/>
  <c r="K54" i="61"/>
  <c r="K57" i="61" s="1"/>
  <c r="J54" i="61"/>
  <c r="J55" i="61" s="1"/>
  <c r="I54" i="61"/>
  <c r="H54" i="61"/>
  <c r="G54" i="61"/>
  <c r="F54" i="61"/>
  <c r="E54" i="61"/>
  <c r="D54" i="61"/>
  <c r="C54" i="61"/>
  <c r="B54" i="61"/>
  <c r="B55" i="61" s="1"/>
  <c r="M53" i="61"/>
  <c r="L53" i="61"/>
  <c r="K53" i="61"/>
  <c r="K56" i="61" s="1"/>
  <c r="K58" i="61" s="1"/>
  <c r="J53" i="61"/>
  <c r="I53" i="61"/>
  <c r="I55" i="61" s="1"/>
  <c r="H53" i="61"/>
  <c r="H56" i="61" s="1"/>
  <c r="H58" i="61" s="1"/>
  <c r="G53" i="61"/>
  <c r="G55" i="61" s="1"/>
  <c r="F53" i="61"/>
  <c r="F55" i="61" s="1"/>
  <c r="E53" i="61"/>
  <c r="E56" i="61" s="1"/>
  <c r="E58" i="61" s="1"/>
  <c r="D53" i="61"/>
  <c r="C53" i="61"/>
  <c r="B56" i="61" s="1"/>
  <c r="B58" i="61" s="1"/>
  <c r="B53" i="61"/>
  <c r="N52" i="61"/>
  <c r="M52" i="61"/>
  <c r="L52" i="61"/>
  <c r="K52" i="61"/>
  <c r="J52" i="61"/>
  <c r="I52" i="61"/>
  <c r="H52" i="61"/>
  <c r="G52" i="61"/>
  <c r="F52" i="61"/>
  <c r="E52" i="61"/>
  <c r="D52" i="61"/>
  <c r="C52" i="61"/>
  <c r="B52" i="61"/>
  <c r="N51" i="61"/>
  <c r="O50" i="61"/>
  <c r="N50" i="61"/>
  <c r="M49" i="61"/>
  <c r="L49" i="61"/>
  <c r="K49" i="61"/>
  <c r="J49" i="61"/>
  <c r="I49" i="61"/>
  <c r="H49" i="61"/>
  <c r="G49" i="61"/>
  <c r="F49" i="61"/>
  <c r="E49" i="61"/>
  <c r="D49" i="61"/>
  <c r="C49" i="61"/>
  <c r="B49" i="61"/>
  <c r="N48" i="61"/>
  <c r="O47" i="61" s="1"/>
  <c r="N47" i="61"/>
  <c r="P47" i="61" s="1"/>
  <c r="M46" i="61"/>
  <c r="L46" i="61"/>
  <c r="K46" i="61"/>
  <c r="J46" i="61"/>
  <c r="I46" i="61"/>
  <c r="H46" i="61"/>
  <c r="G46" i="61"/>
  <c r="F46" i="61"/>
  <c r="E46" i="61"/>
  <c r="D46" i="61"/>
  <c r="C46" i="61"/>
  <c r="B46" i="61"/>
  <c r="N45" i="61"/>
  <c r="O44" i="61"/>
  <c r="N44" i="61"/>
  <c r="N46" i="61" s="1"/>
  <c r="N43" i="61"/>
  <c r="M43" i="61"/>
  <c r="L43" i="61"/>
  <c r="K43" i="61"/>
  <c r="J43" i="61"/>
  <c r="I43" i="61"/>
  <c r="H43" i="61"/>
  <c r="G43" i="61"/>
  <c r="F43" i="61"/>
  <c r="E43" i="61"/>
  <c r="D43" i="61"/>
  <c r="C43" i="61"/>
  <c r="B43" i="61"/>
  <c r="N42" i="61"/>
  <c r="O41" i="61"/>
  <c r="N41" i="61"/>
  <c r="P41" i="61" s="1"/>
  <c r="M40" i="61"/>
  <c r="L40" i="61"/>
  <c r="K40" i="61"/>
  <c r="J40" i="61"/>
  <c r="I40" i="61"/>
  <c r="H40" i="61"/>
  <c r="G40" i="61"/>
  <c r="F40" i="61"/>
  <c r="E40" i="61"/>
  <c r="D40" i="61"/>
  <c r="C40" i="61"/>
  <c r="B40" i="61"/>
  <c r="N39" i="61"/>
  <c r="N54" i="61" s="1"/>
  <c r="O53" i="61" s="1"/>
  <c r="P38" i="61"/>
  <c r="O38" i="61"/>
  <c r="N38" i="61"/>
  <c r="N53" i="61" s="1"/>
  <c r="O35" i="61"/>
  <c r="N35" i="61"/>
  <c r="E25" i="61"/>
  <c r="H24" i="61"/>
  <c r="G24" i="61"/>
  <c r="F24" i="61"/>
  <c r="M23" i="61"/>
  <c r="L23" i="61"/>
  <c r="K23" i="61"/>
  <c r="K26" i="61" s="1"/>
  <c r="J23" i="61"/>
  <c r="I23" i="61"/>
  <c r="H23" i="61"/>
  <c r="H26" i="61" s="1"/>
  <c r="G23" i="61"/>
  <c r="F23" i="61"/>
  <c r="E23" i="61"/>
  <c r="E26" i="61" s="1"/>
  <c r="D23" i="61"/>
  <c r="C23" i="61"/>
  <c r="B23" i="61"/>
  <c r="B26" i="61" s="1"/>
  <c r="M22" i="61"/>
  <c r="M24" i="61" s="1"/>
  <c r="L22" i="61"/>
  <c r="L24" i="61" s="1"/>
  <c r="K22" i="61"/>
  <c r="K24" i="61" s="1"/>
  <c r="J22" i="61"/>
  <c r="J24" i="61" s="1"/>
  <c r="I22" i="61"/>
  <c r="I24" i="61" s="1"/>
  <c r="H22" i="61"/>
  <c r="H25" i="61" s="1"/>
  <c r="H27" i="61" s="1"/>
  <c r="G22" i="61"/>
  <c r="F22" i="61"/>
  <c r="E22" i="61"/>
  <c r="E24" i="61" s="1"/>
  <c r="D22" i="61"/>
  <c r="D24" i="61" s="1"/>
  <c r="C22" i="61"/>
  <c r="C24" i="61" s="1"/>
  <c r="B22" i="61"/>
  <c r="B24" i="61" s="1"/>
  <c r="M21" i="61"/>
  <c r="L21" i="61"/>
  <c r="K21" i="61"/>
  <c r="J21" i="61"/>
  <c r="I21" i="61"/>
  <c r="H21" i="61"/>
  <c r="G21" i="61"/>
  <c r="F21" i="61"/>
  <c r="E21" i="61"/>
  <c r="D21" i="61"/>
  <c r="C21" i="61"/>
  <c r="B21" i="61"/>
  <c r="N20" i="61"/>
  <c r="O19" i="61"/>
  <c r="N19" i="61"/>
  <c r="N21" i="61" s="1"/>
  <c r="M18" i="61"/>
  <c r="L18" i="61"/>
  <c r="K18" i="61"/>
  <c r="J18" i="61"/>
  <c r="I18" i="61"/>
  <c r="H18" i="61"/>
  <c r="G18" i="61"/>
  <c r="F18" i="61"/>
  <c r="E18" i="61"/>
  <c r="D18" i="61"/>
  <c r="C18" i="61"/>
  <c r="B18" i="61"/>
  <c r="N17" i="61"/>
  <c r="P16" i="61"/>
  <c r="O16" i="61"/>
  <c r="N16" i="61"/>
  <c r="N18" i="61" s="1"/>
  <c r="M15" i="61"/>
  <c r="L15" i="61"/>
  <c r="K15" i="61"/>
  <c r="J15" i="61"/>
  <c r="I15" i="61"/>
  <c r="H15" i="61"/>
  <c r="G15" i="61"/>
  <c r="F15" i="61"/>
  <c r="E15" i="61"/>
  <c r="D15" i="61"/>
  <c r="C15" i="61"/>
  <c r="B15" i="61"/>
  <c r="N14" i="61"/>
  <c r="O13" i="61" s="1"/>
  <c r="P13" i="61"/>
  <c r="N13" i="61"/>
  <c r="N15" i="61" s="1"/>
  <c r="M12" i="61"/>
  <c r="L12" i="61"/>
  <c r="K12" i="61"/>
  <c r="J12" i="61"/>
  <c r="I12" i="61"/>
  <c r="H12" i="61"/>
  <c r="G12" i="61"/>
  <c r="F12" i="61"/>
  <c r="E12" i="61"/>
  <c r="D12" i="61"/>
  <c r="C12" i="61"/>
  <c r="B12" i="61"/>
  <c r="N11" i="61"/>
  <c r="O10" i="61" s="1"/>
  <c r="N10" i="61"/>
  <c r="P10" i="61" s="1"/>
  <c r="M9" i="61"/>
  <c r="L9" i="61"/>
  <c r="K9" i="61"/>
  <c r="J9" i="61"/>
  <c r="I9" i="61"/>
  <c r="H9" i="61"/>
  <c r="G9" i="61"/>
  <c r="F9" i="61"/>
  <c r="E9" i="61"/>
  <c r="D9" i="61"/>
  <c r="C9" i="61"/>
  <c r="B9" i="61"/>
  <c r="N8" i="61"/>
  <c r="O7" i="61" s="1"/>
  <c r="N7" i="61"/>
  <c r="P7" i="61" s="1"/>
  <c r="B83" i="60"/>
  <c r="K82" i="60"/>
  <c r="K81" i="60"/>
  <c r="J81" i="60"/>
  <c r="C81" i="60"/>
  <c r="B81" i="60"/>
  <c r="O80" i="60"/>
  <c r="N80" i="60"/>
  <c r="M80" i="60"/>
  <c r="L80" i="60"/>
  <c r="K80" i="60"/>
  <c r="K83" i="60" s="1"/>
  <c r="J80" i="60"/>
  <c r="I80" i="60"/>
  <c r="I81" i="60" s="1"/>
  <c r="H80" i="60"/>
  <c r="H81" i="60" s="1"/>
  <c r="G80" i="60"/>
  <c r="F80" i="60"/>
  <c r="E80" i="60"/>
  <c r="E83" i="60" s="1"/>
  <c r="D80" i="60"/>
  <c r="C80" i="60"/>
  <c r="B80" i="60"/>
  <c r="O79" i="60"/>
  <c r="M79" i="60"/>
  <c r="M81" i="60" s="1"/>
  <c r="L79" i="60"/>
  <c r="L81" i="60" s="1"/>
  <c r="K79" i="60"/>
  <c r="J79" i="60"/>
  <c r="I79" i="60"/>
  <c r="H79" i="60"/>
  <c r="H82" i="60" s="1"/>
  <c r="G79" i="60"/>
  <c r="G81" i="60" s="1"/>
  <c r="F79" i="60"/>
  <c r="F81" i="60" s="1"/>
  <c r="E79" i="60"/>
  <c r="E82" i="60" s="1"/>
  <c r="D79" i="60"/>
  <c r="B82" i="60" s="1"/>
  <c r="B84" i="60" s="1"/>
  <c r="C79" i="60"/>
  <c r="B79" i="60"/>
  <c r="M78" i="60"/>
  <c r="L78" i="60"/>
  <c r="K78" i="60"/>
  <c r="J78" i="60"/>
  <c r="I78" i="60"/>
  <c r="H78" i="60"/>
  <c r="G78" i="60"/>
  <c r="F78" i="60"/>
  <c r="E78" i="60"/>
  <c r="D78" i="60"/>
  <c r="C78" i="60"/>
  <c r="B78" i="60"/>
  <c r="N77" i="60"/>
  <c r="O76" i="60" s="1"/>
  <c r="N76" i="60"/>
  <c r="P76" i="60" s="1"/>
  <c r="M75" i="60"/>
  <c r="L75" i="60"/>
  <c r="K75" i="60"/>
  <c r="J75" i="60"/>
  <c r="I75" i="60"/>
  <c r="H75" i="60"/>
  <c r="G75" i="60"/>
  <c r="F75" i="60"/>
  <c r="E75" i="60"/>
  <c r="D75" i="60"/>
  <c r="C75" i="60"/>
  <c r="B75" i="60"/>
  <c r="N74" i="60"/>
  <c r="O73" i="60" s="1"/>
  <c r="N73" i="60"/>
  <c r="P73" i="60" s="1"/>
  <c r="M72" i="60"/>
  <c r="L72" i="60"/>
  <c r="K72" i="60"/>
  <c r="J72" i="60"/>
  <c r="I72" i="60"/>
  <c r="H72" i="60"/>
  <c r="G72" i="60"/>
  <c r="F72" i="60"/>
  <c r="E72" i="60"/>
  <c r="D72" i="60"/>
  <c r="C72" i="60"/>
  <c r="B72" i="60"/>
  <c r="N71" i="60"/>
  <c r="O70" i="60"/>
  <c r="N70" i="60"/>
  <c r="N72" i="60" s="1"/>
  <c r="M69" i="60"/>
  <c r="L69" i="60"/>
  <c r="K69" i="60"/>
  <c r="J69" i="60"/>
  <c r="I69" i="60"/>
  <c r="H69" i="60"/>
  <c r="G69" i="60"/>
  <c r="F69" i="60"/>
  <c r="E69" i="60"/>
  <c r="D69" i="60"/>
  <c r="C69" i="60"/>
  <c r="B69" i="60"/>
  <c r="N68" i="60"/>
  <c r="P67" i="60"/>
  <c r="O67" i="60"/>
  <c r="N67" i="60"/>
  <c r="N69" i="60" s="1"/>
  <c r="M66" i="60"/>
  <c r="L66" i="60"/>
  <c r="K66" i="60"/>
  <c r="J66" i="60"/>
  <c r="I66" i="60"/>
  <c r="H66" i="60"/>
  <c r="G66" i="60"/>
  <c r="F66" i="60"/>
  <c r="E66" i="60"/>
  <c r="D66" i="60"/>
  <c r="C66" i="60"/>
  <c r="B66" i="60"/>
  <c r="N65" i="60"/>
  <c r="O64" i="60" s="1"/>
  <c r="N64" i="60"/>
  <c r="N79" i="60" s="1"/>
  <c r="O61" i="60"/>
  <c r="N61" i="60"/>
  <c r="H55" i="60"/>
  <c r="M53" i="60"/>
  <c r="H53" i="60"/>
  <c r="G53" i="60"/>
  <c r="E53" i="60"/>
  <c r="O52" i="60"/>
  <c r="M52" i="60"/>
  <c r="L52" i="60"/>
  <c r="K52" i="60"/>
  <c r="K55" i="60" s="1"/>
  <c r="J52" i="60"/>
  <c r="I52" i="60"/>
  <c r="H52" i="60"/>
  <c r="G52" i="60"/>
  <c r="F52" i="60"/>
  <c r="F53" i="60" s="1"/>
  <c r="E52" i="60"/>
  <c r="E55" i="60" s="1"/>
  <c r="D52" i="60"/>
  <c r="C52" i="60"/>
  <c r="B52" i="60"/>
  <c r="B55" i="60" s="1"/>
  <c r="M51" i="60"/>
  <c r="L51" i="60"/>
  <c r="L53" i="60" s="1"/>
  <c r="K51" i="60"/>
  <c r="K53" i="60" s="1"/>
  <c r="J51" i="60"/>
  <c r="J53" i="60" s="1"/>
  <c r="I51" i="60"/>
  <c r="I53" i="60" s="1"/>
  <c r="H51" i="60"/>
  <c r="H54" i="60" s="1"/>
  <c r="H56" i="60" s="1"/>
  <c r="G51" i="60"/>
  <c r="F51" i="60"/>
  <c r="E51" i="60"/>
  <c r="E54" i="60" s="1"/>
  <c r="D51" i="60"/>
  <c r="D53" i="60" s="1"/>
  <c r="C51" i="60"/>
  <c r="C53" i="60" s="1"/>
  <c r="B51" i="60"/>
  <c r="B54" i="60" s="1"/>
  <c r="B56" i="60" s="1"/>
  <c r="M50" i="60"/>
  <c r="L50" i="60"/>
  <c r="K50" i="60"/>
  <c r="J50" i="60"/>
  <c r="I50" i="60"/>
  <c r="H50" i="60"/>
  <c r="G50" i="60"/>
  <c r="F50" i="60"/>
  <c r="E50" i="60"/>
  <c r="D50" i="60"/>
  <c r="C50" i="60"/>
  <c r="B50" i="60"/>
  <c r="N49" i="60"/>
  <c r="O48" i="60"/>
  <c r="N48" i="60"/>
  <c r="P48" i="60" s="1"/>
  <c r="M47" i="60"/>
  <c r="L47" i="60"/>
  <c r="K47" i="60"/>
  <c r="J47" i="60"/>
  <c r="I47" i="60"/>
  <c r="H47" i="60"/>
  <c r="G47" i="60"/>
  <c r="F47" i="60"/>
  <c r="E47" i="60"/>
  <c r="D47" i="60"/>
  <c r="C47" i="60"/>
  <c r="B47" i="60"/>
  <c r="N46" i="60"/>
  <c r="P45" i="60"/>
  <c r="O45" i="60"/>
  <c r="N45" i="60"/>
  <c r="N47" i="60" s="1"/>
  <c r="M44" i="60"/>
  <c r="L44" i="60"/>
  <c r="K44" i="60"/>
  <c r="J44" i="60"/>
  <c r="I44" i="60"/>
  <c r="H44" i="60"/>
  <c r="G44" i="60"/>
  <c r="F44" i="60"/>
  <c r="E44" i="60"/>
  <c r="D44" i="60"/>
  <c r="C44" i="60"/>
  <c r="B44" i="60"/>
  <c r="N43" i="60"/>
  <c r="P42" i="60" s="1"/>
  <c r="N42" i="60"/>
  <c r="N44" i="60" s="1"/>
  <c r="M41" i="60"/>
  <c r="L41" i="60"/>
  <c r="K41" i="60"/>
  <c r="J41" i="60"/>
  <c r="I41" i="60"/>
  <c r="H41" i="60"/>
  <c r="G41" i="60"/>
  <c r="F41" i="60"/>
  <c r="E41" i="60"/>
  <c r="D41" i="60"/>
  <c r="C41" i="60"/>
  <c r="B41" i="60"/>
  <c r="N40" i="60"/>
  <c r="P39" i="60" s="1"/>
  <c r="N39" i="60"/>
  <c r="N41" i="60" s="1"/>
  <c r="M38" i="60"/>
  <c r="L38" i="60"/>
  <c r="K38" i="60"/>
  <c r="J38" i="60"/>
  <c r="I38" i="60"/>
  <c r="H38" i="60"/>
  <c r="G38" i="60"/>
  <c r="F38" i="60"/>
  <c r="E38" i="60"/>
  <c r="D38" i="60"/>
  <c r="C38" i="60"/>
  <c r="B38" i="60"/>
  <c r="N37" i="60"/>
  <c r="O36" i="60" s="1"/>
  <c r="N36" i="60"/>
  <c r="N38" i="60" s="1"/>
  <c r="O33" i="60"/>
  <c r="N33" i="60"/>
  <c r="E27" i="60"/>
  <c r="K26" i="60"/>
  <c r="M25" i="60"/>
  <c r="L25" i="60"/>
  <c r="J25" i="60"/>
  <c r="E25" i="60"/>
  <c r="D25" i="60"/>
  <c r="B25" i="60"/>
  <c r="O24" i="60"/>
  <c r="M24" i="60"/>
  <c r="L24" i="60"/>
  <c r="K24" i="60"/>
  <c r="K25" i="60" s="1"/>
  <c r="J24" i="60"/>
  <c r="I24" i="60"/>
  <c r="H24" i="60"/>
  <c r="H27" i="60" s="1"/>
  <c r="G24" i="60"/>
  <c r="F24" i="60"/>
  <c r="E24" i="60"/>
  <c r="D24" i="60"/>
  <c r="C24" i="60"/>
  <c r="C25" i="60" s="1"/>
  <c r="B24" i="60"/>
  <c r="B27" i="60" s="1"/>
  <c r="M23" i="60"/>
  <c r="L23" i="60"/>
  <c r="K23" i="60"/>
  <c r="J23" i="60"/>
  <c r="I23" i="60"/>
  <c r="I25" i="60" s="1"/>
  <c r="H23" i="60"/>
  <c r="H26" i="60" s="1"/>
  <c r="H28" i="60" s="1"/>
  <c r="G23" i="60"/>
  <c r="G25" i="60" s="1"/>
  <c r="F23" i="60"/>
  <c r="F25" i="60" s="1"/>
  <c r="E23" i="60"/>
  <c r="E26" i="60" s="1"/>
  <c r="E28" i="60" s="1"/>
  <c r="D23" i="60"/>
  <c r="C23" i="60"/>
  <c r="B23" i="60"/>
  <c r="B26" i="60" s="1"/>
  <c r="M22" i="60"/>
  <c r="L22" i="60"/>
  <c r="K22" i="60"/>
  <c r="J22" i="60"/>
  <c r="I22" i="60"/>
  <c r="H22" i="60"/>
  <c r="G22" i="60"/>
  <c r="F22" i="60"/>
  <c r="E22" i="60"/>
  <c r="D22" i="60"/>
  <c r="C22" i="60"/>
  <c r="B22" i="60"/>
  <c r="N21" i="60"/>
  <c r="O20" i="60"/>
  <c r="N20" i="60"/>
  <c r="P20" i="60" s="1"/>
  <c r="M19" i="60"/>
  <c r="L19" i="60"/>
  <c r="K19" i="60"/>
  <c r="J19" i="60"/>
  <c r="I19" i="60"/>
  <c r="H19" i="60"/>
  <c r="G19" i="60"/>
  <c r="F19" i="60"/>
  <c r="E19" i="60"/>
  <c r="D19" i="60"/>
  <c r="C19" i="60"/>
  <c r="B19" i="60"/>
  <c r="N18" i="60"/>
  <c r="P17" i="60"/>
  <c r="O17" i="60"/>
  <c r="N17" i="60"/>
  <c r="N19" i="60" s="1"/>
  <c r="M16" i="60"/>
  <c r="L16" i="60"/>
  <c r="K16" i="60"/>
  <c r="J16" i="60"/>
  <c r="I16" i="60"/>
  <c r="H16" i="60"/>
  <c r="G16" i="60"/>
  <c r="F16" i="60"/>
  <c r="E16" i="60"/>
  <c r="D16" i="60"/>
  <c r="C16" i="60"/>
  <c r="B16" i="60"/>
  <c r="N15" i="60"/>
  <c r="O14" i="60" s="1"/>
  <c r="N14" i="60"/>
  <c r="N16" i="60" s="1"/>
  <c r="M13" i="60"/>
  <c r="L13" i="60"/>
  <c r="K13" i="60"/>
  <c r="J13" i="60"/>
  <c r="I13" i="60"/>
  <c r="H13" i="60"/>
  <c r="G13" i="60"/>
  <c r="F13" i="60"/>
  <c r="E13" i="60"/>
  <c r="D13" i="60"/>
  <c r="C13" i="60"/>
  <c r="B13" i="60"/>
  <c r="N12" i="60"/>
  <c r="O11" i="60"/>
  <c r="N11" i="60"/>
  <c r="P11" i="60" s="1"/>
  <c r="M10" i="60"/>
  <c r="L10" i="60"/>
  <c r="K10" i="60"/>
  <c r="J10" i="60"/>
  <c r="I10" i="60"/>
  <c r="H10" i="60"/>
  <c r="G10" i="60"/>
  <c r="F10" i="60"/>
  <c r="E10" i="60"/>
  <c r="D10" i="60"/>
  <c r="C10" i="60"/>
  <c r="B10" i="60"/>
  <c r="N9" i="60"/>
  <c r="N24" i="60" s="1"/>
  <c r="O23" i="60" s="1"/>
  <c r="P8" i="60"/>
  <c r="O8" i="60"/>
  <c r="N8" i="60"/>
  <c r="N10" i="60" s="1"/>
  <c r="H27" i="62" l="1"/>
  <c r="B58" i="62"/>
  <c r="E58" i="62"/>
  <c r="N9" i="62"/>
  <c r="N12" i="62"/>
  <c r="N40" i="62"/>
  <c r="N54" i="62"/>
  <c r="O53" i="62" s="1"/>
  <c r="N43" i="62"/>
  <c r="N53" i="62"/>
  <c r="K56" i="62"/>
  <c r="K58" i="62" s="1"/>
  <c r="P16" i="62"/>
  <c r="G24" i="62"/>
  <c r="N46" i="62"/>
  <c r="H24" i="62"/>
  <c r="N49" i="62"/>
  <c r="E55" i="62"/>
  <c r="B25" i="62"/>
  <c r="B27" i="62" s="1"/>
  <c r="C55" i="62"/>
  <c r="N22" i="62"/>
  <c r="P53" i="61"/>
  <c r="N55" i="61"/>
  <c r="E27" i="61"/>
  <c r="N49" i="61"/>
  <c r="N23" i="61"/>
  <c r="O22" i="61" s="1"/>
  <c r="P44" i="61"/>
  <c r="B25" i="61"/>
  <c r="B27" i="61" s="1"/>
  <c r="N22" i="61"/>
  <c r="K25" i="61"/>
  <c r="K27" i="61" s="1"/>
  <c r="N12" i="61"/>
  <c r="H55" i="61"/>
  <c r="N9" i="61"/>
  <c r="N40" i="61"/>
  <c r="H84" i="60"/>
  <c r="K28" i="60"/>
  <c r="E56" i="60"/>
  <c r="E84" i="60"/>
  <c r="N81" i="60"/>
  <c r="P79" i="60"/>
  <c r="K84" i="60"/>
  <c r="B28" i="60"/>
  <c r="P14" i="60"/>
  <c r="N22" i="60"/>
  <c r="K27" i="60"/>
  <c r="N51" i="60"/>
  <c r="P70" i="60"/>
  <c r="N78" i="60"/>
  <c r="D81" i="60"/>
  <c r="P64" i="60"/>
  <c r="N75" i="60"/>
  <c r="P36" i="60"/>
  <c r="O39" i="60"/>
  <c r="B53" i="60"/>
  <c r="K54" i="60"/>
  <c r="K56" i="60" s="1"/>
  <c r="E81" i="60"/>
  <c r="H83" i="60"/>
  <c r="N52" i="60"/>
  <c r="O51" i="60" s="1"/>
  <c r="H25" i="60"/>
  <c r="O42" i="60"/>
  <c r="N13" i="60"/>
  <c r="N23" i="60"/>
  <c r="N50" i="60"/>
  <c r="N66" i="60"/>
  <c r="P22" i="62" l="1"/>
  <c r="N24" i="62"/>
  <c r="N55" i="62"/>
  <c r="P53" i="62"/>
  <c r="N24" i="61"/>
  <c r="P22" i="61"/>
  <c r="P23" i="60"/>
  <c r="N25" i="60"/>
  <c r="N53" i="60"/>
  <c r="P51" i="60"/>
  <c r="G63" i="59" l="1"/>
  <c r="O61" i="59"/>
  <c r="H61" i="59"/>
  <c r="G61" i="59"/>
  <c r="O60" i="59"/>
  <c r="N60" i="59"/>
  <c r="M60" i="59"/>
  <c r="M63" i="59" s="1"/>
  <c r="L60" i="59"/>
  <c r="J63" i="59" s="1"/>
  <c r="K60" i="59"/>
  <c r="J60" i="59"/>
  <c r="I60" i="59"/>
  <c r="H60" i="59"/>
  <c r="G60" i="59"/>
  <c r="F60" i="59"/>
  <c r="E60" i="59"/>
  <c r="D60" i="59"/>
  <c r="D63" i="59" s="1"/>
  <c r="P63" i="59" s="1"/>
  <c r="O59" i="59"/>
  <c r="N59" i="59"/>
  <c r="N61" i="59" s="1"/>
  <c r="M59" i="59"/>
  <c r="M61" i="59" s="1"/>
  <c r="L59" i="59"/>
  <c r="L61" i="59" s="1"/>
  <c r="K59" i="59"/>
  <c r="J62" i="59" s="1"/>
  <c r="J59" i="59"/>
  <c r="J61" i="59" s="1"/>
  <c r="I59" i="59"/>
  <c r="I61" i="59" s="1"/>
  <c r="H59" i="59"/>
  <c r="G59" i="59"/>
  <c r="G62" i="59" s="1"/>
  <c r="G64" i="59" s="1"/>
  <c r="F59" i="59"/>
  <c r="F61" i="59" s="1"/>
  <c r="E59" i="59"/>
  <c r="E61" i="59" s="1"/>
  <c r="D59" i="59"/>
  <c r="D61" i="59" s="1"/>
  <c r="O58" i="59"/>
  <c r="N58" i="59"/>
  <c r="M58" i="59"/>
  <c r="L58" i="59"/>
  <c r="K58" i="59"/>
  <c r="J58" i="59"/>
  <c r="I58" i="59"/>
  <c r="H58" i="59"/>
  <c r="G58" i="59"/>
  <c r="F58" i="59"/>
  <c r="E58" i="59"/>
  <c r="D58" i="59"/>
  <c r="P57" i="59"/>
  <c r="Q56" i="59"/>
  <c r="P56" i="59"/>
  <c r="P58" i="59" s="1"/>
  <c r="R56" i="59" s="1"/>
  <c r="O55" i="59"/>
  <c r="N55" i="59"/>
  <c r="M55" i="59"/>
  <c r="L55" i="59"/>
  <c r="K55" i="59"/>
  <c r="J55" i="59"/>
  <c r="I55" i="59"/>
  <c r="H55" i="59"/>
  <c r="G55" i="59"/>
  <c r="F55" i="59"/>
  <c r="E55" i="59"/>
  <c r="D55" i="59"/>
  <c r="P54" i="59"/>
  <c r="Q53" i="59"/>
  <c r="P53" i="59"/>
  <c r="P55" i="59" s="1"/>
  <c r="R53" i="59" s="1"/>
  <c r="O52" i="59"/>
  <c r="N52" i="59"/>
  <c r="M52" i="59"/>
  <c r="L52" i="59"/>
  <c r="K52" i="59"/>
  <c r="J52" i="59"/>
  <c r="I52" i="59"/>
  <c r="H52" i="59"/>
  <c r="G52" i="59"/>
  <c r="F52" i="59"/>
  <c r="E52" i="59"/>
  <c r="D52" i="59"/>
  <c r="P51" i="59"/>
  <c r="Q50" i="59" s="1"/>
  <c r="P50" i="59"/>
  <c r="P52" i="59" s="1"/>
  <c r="R50" i="59" s="1"/>
  <c r="O49" i="59"/>
  <c r="N49" i="59"/>
  <c r="M49" i="59"/>
  <c r="L49" i="59"/>
  <c r="K49" i="59"/>
  <c r="J49" i="59"/>
  <c r="I49" i="59"/>
  <c r="H49" i="59"/>
  <c r="G49" i="59"/>
  <c r="F49" i="59"/>
  <c r="E49" i="59"/>
  <c r="D49" i="59"/>
  <c r="P48" i="59"/>
  <c r="Q47" i="59" s="1"/>
  <c r="P47" i="59"/>
  <c r="P49" i="59" s="1"/>
  <c r="R47" i="59" s="1"/>
  <c r="O46" i="59"/>
  <c r="N46" i="59"/>
  <c r="M46" i="59"/>
  <c r="L46" i="59"/>
  <c r="K46" i="59"/>
  <c r="J46" i="59"/>
  <c r="I46" i="59"/>
  <c r="H46" i="59"/>
  <c r="G46" i="59"/>
  <c r="F46" i="59"/>
  <c r="E46" i="59"/>
  <c r="D46" i="59"/>
  <c r="P45" i="59"/>
  <c r="Q44" i="59" s="1"/>
  <c r="P44" i="59"/>
  <c r="P46" i="59" s="1"/>
  <c r="R44" i="59" s="1"/>
  <c r="O43" i="59"/>
  <c r="N43" i="59"/>
  <c r="M43" i="59"/>
  <c r="L43" i="59"/>
  <c r="K43" i="59"/>
  <c r="J43" i="59"/>
  <c r="I43" i="59"/>
  <c r="H43" i="59"/>
  <c r="G43" i="59"/>
  <c r="F43" i="59"/>
  <c r="E43" i="59"/>
  <c r="D43" i="59"/>
  <c r="P42" i="59"/>
  <c r="P60" i="59" s="1"/>
  <c r="Q59" i="59" s="1"/>
  <c r="P41" i="59"/>
  <c r="P43" i="59" s="1"/>
  <c r="R41" i="59" s="1"/>
  <c r="O40" i="59"/>
  <c r="N40" i="59"/>
  <c r="M40" i="59"/>
  <c r="L40" i="59"/>
  <c r="K40" i="59"/>
  <c r="J40" i="59"/>
  <c r="I40" i="59"/>
  <c r="H40" i="59"/>
  <c r="G40" i="59"/>
  <c r="F40" i="59"/>
  <c r="E40" i="59"/>
  <c r="D40" i="59"/>
  <c r="P39" i="59"/>
  <c r="Q38" i="59"/>
  <c r="P38" i="59"/>
  <c r="P40" i="59" s="1"/>
  <c r="R38" i="59" s="1"/>
  <c r="Q35" i="59"/>
  <c r="P35" i="59"/>
  <c r="J26" i="59"/>
  <c r="I24" i="59"/>
  <c r="H24" i="59"/>
  <c r="O23" i="59"/>
  <c r="N23" i="59"/>
  <c r="M23" i="59"/>
  <c r="M26" i="59" s="1"/>
  <c r="L23" i="59"/>
  <c r="K23" i="59"/>
  <c r="J23" i="59"/>
  <c r="I23" i="59"/>
  <c r="H23" i="59"/>
  <c r="G23" i="59"/>
  <c r="G26" i="59" s="1"/>
  <c r="F23" i="59"/>
  <c r="E23" i="59"/>
  <c r="D26" i="59" s="1"/>
  <c r="P26" i="59" s="1"/>
  <c r="D23" i="59"/>
  <c r="O22" i="59"/>
  <c r="O24" i="59" s="1"/>
  <c r="N22" i="59"/>
  <c r="N24" i="59" s="1"/>
  <c r="M22" i="59"/>
  <c r="M24" i="59" s="1"/>
  <c r="L22" i="59"/>
  <c r="L24" i="59" s="1"/>
  <c r="K22" i="59"/>
  <c r="K24" i="59" s="1"/>
  <c r="J22" i="59"/>
  <c r="J25" i="59" s="1"/>
  <c r="J27" i="59" s="1"/>
  <c r="I22" i="59"/>
  <c r="H22" i="59"/>
  <c r="G25" i="59" s="1"/>
  <c r="G22" i="59"/>
  <c r="G24" i="59" s="1"/>
  <c r="F22" i="59"/>
  <c r="F24" i="59" s="1"/>
  <c r="E22" i="59"/>
  <c r="E24" i="59" s="1"/>
  <c r="D22" i="59"/>
  <c r="D25" i="59" s="1"/>
  <c r="O21" i="59"/>
  <c r="N21" i="59"/>
  <c r="M21" i="59"/>
  <c r="L21" i="59"/>
  <c r="K21" i="59"/>
  <c r="J21" i="59"/>
  <c r="I21" i="59"/>
  <c r="H21" i="59"/>
  <c r="G21" i="59"/>
  <c r="F21" i="59"/>
  <c r="E21" i="59"/>
  <c r="D21" i="59"/>
  <c r="P20" i="59"/>
  <c r="Q19" i="59"/>
  <c r="R19" i="59" s="1"/>
  <c r="P19" i="59"/>
  <c r="P21" i="59" s="1"/>
  <c r="O18" i="59"/>
  <c r="N18" i="59"/>
  <c r="M18" i="59"/>
  <c r="L18" i="59"/>
  <c r="K18" i="59"/>
  <c r="J18" i="59"/>
  <c r="I18" i="59"/>
  <c r="H18" i="59"/>
  <c r="G18" i="59"/>
  <c r="F18" i="59"/>
  <c r="E18" i="59"/>
  <c r="D18" i="59"/>
  <c r="P17" i="59"/>
  <c r="Q16" i="59" s="1"/>
  <c r="R16" i="59" s="1"/>
  <c r="P16" i="59"/>
  <c r="P18" i="59" s="1"/>
  <c r="O15" i="59"/>
  <c r="N15" i="59"/>
  <c r="M15" i="59"/>
  <c r="L15" i="59"/>
  <c r="K15" i="59"/>
  <c r="J15" i="59"/>
  <c r="I15" i="59"/>
  <c r="H15" i="59"/>
  <c r="G15" i="59"/>
  <c r="F15" i="59"/>
  <c r="E15" i="59"/>
  <c r="D15" i="59"/>
  <c r="P14" i="59"/>
  <c r="Q13" i="59" s="1"/>
  <c r="R13" i="59" s="1"/>
  <c r="P13" i="59"/>
  <c r="P15" i="59" s="1"/>
  <c r="O12" i="59"/>
  <c r="N12" i="59"/>
  <c r="M12" i="59"/>
  <c r="L12" i="59"/>
  <c r="K12" i="59"/>
  <c r="J12" i="59"/>
  <c r="I12" i="59"/>
  <c r="H12" i="59"/>
  <c r="G12" i="59"/>
  <c r="F12" i="59"/>
  <c r="E12" i="59"/>
  <c r="D12" i="59"/>
  <c r="P11" i="59"/>
  <c r="Q10" i="59" s="1"/>
  <c r="P10" i="59"/>
  <c r="O9" i="59"/>
  <c r="N9" i="59"/>
  <c r="M9" i="59"/>
  <c r="L9" i="59"/>
  <c r="K9" i="59"/>
  <c r="J9" i="59"/>
  <c r="I9" i="59"/>
  <c r="H9" i="59"/>
  <c r="G9" i="59"/>
  <c r="F9" i="59"/>
  <c r="E9" i="59"/>
  <c r="D9" i="59"/>
  <c r="P8" i="59"/>
  <c r="P23" i="59" s="1"/>
  <c r="Q22" i="59" s="1"/>
  <c r="Q7" i="59"/>
  <c r="P7" i="59"/>
  <c r="R7" i="59" s="1"/>
  <c r="R10" i="59" l="1"/>
  <c r="D27" i="59"/>
  <c r="J64" i="59"/>
  <c r="G27" i="59"/>
  <c r="J24" i="59"/>
  <c r="D62" i="59"/>
  <c r="P9" i="59"/>
  <c r="P12" i="59"/>
  <c r="P22" i="59"/>
  <c r="D24" i="59"/>
  <c r="M25" i="59"/>
  <c r="M27" i="59" s="1"/>
  <c r="Q41" i="59"/>
  <c r="K61" i="59"/>
  <c r="P59" i="59"/>
  <c r="P61" i="59" s="1"/>
  <c r="M62" i="59"/>
  <c r="M64" i="59" s="1"/>
  <c r="P62" i="59" l="1"/>
  <c r="D64" i="59"/>
  <c r="R59" i="59"/>
  <c r="P64" i="59"/>
  <c r="R22" i="59"/>
  <c r="P24" i="59"/>
  <c r="P25" i="59"/>
  <c r="P27" i="59" s="1"/>
  <c r="C16" i="47" l="1"/>
  <c r="C15" i="47"/>
  <c r="C14" i="47"/>
</calcChain>
</file>

<file path=xl/sharedStrings.xml><?xml version="1.0" encoding="utf-8"?>
<sst xmlns="http://schemas.openxmlformats.org/spreadsheetml/2006/main" count="1295" uniqueCount="486">
  <si>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</si>
  <si>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</si>
  <si>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</si>
  <si>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</si>
  <si>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</si>
  <si>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</si>
  <si>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</si>
  <si>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</si>
  <si>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</si>
  <si>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自然</t>
    <rPh sb="0" eb="2">
      <t>シゼン</t>
    </rPh>
    <phoneticPr fontId="2"/>
  </si>
  <si>
    <t>歴史・文化</t>
    <rPh sb="0" eb="2">
      <t>レキシ</t>
    </rPh>
    <rPh sb="3" eb="5">
      <t>ブンカ</t>
    </rPh>
    <phoneticPr fontId="2"/>
  </si>
  <si>
    <t>温泉・健康</t>
    <rPh sb="0" eb="2">
      <t>オンセン</t>
    </rPh>
    <rPh sb="3" eb="5">
      <t>ケンコウ</t>
    </rPh>
    <phoneticPr fontId="2"/>
  </si>
  <si>
    <t>都市型観光</t>
    <rPh sb="0" eb="3">
      <t>トシガタ</t>
    </rPh>
    <rPh sb="3" eb="5">
      <t>カンコウ</t>
    </rPh>
    <phoneticPr fontId="2"/>
  </si>
  <si>
    <t>その他</t>
    <rPh sb="2" eb="3">
      <t>タ</t>
    </rPh>
    <phoneticPr fontId="2"/>
  </si>
  <si>
    <t>行祭事・イベント</t>
    <rPh sb="0" eb="3">
      <t>ギョウサイジ</t>
    </rPh>
    <phoneticPr fontId="2"/>
  </si>
  <si>
    <t>中越地域</t>
    <rPh sb="0" eb="2">
      <t>チュウエツ</t>
    </rPh>
    <rPh sb="2" eb="4">
      <t>チイキ</t>
    </rPh>
    <phoneticPr fontId="2"/>
  </si>
  <si>
    <t>魚沼地域</t>
    <rPh sb="0" eb="2">
      <t>ウオヌマ</t>
    </rPh>
    <rPh sb="2" eb="4">
      <t>チイキ</t>
    </rPh>
    <phoneticPr fontId="2"/>
  </si>
  <si>
    <t>上越地域</t>
    <rPh sb="0" eb="2">
      <t>ジョウエツ</t>
    </rPh>
    <rPh sb="2" eb="4">
      <t>チイキ</t>
    </rPh>
    <phoneticPr fontId="2"/>
  </si>
  <si>
    <t>佐渡地域</t>
    <rPh sb="0" eb="2">
      <t>サド</t>
    </rPh>
    <rPh sb="2" eb="4">
      <t>チイキ</t>
    </rPh>
    <phoneticPr fontId="2"/>
  </si>
  <si>
    <t>総  数</t>
    <rPh sb="0" eb="1">
      <t>フサ</t>
    </rPh>
    <rPh sb="3" eb="4">
      <t>カズ</t>
    </rPh>
    <phoneticPr fontId="2"/>
  </si>
  <si>
    <t>月別　計</t>
    <rPh sb="0" eb="2">
      <t>ツキベツ</t>
    </rPh>
    <rPh sb="3" eb="4">
      <t>ケイ</t>
    </rPh>
    <phoneticPr fontId="2"/>
  </si>
  <si>
    <t>四半期別　計</t>
    <rPh sb="0" eb="3">
      <t>シハンキ</t>
    </rPh>
    <rPh sb="3" eb="4">
      <t>ベツ</t>
    </rPh>
    <rPh sb="5" eb="6">
      <t>ケイ</t>
    </rPh>
    <phoneticPr fontId="2"/>
  </si>
  <si>
    <t>１～３月</t>
    <rPh sb="3" eb="4">
      <t>ガツ</t>
    </rPh>
    <phoneticPr fontId="2"/>
  </si>
  <si>
    <t>４～６月</t>
    <rPh sb="3" eb="4">
      <t>ガツ</t>
    </rPh>
    <phoneticPr fontId="2"/>
  </si>
  <si>
    <t>７～９月</t>
    <rPh sb="3" eb="4">
      <t>ガツ</t>
    </rPh>
    <phoneticPr fontId="2"/>
  </si>
  <si>
    <t>対前年比</t>
    <rPh sb="0" eb="1">
      <t>タイ</t>
    </rPh>
    <rPh sb="1" eb="4">
      <t>ゼンネンヒ</t>
    </rPh>
    <phoneticPr fontId="2"/>
  </si>
  <si>
    <t>月　別　観　光　客</t>
    <rPh sb="0" eb="3">
      <t>ツキベツ</t>
    </rPh>
    <rPh sb="4" eb="9">
      <t>カンコウキャク</t>
    </rPh>
    <phoneticPr fontId="2"/>
  </si>
  <si>
    <t>平成20年</t>
    <rPh sb="0" eb="2">
      <t>ヘイセイ</t>
    </rPh>
    <rPh sb="4" eb="5">
      <t>ネン</t>
    </rPh>
    <phoneticPr fontId="2"/>
  </si>
  <si>
    <t>（単位：地点、人）</t>
    <rPh sb="1" eb="3">
      <t>タンイ</t>
    </rPh>
    <rPh sb="4" eb="6">
      <t>チテン</t>
    </rPh>
    <rPh sb="7" eb="8">
      <t>ヒト</t>
    </rPh>
    <phoneticPr fontId="2"/>
  </si>
  <si>
    <t>-</t>
    <phoneticPr fontId="2"/>
  </si>
  <si>
    <t>第２表　地域別観光客の状況(四半期別・月別)</t>
    <rPh sb="0" eb="1">
      <t>ダイ</t>
    </rPh>
    <rPh sb="2" eb="3">
      <t>ヒョウ</t>
    </rPh>
    <rPh sb="4" eb="6">
      <t>チイキ</t>
    </rPh>
    <rPh sb="6" eb="7">
      <t>ベツ</t>
    </rPh>
    <rPh sb="7" eb="10">
      <t>カンコウキャク</t>
    </rPh>
    <rPh sb="11" eb="13">
      <t>ジョウキョウ</t>
    </rPh>
    <rPh sb="14" eb="17">
      <t>シハンキ</t>
    </rPh>
    <rPh sb="17" eb="18">
      <t>ベツ</t>
    </rPh>
    <rPh sb="19" eb="21">
      <t>ツキベツ</t>
    </rPh>
    <phoneticPr fontId="2"/>
  </si>
  <si>
    <t>平成16年</t>
    <phoneticPr fontId="2"/>
  </si>
  <si>
    <t>平成17年</t>
    <phoneticPr fontId="2"/>
  </si>
  <si>
    <t>平成18年</t>
    <phoneticPr fontId="2"/>
  </si>
  <si>
    <t>平成19年</t>
    <phoneticPr fontId="2"/>
  </si>
  <si>
    <t>下越地域</t>
    <rPh sb="0" eb="2">
      <t>カエツ</t>
    </rPh>
    <rPh sb="2" eb="4">
      <t>チイキ</t>
    </rPh>
    <phoneticPr fontId="2"/>
  </si>
  <si>
    <t>前年度月別　計</t>
    <rPh sb="0" eb="3">
      <t>ゼンネンド</t>
    </rPh>
    <rPh sb="3" eb="5">
      <t>ツキベツ</t>
    </rPh>
    <rPh sb="6" eb="7">
      <t>ケイ</t>
    </rPh>
    <phoneticPr fontId="2"/>
  </si>
  <si>
    <t>前年度四半期別　計</t>
    <rPh sb="0" eb="3">
      <t>ゼンネンド</t>
    </rPh>
    <rPh sb="3" eb="6">
      <t>シハンキ</t>
    </rPh>
    <rPh sb="6" eb="7">
      <t>ベツ</t>
    </rPh>
    <rPh sb="8" eb="9">
      <t>ケイ</t>
    </rPh>
    <phoneticPr fontId="2"/>
  </si>
  <si>
    <t>　　　　　 月別
　 地域別　　　　　　　　　　　　　　　　　　　　　　　　　　</t>
    <rPh sb="6" eb="8">
      <t>ツキベツ</t>
    </rPh>
    <rPh sb="13" eb="15">
      <t>チイキ</t>
    </rPh>
    <rPh sb="15" eb="16">
      <t>モクテキベツ</t>
    </rPh>
    <phoneticPr fontId="2"/>
  </si>
  <si>
    <t>調査年</t>
    <rPh sb="0" eb="2">
      <t>チョウサ</t>
    </rPh>
    <rPh sb="2" eb="3">
      <t>ネン</t>
    </rPh>
    <phoneticPr fontId="2"/>
  </si>
  <si>
    <t>10～12月</t>
    <rPh sb="5" eb="6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</si>
  <si>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</si>
  <si>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</si>
  <si>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</si>
  <si>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スポーツ・
レクリエーション</t>
    <phoneticPr fontId="2"/>
  </si>
  <si>
    <t>- 30 -</t>
    <phoneticPr fontId="2"/>
  </si>
  <si>
    <t>- 31 -</t>
    <phoneticPr fontId="2"/>
  </si>
  <si>
    <t>対前年増減率</t>
    <rPh sb="0" eb="1">
      <t>タイ</t>
    </rPh>
    <rPh sb="1" eb="3">
      <t>ゼンネン</t>
    </rPh>
    <rPh sb="3" eb="5">
      <t>ゾウゲン</t>
    </rPh>
    <rPh sb="5" eb="6">
      <t>リツ</t>
    </rPh>
    <phoneticPr fontId="2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</si>
  <si>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2"/>
  </si>
  <si>
    <t>第１表　観光客入込数の推移</t>
    <rPh sb="0" eb="1">
      <t>ダイ</t>
    </rPh>
    <rPh sb="2" eb="3">
      <t>ヒョウ</t>
    </rPh>
    <rPh sb="4" eb="7">
      <t>カンコウキャク</t>
    </rPh>
    <rPh sb="7" eb="8">
      <t>イ</t>
    </rPh>
    <rPh sb="8" eb="9">
      <t>コ</t>
    </rPh>
    <rPh sb="9" eb="10">
      <t>スウ</t>
    </rPh>
    <rPh sb="11" eb="13">
      <t>スイイ</t>
    </rPh>
    <phoneticPr fontId="2"/>
  </si>
  <si>
    <t>第３表　分類別観光客の状況(四半期別・月別)</t>
    <rPh sb="0" eb="1">
      <t>ダイ</t>
    </rPh>
    <rPh sb="2" eb="3">
      <t>ヒョウ</t>
    </rPh>
    <rPh sb="4" eb="6">
      <t>ブンルイ</t>
    </rPh>
    <rPh sb="6" eb="7">
      <t>ベツ</t>
    </rPh>
    <rPh sb="7" eb="10">
      <t>カンコウキャク</t>
    </rPh>
    <rPh sb="11" eb="13">
      <t>ジョウキョウ</t>
    </rPh>
    <rPh sb="14" eb="17">
      <t>シハンキ</t>
    </rPh>
    <rPh sb="17" eb="18">
      <t>ベツ</t>
    </rPh>
    <rPh sb="19" eb="21">
      <t>ツキベツ</t>
    </rPh>
    <phoneticPr fontId="2"/>
  </si>
  <si>
    <t>　　　　　 月別
　 分類別　　　　　　　　　　　　　　　　　　　　　　　　　　</t>
    <rPh sb="6" eb="8">
      <t>ツキベツ</t>
    </rPh>
    <rPh sb="13" eb="15">
      <t>ブンルイ</t>
    </rPh>
    <rPh sb="15" eb="16">
      <t>モクテキベツ</t>
    </rPh>
    <phoneticPr fontId="2"/>
  </si>
  <si>
    <t>平成25年</t>
  </si>
  <si>
    <t>平成26年</t>
  </si>
  <si>
    <t>平成27年</t>
  </si>
  <si>
    <t>平成28年</t>
  </si>
  <si>
    <t>平成29年</t>
  </si>
  <si>
    <t>平成30年</t>
  </si>
  <si>
    <t>平成31年/令和元年</t>
  </si>
  <si>
    <t>令和２年</t>
  </si>
  <si>
    <t>令和３年</t>
  </si>
  <si>
    <t>令和４年</t>
    <rPh sb="0" eb="2">
      <t>レイワ</t>
    </rPh>
    <rPh sb="3" eb="4">
      <t>ネン</t>
    </rPh>
    <phoneticPr fontId="2"/>
  </si>
  <si>
    <t>R4 計</t>
    <rPh sb="3" eb="4">
      <t>ケイ</t>
    </rPh>
    <phoneticPr fontId="2"/>
  </si>
  <si>
    <t xml:space="preserve"> 第４表　分類別［地域別］観光客の状況(個別表)</t>
    <rPh sb="1" eb="2">
      <t>ダイ</t>
    </rPh>
    <rPh sb="3" eb="4">
      <t>ヒョウ</t>
    </rPh>
    <rPh sb="5" eb="7">
      <t>ブンルイ</t>
    </rPh>
    <rPh sb="7" eb="8">
      <t>ベツ</t>
    </rPh>
    <rPh sb="9" eb="11">
      <t>チイキ</t>
    </rPh>
    <rPh sb="11" eb="12">
      <t>ベツ</t>
    </rPh>
    <rPh sb="13" eb="16">
      <t>カンコウキャク</t>
    </rPh>
    <rPh sb="17" eb="19">
      <t>ジョウキョウ</t>
    </rPh>
    <rPh sb="20" eb="22">
      <t>コベツ</t>
    </rPh>
    <rPh sb="22" eb="23">
      <t>ヒョウ</t>
    </rPh>
    <phoneticPr fontId="2"/>
  </si>
  <si>
    <t>（１）　自　 然</t>
    <rPh sb="4" eb="5">
      <t>ジ</t>
    </rPh>
    <rPh sb="7" eb="8">
      <t>ゼン</t>
    </rPh>
    <phoneticPr fontId="2"/>
  </si>
  <si>
    <t>（単位：人）</t>
    <phoneticPr fontId="2"/>
  </si>
  <si>
    <t>　　　　　 月別
 地域別</t>
    <rPh sb="6" eb="8">
      <t>ツキベツ</t>
    </rPh>
    <rPh sb="10" eb="12">
      <t>チイキ</t>
    </rPh>
    <phoneticPr fontId="2"/>
  </si>
  <si>
    <t>四　半　期　別　・　月　別　観　光　客</t>
    <rPh sb="0" eb="1">
      <t>ヨン</t>
    </rPh>
    <rPh sb="2" eb="3">
      <t>ハン</t>
    </rPh>
    <rPh sb="4" eb="5">
      <t>キ</t>
    </rPh>
    <rPh sb="6" eb="7">
      <t>ベツ</t>
    </rPh>
    <rPh sb="10" eb="13">
      <t>ツキベツ</t>
    </rPh>
    <rPh sb="14" eb="19">
      <t>カンコウキャク</t>
    </rPh>
    <phoneticPr fontId="2"/>
  </si>
  <si>
    <t>前年度四半期別計</t>
    <rPh sb="0" eb="2">
      <t>ゼンネン</t>
    </rPh>
    <rPh sb="2" eb="3">
      <t>ド</t>
    </rPh>
    <rPh sb="3" eb="6">
      <t>シハンキ</t>
    </rPh>
    <rPh sb="6" eb="7">
      <t>ベツ</t>
    </rPh>
    <rPh sb="7" eb="8">
      <t>ケイ</t>
    </rPh>
    <phoneticPr fontId="2"/>
  </si>
  <si>
    <t>（２）　歴史・文化</t>
    <rPh sb="4" eb="6">
      <t>レキシ</t>
    </rPh>
    <rPh sb="7" eb="9">
      <t>ブンカ</t>
    </rPh>
    <phoneticPr fontId="2"/>
  </si>
  <si>
    <t>（３）　温泉・健康</t>
    <rPh sb="4" eb="6">
      <t>オンセン</t>
    </rPh>
    <rPh sb="7" eb="9">
      <t>ケンコウ</t>
    </rPh>
    <phoneticPr fontId="2"/>
  </si>
  <si>
    <t>- 32 -</t>
    <phoneticPr fontId="2"/>
  </si>
  <si>
    <t>- 33 -</t>
    <phoneticPr fontId="2"/>
  </si>
  <si>
    <t>（４）　スポーツ・レクリエーション</t>
    <phoneticPr fontId="2"/>
  </si>
  <si>
    <t>（単位：人）</t>
    <rPh sb="1" eb="3">
      <t>タンイ</t>
    </rPh>
    <rPh sb="4" eb="5">
      <t>ニン</t>
    </rPh>
    <phoneticPr fontId="2"/>
  </si>
  <si>
    <t>（５）　都市型観光</t>
    <rPh sb="4" eb="7">
      <t>トシガタ</t>
    </rPh>
    <rPh sb="7" eb="9">
      <t>カンコウ</t>
    </rPh>
    <phoneticPr fontId="2"/>
  </si>
  <si>
    <t>－</t>
    <phoneticPr fontId="2"/>
  </si>
  <si>
    <t>- 34 -</t>
    <phoneticPr fontId="2"/>
  </si>
  <si>
    <t>- 35 -</t>
    <phoneticPr fontId="2"/>
  </si>
  <si>
    <t>（６）　その他</t>
    <rPh sb="6" eb="7">
      <t>タ</t>
    </rPh>
    <phoneticPr fontId="2"/>
  </si>
  <si>
    <t>（７）　行祭事・イベント</t>
    <rPh sb="4" eb="7">
      <t>ギョウサイジ</t>
    </rPh>
    <phoneticPr fontId="2"/>
  </si>
  <si>
    <t>- 36 -</t>
    <phoneticPr fontId="2"/>
  </si>
  <si>
    <t>　- 37 -</t>
    <phoneticPr fontId="2"/>
  </si>
  <si>
    <t xml:space="preserve"> 第５表  市町村別観光客入込数（月別）</t>
    <rPh sb="1" eb="2">
      <t>ダイ</t>
    </rPh>
    <rPh sb="3" eb="4">
      <t>ヒョウ</t>
    </rPh>
    <rPh sb="6" eb="9">
      <t>シチョウソン</t>
    </rPh>
    <rPh sb="9" eb="10">
      <t>ベツ</t>
    </rPh>
    <rPh sb="10" eb="13">
      <t>カンコウキャク</t>
    </rPh>
    <rPh sb="13" eb="14">
      <t>イリコ</t>
    </rPh>
    <rPh sb="14" eb="15">
      <t>コ</t>
    </rPh>
    <rPh sb="15" eb="16">
      <t>スウ</t>
    </rPh>
    <rPh sb="17" eb="19">
      <t>ツキベツ</t>
    </rPh>
    <phoneticPr fontId="2"/>
  </si>
  <si>
    <t xml:space="preserve">          (単位 : 人)</t>
    <rPh sb="11" eb="13">
      <t>タンイ</t>
    </rPh>
    <rPh sb="16" eb="17">
      <t>ニン</t>
    </rPh>
    <phoneticPr fontId="2"/>
  </si>
  <si>
    <t>　 　            月別
                                    市町村別</t>
    <rPh sb="15" eb="17">
      <t>ツキベツ</t>
    </rPh>
    <rPh sb="54" eb="57">
      <t>シチョウソン</t>
    </rPh>
    <phoneticPr fontId="2"/>
  </si>
  <si>
    <t>月  別</t>
    <rPh sb="0" eb="4">
      <t>ツキベツ</t>
    </rPh>
    <phoneticPr fontId="2"/>
  </si>
  <si>
    <t>市町村名</t>
    <rPh sb="0" eb="4">
      <t>シチョウソンメイ</t>
    </rPh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</si>
  <si>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</si>
  <si>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</si>
  <si>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</si>
  <si>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</si>
  <si>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</si>
  <si>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</si>
  <si>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</si>
  <si>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</si>
  <si>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</si>
  <si>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</si>
  <si>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</si>
  <si>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</si>
  <si>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村 上 市</t>
    <phoneticPr fontId="2"/>
  </si>
  <si>
    <t>村上市</t>
    <phoneticPr fontId="2"/>
  </si>
  <si>
    <t>胎 内 市</t>
    <rPh sb="0" eb="1">
      <t>ハラ</t>
    </rPh>
    <rPh sb="2" eb="3">
      <t>ウチ</t>
    </rPh>
    <rPh sb="4" eb="5">
      <t>シ</t>
    </rPh>
    <phoneticPr fontId="2"/>
  </si>
  <si>
    <t>胎内市</t>
    <rPh sb="0" eb="2">
      <t>タイナイ</t>
    </rPh>
    <rPh sb="2" eb="3">
      <t>シ</t>
    </rPh>
    <phoneticPr fontId="2"/>
  </si>
  <si>
    <t>関 川 村</t>
    <phoneticPr fontId="2"/>
  </si>
  <si>
    <t>関川村</t>
  </si>
  <si>
    <t>粟島浦村</t>
  </si>
  <si>
    <t>新 潟 市</t>
    <phoneticPr fontId="2"/>
  </si>
  <si>
    <t>新潟市</t>
  </si>
  <si>
    <t>新 発 田 市</t>
    <phoneticPr fontId="2"/>
  </si>
  <si>
    <t>新発田市</t>
  </si>
  <si>
    <t>燕 市</t>
    <phoneticPr fontId="2"/>
  </si>
  <si>
    <t>燕市</t>
  </si>
  <si>
    <t>阿 賀 野 市</t>
    <rPh sb="0" eb="1">
      <t>クマ</t>
    </rPh>
    <rPh sb="2" eb="3">
      <t>ガ</t>
    </rPh>
    <rPh sb="4" eb="5">
      <t>ノ</t>
    </rPh>
    <rPh sb="6" eb="7">
      <t>シ</t>
    </rPh>
    <phoneticPr fontId="2"/>
  </si>
  <si>
    <t>阿賀野市</t>
    <rPh sb="0" eb="4">
      <t>アガノシ</t>
    </rPh>
    <phoneticPr fontId="2"/>
  </si>
  <si>
    <t>聖 籠 町</t>
    <phoneticPr fontId="2"/>
  </si>
  <si>
    <t>聖籠町</t>
  </si>
  <si>
    <t>阿 賀 町</t>
    <rPh sb="0" eb="1">
      <t>クマ</t>
    </rPh>
    <rPh sb="2" eb="3">
      <t>ガ</t>
    </rPh>
    <rPh sb="4" eb="5">
      <t>マチ</t>
    </rPh>
    <phoneticPr fontId="2"/>
  </si>
  <si>
    <t>阿賀町</t>
    <rPh sb="0" eb="3">
      <t>アガマチ</t>
    </rPh>
    <phoneticPr fontId="2"/>
  </si>
  <si>
    <t>弥 彦 村</t>
    <rPh sb="0" eb="1">
      <t>ワタル</t>
    </rPh>
    <rPh sb="2" eb="3">
      <t>ヒコ</t>
    </rPh>
    <rPh sb="4" eb="5">
      <t>ムラ</t>
    </rPh>
    <phoneticPr fontId="2"/>
  </si>
  <si>
    <t>弥彦村</t>
    <rPh sb="0" eb="3">
      <t>ヤヒコムラ</t>
    </rPh>
    <phoneticPr fontId="2"/>
  </si>
  <si>
    <t>五 泉 市</t>
    <phoneticPr fontId="2"/>
  </si>
  <si>
    <t>五泉市</t>
  </si>
  <si>
    <t>下越地域　計</t>
    <rPh sb="0" eb="2">
      <t>カエツ</t>
    </rPh>
    <rPh sb="2" eb="4">
      <t>チイキ</t>
    </rPh>
    <rPh sb="5" eb="6">
      <t>ケイ</t>
    </rPh>
    <phoneticPr fontId="2"/>
  </si>
  <si>
    <t>長 岡 市</t>
    <phoneticPr fontId="2"/>
  </si>
  <si>
    <t>長岡市</t>
  </si>
  <si>
    <t>三 条 市</t>
    <phoneticPr fontId="2"/>
  </si>
  <si>
    <t>三条市</t>
  </si>
  <si>
    <t>柏 崎 市</t>
    <phoneticPr fontId="2"/>
  </si>
  <si>
    <t>柏崎市</t>
  </si>
  <si>
    <t>小 千 谷 市</t>
    <phoneticPr fontId="2"/>
  </si>
  <si>
    <t>小千谷市</t>
  </si>
  <si>
    <t>加 茂 市</t>
    <phoneticPr fontId="2"/>
  </si>
  <si>
    <t>加茂市</t>
  </si>
  <si>
    <t>見 附 市</t>
    <phoneticPr fontId="2"/>
  </si>
  <si>
    <t>見附市</t>
  </si>
  <si>
    <t>田 上 町</t>
    <phoneticPr fontId="2"/>
  </si>
  <si>
    <t>田上町</t>
  </si>
  <si>
    <t>出 雲 崎 町</t>
    <phoneticPr fontId="2"/>
  </si>
  <si>
    <t>出雲崎町</t>
  </si>
  <si>
    <t>刈 羽 村</t>
    <phoneticPr fontId="2"/>
  </si>
  <si>
    <t>刈羽村</t>
  </si>
  <si>
    <t>中越地域　計</t>
    <rPh sb="0" eb="2">
      <t>チュウエツ</t>
    </rPh>
    <rPh sb="2" eb="4">
      <t>チイキ</t>
    </rPh>
    <rPh sb="5" eb="6">
      <t>ケイ</t>
    </rPh>
    <phoneticPr fontId="2"/>
  </si>
  <si>
    <t>十 日 町 市</t>
    <phoneticPr fontId="2"/>
  </si>
  <si>
    <t>十日町市</t>
  </si>
  <si>
    <t>魚 沼 市</t>
    <rPh sb="0" eb="1">
      <t>サカナ</t>
    </rPh>
    <rPh sb="2" eb="3">
      <t>ヌマ</t>
    </rPh>
    <rPh sb="4" eb="5">
      <t>シ</t>
    </rPh>
    <phoneticPr fontId="2"/>
  </si>
  <si>
    <t>魚沼市</t>
    <rPh sb="0" eb="3">
      <t>ウオヌマシ</t>
    </rPh>
    <phoneticPr fontId="2"/>
  </si>
  <si>
    <t>湯 沢 町</t>
    <phoneticPr fontId="2"/>
  </si>
  <si>
    <t>湯沢町</t>
  </si>
  <si>
    <t>南 魚 沼 市</t>
    <rPh sb="0" eb="1">
      <t>ミナミ</t>
    </rPh>
    <rPh sb="2" eb="3">
      <t>サカナ</t>
    </rPh>
    <rPh sb="4" eb="5">
      <t>ヌマ</t>
    </rPh>
    <rPh sb="6" eb="7">
      <t>シ</t>
    </rPh>
    <phoneticPr fontId="2"/>
  </si>
  <si>
    <t>南魚沼市</t>
    <rPh sb="0" eb="4">
      <t>ミナミウオヌマシ</t>
    </rPh>
    <phoneticPr fontId="2"/>
  </si>
  <si>
    <t>津 南 町</t>
    <phoneticPr fontId="2"/>
  </si>
  <si>
    <t>津南町</t>
  </si>
  <si>
    <t>魚沼地域　計</t>
    <rPh sb="0" eb="2">
      <t>ウオヌマ</t>
    </rPh>
    <rPh sb="2" eb="4">
      <t>チイキ</t>
    </rPh>
    <rPh sb="5" eb="6">
      <t>ケイ</t>
    </rPh>
    <phoneticPr fontId="2"/>
  </si>
  <si>
    <t>上 越 市</t>
    <phoneticPr fontId="2"/>
  </si>
  <si>
    <t>上越市</t>
  </si>
  <si>
    <t>糸 魚 川 市</t>
    <phoneticPr fontId="2"/>
  </si>
  <si>
    <t>糸魚川市</t>
  </si>
  <si>
    <t>妙 高 市</t>
    <rPh sb="0" eb="1">
      <t>ミョウ</t>
    </rPh>
    <rPh sb="2" eb="3">
      <t>タカ</t>
    </rPh>
    <rPh sb="4" eb="5">
      <t>シ</t>
    </rPh>
    <phoneticPr fontId="2"/>
  </si>
  <si>
    <t>妙高市</t>
    <rPh sb="0" eb="2">
      <t>ミョウコウ</t>
    </rPh>
    <rPh sb="2" eb="3">
      <t>シ</t>
    </rPh>
    <phoneticPr fontId="2"/>
  </si>
  <si>
    <t>上越地域　計</t>
    <rPh sb="0" eb="2">
      <t>ジョウエツ</t>
    </rPh>
    <rPh sb="2" eb="4">
      <t>チイキ</t>
    </rPh>
    <rPh sb="5" eb="6">
      <t>ケイ</t>
    </rPh>
    <phoneticPr fontId="2"/>
  </si>
  <si>
    <t>佐渡市（佐渡地域）</t>
    <rPh sb="0" eb="3">
      <t>サドシ</t>
    </rPh>
    <rPh sb="4" eb="6">
      <t>サド</t>
    </rPh>
    <rPh sb="6" eb="8">
      <t>チイキ</t>
    </rPh>
    <phoneticPr fontId="2"/>
  </si>
  <si>
    <t>佐渡市
（佐渡地域）</t>
    <rPh sb="0" eb="3">
      <t>サドシ</t>
    </rPh>
    <rPh sb="5" eb="7">
      <t>サド</t>
    </rPh>
    <rPh sb="7" eb="9">
      <t>チイキ</t>
    </rPh>
    <phoneticPr fontId="2"/>
  </si>
  <si>
    <t>合　　計</t>
    <rPh sb="0" eb="4">
      <t>ゴウケイ</t>
    </rPh>
    <phoneticPr fontId="2"/>
  </si>
  <si>
    <t>第６表　市町村別観光客入込数（分類別）</t>
    <rPh sb="15" eb="17">
      <t>ブンルイ</t>
    </rPh>
    <phoneticPr fontId="2"/>
  </si>
  <si>
    <t>(単位 : 人)</t>
  </si>
  <si>
    <t>市町村名</t>
  </si>
  <si>
    <t>自然</t>
  </si>
  <si>
    <t>歴史・文化</t>
  </si>
  <si>
    <t>温泉・健康</t>
  </si>
  <si>
    <t>都市型観光</t>
  </si>
  <si>
    <t>その他</t>
  </si>
  <si>
    <t>行祭事・イベント</t>
    <phoneticPr fontId="2"/>
  </si>
  <si>
    <t>合計</t>
  </si>
  <si>
    <t>村上市</t>
  </si>
  <si>
    <t>胎内市</t>
  </si>
  <si>
    <t>粟島浦村</t>
    <phoneticPr fontId="2"/>
  </si>
  <si>
    <t>阿賀野市</t>
  </si>
  <si>
    <t>阿賀町</t>
  </si>
  <si>
    <t>弥彦村</t>
  </si>
  <si>
    <t>下越地域  計</t>
  </si>
  <si>
    <t>中越地域  計</t>
  </si>
  <si>
    <t>魚沼市</t>
  </si>
  <si>
    <t>南魚沼市</t>
  </si>
  <si>
    <t>魚沼地域　計</t>
  </si>
  <si>
    <t>妙高市</t>
  </si>
  <si>
    <t>上越地域  計</t>
  </si>
  <si>
    <t>合      計</t>
  </si>
  <si>
    <t>第７表　市町村別主要観光地点入込数</t>
    <rPh sb="0" eb="1">
      <t>ダイ</t>
    </rPh>
    <rPh sb="2" eb="3">
      <t>ヒョウ</t>
    </rPh>
    <rPh sb="4" eb="7">
      <t>シチョウソン</t>
    </rPh>
    <rPh sb="7" eb="8">
      <t>ベツ</t>
    </rPh>
    <rPh sb="8" eb="10">
      <t>シュヨウ</t>
    </rPh>
    <rPh sb="10" eb="13">
      <t>カンコウチ</t>
    </rPh>
    <rPh sb="13" eb="14">
      <t>テン</t>
    </rPh>
    <rPh sb="14" eb="16">
      <t>イリコ</t>
    </rPh>
    <rPh sb="16" eb="17">
      <t>スウ</t>
    </rPh>
    <phoneticPr fontId="2"/>
  </si>
  <si>
    <t>（注）年間観光入込客数が５万人以上の観光地点のうち、公表可能なものを掲載。</t>
    <rPh sb="1" eb="2">
      <t>チュウ</t>
    </rPh>
    <rPh sb="3" eb="5">
      <t>ネンカン</t>
    </rPh>
    <rPh sb="5" eb="7">
      <t>カンコウ</t>
    </rPh>
    <rPh sb="7" eb="8">
      <t>イ</t>
    </rPh>
    <rPh sb="8" eb="9">
      <t>コ</t>
    </rPh>
    <rPh sb="9" eb="10">
      <t>キャク</t>
    </rPh>
    <rPh sb="10" eb="11">
      <t>スウ</t>
    </rPh>
    <rPh sb="13" eb="15">
      <t>マンニン</t>
    </rPh>
    <rPh sb="15" eb="17">
      <t>イジョウ</t>
    </rPh>
    <rPh sb="18" eb="20">
      <t>カンコウ</t>
    </rPh>
    <rPh sb="20" eb="22">
      <t>チテン</t>
    </rPh>
    <rPh sb="26" eb="28">
      <t>コウヒョウ</t>
    </rPh>
    <rPh sb="28" eb="30">
      <t>カノウ</t>
    </rPh>
    <rPh sb="34" eb="36">
      <t>ケイサイ</t>
    </rPh>
    <phoneticPr fontId="2"/>
  </si>
  <si>
    <t>（単位　：　人）</t>
    <rPh sb="1" eb="3">
      <t>タンイ</t>
    </rPh>
    <rPh sb="6" eb="7">
      <t>ニン</t>
    </rPh>
    <phoneticPr fontId="2"/>
  </si>
  <si>
    <t>市町村</t>
    <rPh sb="0" eb="3">
      <t>シチョウソン</t>
    </rPh>
    <phoneticPr fontId="20"/>
  </si>
  <si>
    <t>観光地点等</t>
    <rPh sb="0" eb="2">
      <t>カンコウ</t>
    </rPh>
    <rPh sb="2" eb="4">
      <t>チテン</t>
    </rPh>
    <rPh sb="4" eb="5">
      <t>トウ</t>
    </rPh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</si>
  <si>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</si>
  <si>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</si>
  <si>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分類</t>
    <rPh sb="0" eb="2">
      <t>ブンルイ</t>
    </rPh>
    <phoneticPr fontId="2"/>
  </si>
  <si>
    <t>R4</t>
    <phoneticPr fontId="2"/>
  </si>
  <si>
    <t>対前年比</t>
    <phoneticPr fontId="2"/>
  </si>
  <si>
    <t>瀬波温泉</t>
  </si>
  <si>
    <t>温泉・健康</t>
    <rPh sb="0" eb="2">
      <t>オンセン</t>
    </rPh>
    <rPh sb="3" eb="5">
      <t>ケンコウ</t>
    </rPh>
    <phoneticPr fontId="20"/>
  </si>
  <si>
    <t>都市型観光</t>
    <rPh sb="0" eb="3">
      <t>トシガタ</t>
    </rPh>
    <rPh sb="3" eb="5">
      <t>カンコウ</t>
    </rPh>
    <phoneticPr fontId="20"/>
  </si>
  <si>
    <t>笹川流れ夕日会館</t>
  </si>
  <si>
    <t>はまなすの丘展望台</t>
  </si>
  <si>
    <t>自然</t>
    <rPh sb="0" eb="2">
      <t>シゼン</t>
    </rPh>
    <phoneticPr fontId="20"/>
  </si>
  <si>
    <t>樽ヶ橋遊園・カントリーパーク</t>
  </si>
  <si>
    <t>スポーツ・レクリエーション</t>
    <phoneticPr fontId="20"/>
  </si>
  <si>
    <t>観光交流センター（道の駅胎内）</t>
    <rPh sb="0" eb="2">
      <t>カンコウ</t>
    </rPh>
    <rPh sb="2" eb="4">
      <t>コウリュウ</t>
    </rPh>
    <rPh sb="9" eb="10">
      <t>ミチ</t>
    </rPh>
    <rPh sb="11" eb="12">
      <t>エキ</t>
    </rPh>
    <rPh sb="12" eb="14">
      <t>タイナイ</t>
    </rPh>
    <phoneticPr fontId="2"/>
  </si>
  <si>
    <t>胎内スキー場</t>
  </si>
  <si>
    <t>岩室温泉</t>
  </si>
  <si>
    <t>じょんのび館</t>
  </si>
  <si>
    <t>水の公園福島潟</t>
  </si>
  <si>
    <t>歴史・文化</t>
    <rPh sb="0" eb="2">
      <t>レキシ</t>
    </rPh>
    <rPh sb="3" eb="5">
      <t>ブンカ</t>
    </rPh>
    <phoneticPr fontId="20"/>
  </si>
  <si>
    <t>行祭事・イベント</t>
    <rPh sb="0" eb="1">
      <t>ギョウ</t>
    </rPh>
    <rPh sb="1" eb="3">
      <t>サイジ</t>
    </rPh>
    <phoneticPr fontId="20"/>
  </si>
  <si>
    <t>護国神社（初詣）</t>
  </si>
  <si>
    <t>天寿園</t>
  </si>
  <si>
    <t>県立自然科学館</t>
  </si>
  <si>
    <t>新潟市美術館</t>
  </si>
  <si>
    <t>県立植物園</t>
  </si>
  <si>
    <t>新津美術館</t>
  </si>
  <si>
    <t>新潟ふるさと村</t>
  </si>
  <si>
    <t>新津フラワーランド</t>
  </si>
  <si>
    <t>花とみどりのシンボルゾーン</t>
  </si>
  <si>
    <t>とやの湖桜まつり</t>
  </si>
  <si>
    <t>角田山</t>
  </si>
  <si>
    <t>ピアＢandai</t>
  </si>
  <si>
    <t>動物ふれあいセンター</t>
  </si>
  <si>
    <t>食育・花育センター</t>
  </si>
  <si>
    <t>ＪＡ越後中央　越王の里</t>
  </si>
  <si>
    <t>新潟市マンガ・アニメ情報館</t>
  </si>
  <si>
    <t>アイスアリーナ</t>
  </si>
  <si>
    <t>アグリパーク</t>
  </si>
  <si>
    <t>万代島多目的広場（イベント）</t>
  </si>
  <si>
    <t>県立紫雲寺記念公園</t>
  </si>
  <si>
    <t>てまりの湯</t>
    <rPh sb="4" eb="5">
      <t>ユ</t>
    </rPh>
    <phoneticPr fontId="49"/>
  </si>
  <si>
    <t>ふれあいパーク久賀美</t>
    <rPh sb="7" eb="10">
      <t>クガミ</t>
    </rPh>
    <phoneticPr fontId="49"/>
  </si>
  <si>
    <t>燕青空即売会</t>
    <rPh sb="0" eb="1">
      <t>ツ</t>
    </rPh>
    <rPh sb="1" eb="3">
      <t>アオゾラ</t>
    </rPh>
    <rPh sb="3" eb="6">
      <t>ソクバイカイ</t>
    </rPh>
    <phoneticPr fontId="49"/>
  </si>
  <si>
    <t>ストックバスターズ 燕店</t>
    <rPh sb="10" eb="11">
      <t>ツバメ</t>
    </rPh>
    <rPh sb="11" eb="12">
      <t>テン</t>
    </rPh>
    <phoneticPr fontId="50"/>
  </si>
  <si>
    <t>サントピアワールド</t>
  </si>
  <si>
    <t>ヤスダヨーグルト</t>
  </si>
  <si>
    <t>観光ぶどう園</t>
    <rPh sb="0" eb="2">
      <t>カンコウ</t>
    </rPh>
    <rPh sb="5" eb="6">
      <t>エン</t>
    </rPh>
    <phoneticPr fontId="21"/>
  </si>
  <si>
    <t>弥彦温泉</t>
    <rPh sb="0" eb="2">
      <t>ヤヒコ</t>
    </rPh>
    <rPh sb="2" eb="4">
      <t>オンセン</t>
    </rPh>
    <phoneticPr fontId="51"/>
  </si>
  <si>
    <t>さくらの湯</t>
    <rPh sb="4" eb="5">
      <t>ユ</t>
    </rPh>
    <phoneticPr fontId="51"/>
  </si>
  <si>
    <t>弥彦公園</t>
    <rPh sb="0" eb="2">
      <t>ヤヒコ</t>
    </rPh>
    <rPh sb="2" eb="4">
      <t>コウエン</t>
    </rPh>
    <phoneticPr fontId="51"/>
  </si>
  <si>
    <t>弥彦山ロープウェイ</t>
    <rPh sb="0" eb="3">
      <t>ヤヒコヤマ</t>
    </rPh>
    <phoneticPr fontId="51"/>
  </si>
  <si>
    <t>弥彦山登山</t>
    <rPh sb="0" eb="3">
      <t>ヤヒコヤマ</t>
    </rPh>
    <rPh sb="3" eb="5">
      <t>トザン</t>
    </rPh>
    <phoneticPr fontId="51"/>
  </si>
  <si>
    <t>彌彦神社</t>
    <rPh sb="0" eb="4">
      <t>ヤヒコジンジャ</t>
    </rPh>
    <phoneticPr fontId="51"/>
  </si>
  <si>
    <t>おもてなし広場</t>
    <rPh sb="5" eb="7">
      <t>ヒロバ</t>
    </rPh>
    <phoneticPr fontId="52"/>
  </si>
  <si>
    <t>阿賀野川ライン</t>
  </si>
  <si>
    <t>五泉市</t>
    <rPh sb="0" eb="3">
      <t>ゴセンシ</t>
    </rPh>
    <phoneticPr fontId="2"/>
  </si>
  <si>
    <t>村松さくらんど温泉</t>
    <rPh sb="0" eb="2">
      <t>ムラマツ</t>
    </rPh>
    <rPh sb="7" eb="9">
      <t>オンセン</t>
    </rPh>
    <phoneticPr fontId="1"/>
  </si>
  <si>
    <t>花木まつり</t>
    <rPh sb="0" eb="2">
      <t>カボク</t>
    </rPh>
    <phoneticPr fontId="1"/>
  </si>
  <si>
    <t>ラポルテ五泉</t>
    <rPh sb="4" eb="6">
      <t>ゴセン</t>
    </rPh>
    <phoneticPr fontId="20"/>
  </si>
  <si>
    <t>長岡市</t>
    <rPh sb="0" eb="3">
      <t>ナガオカシ</t>
    </rPh>
    <phoneticPr fontId="2"/>
  </si>
  <si>
    <t>国営越後丘陵公園　　</t>
  </si>
  <si>
    <t>道の駅良寛の里わしま
地域交流ｾﾝﾀｰ（もてなし家）</t>
  </si>
  <si>
    <t>水族博物館</t>
  </si>
  <si>
    <t>寺泊魚の市場通り</t>
  </si>
  <si>
    <t>きんぱちの湯（日帰り入浴）</t>
  </si>
  <si>
    <t>道の駅R290とちお</t>
  </si>
  <si>
    <t>えちご川口温泉</t>
  </si>
  <si>
    <t>あぐりの里</t>
  </si>
  <si>
    <t>三条市</t>
    <rPh sb="0" eb="3">
      <t>サンジョウシ</t>
    </rPh>
    <phoneticPr fontId="2"/>
  </si>
  <si>
    <t>八木ヶ鼻温泉いい湯らてい</t>
  </si>
  <si>
    <t>道の駅「燕三条地場産センター」</t>
    <rPh sb="0" eb="1">
      <t>ミチ</t>
    </rPh>
    <rPh sb="2" eb="3">
      <t>エキ</t>
    </rPh>
    <rPh sb="4" eb="7">
      <t>ツバメサンジョウ</t>
    </rPh>
    <phoneticPr fontId="51"/>
  </si>
  <si>
    <t>三条防災ステーション</t>
  </si>
  <si>
    <t>柏崎市</t>
    <rPh sb="0" eb="3">
      <t>カシワザキシ</t>
    </rPh>
    <phoneticPr fontId="2"/>
  </si>
  <si>
    <t>米山福浦八景</t>
  </si>
  <si>
    <t>こども自然王国</t>
  </si>
  <si>
    <t>柏崎・夢の森公園</t>
  </si>
  <si>
    <t>えんま市</t>
  </si>
  <si>
    <t>東の輪海水浴場</t>
  </si>
  <si>
    <t>石地海水浴場</t>
  </si>
  <si>
    <t>柏崎アクアパーク</t>
  </si>
  <si>
    <t>柏崎港観光交流センター
　「夕海」</t>
  </si>
  <si>
    <t>小千谷市</t>
    <rPh sb="0" eb="4">
      <t>オヂヤシ</t>
    </rPh>
    <phoneticPr fontId="2"/>
  </si>
  <si>
    <t>総合産業会館サンプラザ</t>
  </si>
  <si>
    <t>おぢやまつり</t>
    <phoneticPr fontId="20"/>
  </si>
  <si>
    <t>片貝まつり</t>
    <phoneticPr fontId="20"/>
  </si>
  <si>
    <t>加茂市</t>
    <rPh sb="0" eb="3">
      <t>カモシ</t>
    </rPh>
    <phoneticPr fontId="2"/>
  </si>
  <si>
    <t>加茂七谷温泉美人の湯</t>
    <rPh sb="0" eb="2">
      <t>カモ</t>
    </rPh>
    <rPh sb="2" eb="4">
      <t>ナナタニ</t>
    </rPh>
    <rPh sb="4" eb="6">
      <t>オンセン</t>
    </rPh>
    <rPh sb="6" eb="8">
      <t>ビジン</t>
    </rPh>
    <rPh sb="9" eb="10">
      <t>ユ</t>
    </rPh>
    <phoneticPr fontId="2"/>
  </si>
  <si>
    <t>加茂山公園</t>
    <rPh sb="0" eb="2">
      <t>カモ</t>
    </rPh>
    <rPh sb="2" eb="3">
      <t>ヤマ</t>
    </rPh>
    <rPh sb="3" eb="5">
      <t>コウエン</t>
    </rPh>
    <phoneticPr fontId="2"/>
  </si>
  <si>
    <t>見附市</t>
    <rPh sb="0" eb="3">
      <t>ミツケシ</t>
    </rPh>
    <phoneticPr fontId="2"/>
  </si>
  <si>
    <t>みつけイングリッシュガーデン</t>
  </si>
  <si>
    <t>道の駅パティオにいがた</t>
    <rPh sb="0" eb="1">
      <t>ミチ</t>
    </rPh>
    <rPh sb="2" eb="3">
      <t>エキ</t>
    </rPh>
    <phoneticPr fontId="2"/>
  </si>
  <si>
    <t>みつけ健幸の湯　ほっとぴあ</t>
    <rPh sb="3" eb="4">
      <t>ケン</t>
    </rPh>
    <rPh sb="4" eb="5">
      <t>コウ</t>
    </rPh>
    <rPh sb="6" eb="7">
      <t>ユ</t>
    </rPh>
    <phoneticPr fontId="16"/>
  </si>
  <si>
    <t>田上町</t>
    <rPh sb="0" eb="3">
      <t>タガミマチ</t>
    </rPh>
    <phoneticPr fontId="2"/>
  </si>
  <si>
    <t>湯田上温泉</t>
    <rPh sb="0" eb="1">
      <t>ユ</t>
    </rPh>
    <rPh sb="1" eb="3">
      <t>タガミ</t>
    </rPh>
    <rPh sb="3" eb="5">
      <t>オンセン</t>
    </rPh>
    <phoneticPr fontId="21"/>
  </si>
  <si>
    <t>ごまどう湯っ多里館</t>
    <rPh sb="4" eb="5">
      <t>ユ</t>
    </rPh>
    <rPh sb="6" eb="7">
      <t>タ</t>
    </rPh>
    <rPh sb="7" eb="8">
      <t>リ</t>
    </rPh>
    <rPh sb="8" eb="9">
      <t>カン</t>
    </rPh>
    <phoneticPr fontId="21"/>
  </si>
  <si>
    <t>護摩堂山</t>
    <rPh sb="0" eb="2">
      <t>ゴマ</t>
    </rPh>
    <rPh sb="2" eb="3">
      <t>ドウ</t>
    </rPh>
    <rPh sb="3" eb="4">
      <t>ヤマ</t>
    </rPh>
    <phoneticPr fontId="21"/>
  </si>
  <si>
    <t>道の駅たがみ</t>
    <rPh sb="0" eb="1">
      <t>ミチ</t>
    </rPh>
    <rPh sb="2" eb="3">
      <t>エキ</t>
    </rPh>
    <phoneticPr fontId="21"/>
  </si>
  <si>
    <t>出雲崎町</t>
    <rPh sb="0" eb="4">
      <t>イズモザキマチ</t>
    </rPh>
    <phoneticPr fontId="2"/>
  </si>
  <si>
    <t>天領の里（物産館）</t>
    <rPh sb="0" eb="2">
      <t>テンリョウ</t>
    </rPh>
    <rPh sb="3" eb="4">
      <t>サト</t>
    </rPh>
    <rPh sb="5" eb="8">
      <t>ブッサンカン</t>
    </rPh>
    <phoneticPr fontId="48"/>
  </si>
  <si>
    <t>刈羽村</t>
    <rPh sb="0" eb="2">
      <t>カリワ</t>
    </rPh>
    <rPh sb="2" eb="3">
      <t>ムラ</t>
    </rPh>
    <phoneticPr fontId="2"/>
  </si>
  <si>
    <t>ぴあパークとうりんぼ</t>
  </si>
  <si>
    <t>十日町市</t>
    <rPh sb="0" eb="4">
      <t>トオカマチシ</t>
    </rPh>
    <phoneticPr fontId="2"/>
  </si>
  <si>
    <t>クロス１０</t>
  </si>
  <si>
    <t>清津峡渓谷歩道トンネル</t>
  </si>
  <si>
    <t>まつだい芝峠温泉雲海</t>
    <rPh sb="8" eb="10">
      <t>ウンカイ</t>
    </rPh>
    <phoneticPr fontId="53"/>
  </si>
  <si>
    <t>まつだいふるさと会館</t>
  </si>
  <si>
    <t>美人林</t>
    <rPh sb="0" eb="2">
      <t>ビジン</t>
    </rPh>
    <rPh sb="2" eb="3">
      <t>バヤシ</t>
    </rPh>
    <phoneticPr fontId="50"/>
  </si>
  <si>
    <t>奥只見・銀山平・尾瀬</t>
    <rPh sb="0" eb="1">
      <t>オク</t>
    </rPh>
    <rPh sb="1" eb="3">
      <t>タダミ</t>
    </rPh>
    <rPh sb="4" eb="6">
      <t>ギンザン</t>
    </rPh>
    <rPh sb="6" eb="7">
      <t>ダイラ</t>
    </rPh>
    <rPh sb="8" eb="10">
      <t>オゼ</t>
    </rPh>
    <phoneticPr fontId="22"/>
  </si>
  <si>
    <t>湯之谷温泉郷</t>
    <rPh sb="0" eb="3">
      <t>ユノタニ</t>
    </rPh>
    <rPh sb="3" eb="5">
      <t>オンセン</t>
    </rPh>
    <rPh sb="5" eb="6">
      <t>ゴウ</t>
    </rPh>
    <phoneticPr fontId="22"/>
  </si>
  <si>
    <t>道の駅　いりひろせ</t>
    <rPh sb="0" eb="1">
      <t>ミチ</t>
    </rPh>
    <rPh sb="2" eb="3">
      <t>エキ</t>
    </rPh>
    <phoneticPr fontId="22"/>
  </si>
  <si>
    <t>湯沢町</t>
    <rPh sb="0" eb="3">
      <t>ユザワマチ</t>
    </rPh>
    <phoneticPr fontId="2"/>
  </si>
  <si>
    <t>越後湯沢温泉</t>
  </si>
  <si>
    <t>湯沢高原アルプの里</t>
  </si>
  <si>
    <t>フジロックフェスティバル</t>
  </si>
  <si>
    <t>上越市</t>
    <rPh sb="0" eb="3">
      <t>ジョウエツシ</t>
    </rPh>
    <phoneticPr fontId="2"/>
  </si>
  <si>
    <t>春日山城跡</t>
  </si>
  <si>
    <t>上越科学館</t>
  </si>
  <si>
    <t>雪だるま物産館</t>
  </si>
  <si>
    <t>キューピットバレイ（スキー）</t>
  </si>
  <si>
    <t>県立大潟水と森公園</t>
  </si>
  <si>
    <t>道の駅 よしかわ杜氏の郷</t>
  </si>
  <si>
    <t>うみてらす名立</t>
  </si>
  <si>
    <t>リージョンプラザ（インドアスタジアム）</t>
  </si>
  <si>
    <t>スポーツ・レクリエーション</t>
  </si>
  <si>
    <t>糸魚川市</t>
    <rPh sb="0" eb="4">
      <t>イトイガワシ</t>
    </rPh>
    <phoneticPr fontId="2"/>
  </si>
  <si>
    <t>フォッサマグナミュージアム</t>
  </si>
  <si>
    <t>道の駅マリンドリーム能生</t>
  </si>
  <si>
    <t>道の駅親不知ピアパーク</t>
  </si>
  <si>
    <t>ヒスイ王国館</t>
  </si>
  <si>
    <t>糸魚川ジオステーションジオパル</t>
    <rPh sb="0" eb="3">
      <t>イトイガワ</t>
    </rPh>
    <phoneticPr fontId="45"/>
  </si>
  <si>
    <t>妙高市</t>
    <rPh sb="0" eb="3">
      <t>ミョウコウシ</t>
    </rPh>
    <phoneticPr fontId="2"/>
  </si>
  <si>
    <t>妙高高原温泉郷</t>
  </si>
  <si>
    <t>苗名滝</t>
  </si>
  <si>
    <t>斑尾高原</t>
  </si>
  <si>
    <t>六・十朝市</t>
  </si>
  <si>
    <t>道の駅あらい</t>
  </si>
  <si>
    <t>笹ヶ峰高原</t>
  </si>
  <si>
    <t>妙高山麓直売センターとまと</t>
  </si>
  <si>
    <t>佐渡市</t>
    <rPh sb="0" eb="3">
      <t>サドシ</t>
    </rPh>
    <phoneticPr fontId="2"/>
  </si>
  <si>
    <t>佐渡金山</t>
  </si>
  <si>
    <t>トキの森公園</t>
  </si>
  <si>
    <t>別表第１　出発地別観光客の状況(四半期別・県内県外別・地域別)</t>
    <rPh sb="0" eb="2">
      <t>ベッピョウ</t>
    </rPh>
    <rPh sb="2" eb="3">
      <t>ダイ</t>
    </rPh>
    <rPh sb="5" eb="8">
      <t>シュッパツチ</t>
    </rPh>
    <rPh sb="8" eb="9">
      <t>ベツ</t>
    </rPh>
    <rPh sb="9" eb="12">
      <t>カンコウキャク</t>
    </rPh>
    <rPh sb="13" eb="15">
      <t>ジョウキョウ</t>
    </rPh>
    <rPh sb="16" eb="19">
      <t>シハンキ</t>
    </rPh>
    <rPh sb="19" eb="20">
      <t>ベツ</t>
    </rPh>
    <rPh sb="21" eb="23">
      <t>ケンナイ</t>
    </rPh>
    <rPh sb="23" eb="25">
      <t>ケンガイ</t>
    </rPh>
    <rPh sb="25" eb="26">
      <t>ベツ</t>
    </rPh>
    <rPh sb="27" eb="29">
      <t>チイキ</t>
    </rPh>
    <rPh sb="29" eb="30">
      <t>ベツ</t>
    </rPh>
    <phoneticPr fontId="2"/>
  </si>
  <si>
    <t>（単位：千人、％）</t>
    <rPh sb="1" eb="3">
      <t>タンイ</t>
    </rPh>
    <rPh sb="4" eb="5">
      <t>セン</t>
    </rPh>
    <rPh sb="5" eb="6">
      <t>ニン</t>
    </rPh>
    <phoneticPr fontId="2"/>
  </si>
  <si>
    <t xml:space="preserve"> 四半期別
地域別</t>
    <rPh sb="1" eb="4">
      <t>シハンキ</t>
    </rPh>
    <rPh sb="3" eb="5">
      <t>キベツ</t>
    </rPh>
    <rPh sb="7" eb="9">
      <t>チイキ</t>
    </rPh>
    <rPh sb="9" eb="10">
      <t>モクテキベツ</t>
    </rPh>
    <phoneticPr fontId="2"/>
  </si>
  <si>
    <t>四　半　期　別　・　県　内　県　外　別</t>
    <rPh sb="0" eb="1">
      <t>ヨン</t>
    </rPh>
    <rPh sb="2" eb="3">
      <t>ハン</t>
    </rPh>
    <rPh sb="4" eb="5">
      <t>キ</t>
    </rPh>
    <rPh sb="6" eb="7">
      <t>ベツ</t>
    </rPh>
    <rPh sb="10" eb="11">
      <t>ケン</t>
    </rPh>
    <rPh sb="12" eb="13">
      <t>ナイ</t>
    </rPh>
    <rPh sb="14" eb="15">
      <t>ケン</t>
    </rPh>
    <rPh sb="16" eb="17">
      <t>ガイ</t>
    </rPh>
    <rPh sb="18" eb="19">
      <t>ベツ</t>
    </rPh>
    <phoneticPr fontId="2"/>
  </si>
  <si>
    <t>四　半　期　別　・　県　内　県　外　別</t>
    <phoneticPr fontId="2"/>
  </si>
  <si>
    <t>地域別</t>
    <rPh sb="0" eb="3">
      <t>チイキベツ</t>
    </rPh>
    <phoneticPr fontId="2"/>
  </si>
  <si>
    <t>計</t>
    <rPh sb="0" eb="1">
      <t>ケイ</t>
    </rPh>
    <phoneticPr fontId="2"/>
  </si>
  <si>
    <t>総人数</t>
    <rPh sb="0" eb="3">
      <t>ソウニンズウ</t>
    </rPh>
    <phoneticPr fontId="2"/>
  </si>
  <si>
    <t>県内</t>
    <rPh sb="0" eb="2">
      <t>ケンナイ</t>
    </rPh>
    <phoneticPr fontId="2"/>
  </si>
  <si>
    <t>県外</t>
    <rPh sb="0" eb="2">
      <t>ケンガイ</t>
    </rPh>
    <phoneticPr fontId="2"/>
  </si>
  <si>
    <t>人数</t>
    <rPh sb="0" eb="2">
      <t>ニンズウ</t>
    </rPh>
    <phoneticPr fontId="2"/>
  </si>
  <si>
    <t>構成比</t>
    <rPh sb="0" eb="3">
      <t>コウセイヒ</t>
    </rPh>
    <phoneticPr fontId="2"/>
  </si>
  <si>
    <t>※ 端数処理（四捨五入）を行っているため、合計と内訳が一致しない場合がある（以下の表も同様）。</t>
    <phoneticPr fontId="2"/>
  </si>
  <si>
    <t>別表第２－１　出発地別観光客の状況(年間・出発地別・地域別)</t>
    <rPh sb="0" eb="2">
      <t>ベッピョウ</t>
    </rPh>
    <rPh sb="2" eb="3">
      <t>ダイ</t>
    </rPh>
    <rPh sb="7" eb="10">
      <t>シュッパツチ</t>
    </rPh>
    <rPh sb="10" eb="11">
      <t>ベツ</t>
    </rPh>
    <rPh sb="11" eb="14">
      <t>カンコウキャク</t>
    </rPh>
    <rPh sb="15" eb="17">
      <t>ジョウキョウ</t>
    </rPh>
    <rPh sb="18" eb="20">
      <t>ネンカン</t>
    </rPh>
    <rPh sb="21" eb="24">
      <t>シュッパツチ</t>
    </rPh>
    <rPh sb="24" eb="25">
      <t>ベツ</t>
    </rPh>
    <rPh sb="26" eb="28">
      <t>チイキ</t>
    </rPh>
    <rPh sb="28" eb="29">
      <t>ベツ</t>
    </rPh>
    <phoneticPr fontId="2"/>
  </si>
  <si>
    <t xml:space="preserve"> 出発地別
地域別</t>
    <rPh sb="1" eb="4">
      <t>シュッパツチ</t>
    </rPh>
    <rPh sb="4" eb="5">
      <t>ベツ</t>
    </rPh>
    <rPh sb="7" eb="9">
      <t>チイキ</t>
    </rPh>
    <rPh sb="9" eb="10">
      <t>モクテキベツ</t>
    </rPh>
    <phoneticPr fontId="2"/>
  </si>
  <si>
    <t>出　発　地　別</t>
    <rPh sb="0" eb="1">
      <t>デ</t>
    </rPh>
    <rPh sb="2" eb="3">
      <t>ハッ</t>
    </rPh>
    <rPh sb="4" eb="5">
      <t>チ</t>
    </rPh>
    <rPh sb="6" eb="7">
      <t>ベツ</t>
    </rPh>
    <phoneticPr fontId="2"/>
  </si>
  <si>
    <t>県外計</t>
    <rPh sb="0" eb="2">
      <t>ケンガイ</t>
    </rPh>
    <rPh sb="2" eb="3">
      <t>ケイ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</si>
  <si>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</si>
  <si>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</si>
  <si>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北陸</t>
    <rPh sb="0" eb="2">
      <t>ホクリク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</si>
  <si>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</si>
  <si>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</si>
  <si>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</si>
  <si>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</si>
  <si>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</si>
  <si>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</si>
  <si>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別表第２-２①　出発地別観光客の状況(１～３月・出発地別・地域別)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2" eb="23">
      <t>ガツ</t>
    </rPh>
    <rPh sb="24" eb="27">
      <t>シュッパツチ</t>
    </rPh>
    <rPh sb="27" eb="28">
      <t>ベツ</t>
    </rPh>
    <rPh sb="29" eb="31">
      <t>チイキ</t>
    </rPh>
    <rPh sb="31" eb="32">
      <t>ベツ</t>
    </rPh>
    <phoneticPr fontId="2"/>
  </si>
  <si>
    <t>１　～　３　月　・　出　発　地　別</t>
    <rPh sb="6" eb="7">
      <t>ガツ</t>
    </rPh>
    <rPh sb="10" eb="11">
      <t>デ</t>
    </rPh>
    <rPh sb="12" eb="13">
      <t>ハツ</t>
    </rPh>
    <rPh sb="14" eb="15">
      <t>チ</t>
    </rPh>
    <rPh sb="16" eb="17">
      <t>ベツ</t>
    </rPh>
    <phoneticPr fontId="2"/>
  </si>
  <si>
    <t>別表第２-２②　出発地別観光客の状況(４～６月・出発地別・地域別)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2" eb="23">
      <t>ガツ</t>
    </rPh>
    <rPh sb="24" eb="27">
      <t>シュッパツチ</t>
    </rPh>
    <rPh sb="27" eb="28">
      <t>ベツ</t>
    </rPh>
    <rPh sb="29" eb="31">
      <t>チイキ</t>
    </rPh>
    <rPh sb="31" eb="32">
      <t>ベツ</t>
    </rPh>
    <phoneticPr fontId="2"/>
  </si>
  <si>
    <t>４　～　６　月　・　出　発　地　別</t>
    <rPh sb="6" eb="7">
      <t>ツキ</t>
    </rPh>
    <rPh sb="10" eb="11">
      <t>デ</t>
    </rPh>
    <rPh sb="12" eb="13">
      <t>ハツ</t>
    </rPh>
    <rPh sb="14" eb="15">
      <t>チ</t>
    </rPh>
    <rPh sb="16" eb="17">
      <t>ベツ</t>
    </rPh>
    <phoneticPr fontId="2"/>
  </si>
  <si>
    <t>別表第２-２③　出発地別観光客の状況(７～９月・出発地別・地域別)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2" eb="23">
      <t>ガツ</t>
    </rPh>
    <rPh sb="24" eb="27">
      <t>シュッパツチ</t>
    </rPh>
    <rPh sb="27" eb="28">
      <t>ベツ</t>
    </rPh>
    <rPh sb="29" eb="31">
      <t>チイキ</t>
    </rPh>
    <rPh sb="31" eb="32">
      <t>ベツ</t>
    </rPh>
    <phoneticPr fontId="2"/>
  </si>
  <si>
    <t>７　～　９　月　・　出　発　地　別</t>
    <rPh sb="6" eb="7">
      <t>ツキ</t>
    </rPh>
    <rPh sb="10" eb="11">
      <t>デ</t>
    </rPh>
    <rPh sb="12" eb="13">
      <t>ハツ</t>
    </rPh>
    <rPh sb="14" eb="15">
      <t>チ</t>
    </rPh>
    <rPh sb="16" eb="17">
      <t>ベツ</t>
    </rPh>
    <phoneticPr fontId="2"/>
  </si>
  <si>
    <t>別表第２-２④　出発地別観光客の状況(10～12月・出発地別・地域別)</t>
    <rPh sb="0" eb="2">
      <t>ベッピョウ</t>
    </rPh>
    <rPh sb="2" eb="3">
      <t>ダイ</t>
    </rPh>
    <rPh sb="8" eb="11">
      <t>シュッパツチ</t>
    </rPh>
    <rPh sb="11" eb="12">
      <t>ベツ</t>
    </rPh>
    <rPh sb="12" eb="15">
      <t>カンコウキャク</t>
    </rPh>
    <rPh sb="16" eb="18">
      <t>ジョウキョウ</t>
    </rPh>
    <rPh sb="24" eb="25">
      <t>ガツ</t>
    </rPh>
    <rPh sb="26" eb="29">
      <t>シュッパツチ</t>
    </rPh>
    <rPh sb="29" eb="30">
      <t>ベツ</t>
    </rPh>
    <rPh sb="31" eb="33">
      <t>チイキ</t>
    </rPh>
    <rPh sb="33" eb="34">
      <t>ベツ</t>
    </rPh>
    <phoneticPr fontId="2"/>
  </si>
  <si>
    <t>10　～　12　月　・　出　発　地　別</t>
    <rPh sb="8" eb="9">
      <t>ツキ</t>
    </rPh>
    <rPh sb="12" eb="13">
      <t>デ</t>
    </rPh>
    <rPh sb="14" eb="15">
      <t>ハツ</t>
    </rPh>
    <rPh sb="16" eb="17">
      <t>チ</t>
    </rPh>
    <rPh sb="18" eb="19">
      <t>ベツ</t>
    </rPh>
    <phoneticPr fontId="2"/>
  </si>
  <si>
    <t>令和５年</t>
    <rPh sb="0" eb="2">
      <t>レイワ</t>
    </rPh>
    <rPh sb="3" eb="4">
      <t>ネン</t>
    </rPh>
    <phoneticPr fontId="2"/>
  </si>
  <si>
    <t>R5 計</t>
    <rPh sb="3" eb="4">
      <t>ケイ</t>
    </rPh>
    <phoneticPr fontId="2"/>
  </si>
  <si>
    <t>R5計</t>
    <rPh sb="2" eb="3">
      <t>ケイ</t>
    </rPh>
    <phoneticPr fontId="2"/>
  </si>
  <si>
    <t>皆増</t>
    <rPh sb="0" eb="1">
      <t>ミナ</t>
    </rPh>
    <rPh sb="1" eb="2">
      <t>ゾウ</t>
    </rPh>
    <phoneticPr fontId="2"/>
  </si>
  <si>
    <t>前年差</t>
    <rPh sb="0" eb="2">
      <t>ゼンネン</t>
    </rPh>
    <rPh sb="2" eb="3">
      <t>サ</t>
    </rPh>
    <phoneticPr fontId="2"/>
  </si>
  <si>
    <t>粟 島 浦 村</t>
    <phoneticPr fontId="2"/>
  </si>
  <si>
    <t>R5</t>
    <phoneticPr fontId="2"/>
  </si>
  <si>
    <t>①</t>
    <phoneticPr fontId="20"/>
  </si>
  <si>
    <t>村上大祭</t>
  </si>
  <si>
    <t>②</t>
    <phoneticPr fontId="20"/>
  </si>
  <si>
    <t>町屋の人形さま巡り</t>
    <rPh sb="0" eb="1">
      <t>マチ</t>
    </rPh>
    <rPh sb="1" eb="2">
      <t>ヤ</t>
    </rPh>
    <rPh sb="3" eb="5">
      <t>ニンギョウ</t>
    </rPh>
    <rPh sb="7" eb="8">
      <t>メグ</t>
    </rPh>
    <phoneticPr fontId="50"/>
  </si>
  <si>
    <t>③</t>
    <phoneticPr fontId="20"/>
  </si>
  <si>
    <t>瀬波温泉海水浴場</t>
  </si>
  <si>
    <t>④</t>
    <phoneticPr fontId="20"/>
  </si>
  <si>
    <t>穂波の里</t>
    <rPh sb="0" eb="2">
      <t>ホナミ</t>
    </rPh>
    <rPh sb="3" eb="4">
      <t>サト</t>
    </rPh>
    <phoneticPr fontId="50"/>
  </si>
  <si>
    <t>都市型観光</t>
    <rPh sb="0" eb="5">
      <t>トシガタカンコウ</t>
    </rPh>
    <phoneticPr fontId="20"/>
  </si>
  <si>
    <t>⑤</t>
    <phoneticPr fontId="20"/>
  </si>
  <si>
    <t>朝日みどりの里</t>
    <rPh sb="0" eb="2">
      <t>アサヒ</t>
    </rPh>
    <phoneticPr fontId="50"/>
  </si>
  <si>
    <t>⑥</t>
    <phoneticPr fontId="20"/>
  </si>
  <si>
    <t>その他</t>
    <rPh sb="2" eb="3">
      <t>ホカ</t>
    </rPh>
    <phoneticPr fontId="20"/>
  </si>
  <si>
    <t>⑦</t>
    <phoneticPr fontId="20"/>
  </si>
  <si>
    <t>行祭事・イベント</t>
    <rPh sb="0" eb="3">
      <t>ギョウサイジ</t>
    </rPh>
    <phoneticPr fontId="20"/>
  </si>
  <si>
    <t>チューリップフェスティバル</t>
  </si>
  <si>
    <t>えちごせきかわ温泉郷（桂の関温泉ゆ～む）</t>
    <rPh sb="7" eb="9">
      <t>オンセン</t>
    </rPh>
    <rPh sb="9" eb="10">
      <t>ゴウ</t>
    </rPh>
    <rPh sb="11" eb="12">
      <t>カツラ</t>
    </rPh>
    <rPh sb="13" eb="14">
      <t>セキ</t>
    </rPh>
    <rPh sb="14" eb="16">
      <t>オンセン</t>
    </rPh>
    <phoneticPr fontId="2"/>
  </si>
  <si>
    <t>せきかわ観光情報センター</t>
    <rPh sb="4" eb="6">
      <t>カンコウ</t>
    </rPh>
    <rPh sb="6" eb="8">
      <t>ジョウホウ</t>
    </rPh>
    <phoneticPr fontId="2"/>
  </si>
  <si>
    <t>地域文化交流施設「ちぐら」</t>
    <rPh sb="0" eb="2">
      <t>チイキ</t>
    </rPh>
    <rPh sb="2" eb="4">
      <t>ブンカ</t>
    </rPh>
    <rPh sb="4" eb="6">
      <t>コウリュウ</t>
    </rPh>
    <rPh sb="6" eb="8">
      <t>シセツ</t>
    </rPh>
    <phoneticPr fontId="2"/>
  </si>
  <si>
    <t>多宝温泉</t>
    <rPh sb="2" eb="4">
      <t>オンセン</t>
    </rPh>
    <phoneticPr fontId="21"/>
  </si>
  <si>
    <t>秋葉温泉　「花水」</t>
    <rPh sb="0" eb="1">
      <t>アキ</t>
    </rPh>
    <rPh sb="1" eb="2">
      <t>ハ</t>
    </rPh>
    <rPh sb="2" eb="4">
      <t>オンセン</t>
    </rPh>
    <rPh sb="6" eb="7">
      <t>ハナ</t>
    </rPh>
    <rPh sb="7" eb="8">
      <t>ミズ</t>
    </rPh>
    <phoneticPr fontId="21"/>
  </si>
  <si>
    <t>小須戸温泉健康センター</t>
    <rPh sb="3" eb="5">
      <t>オンセン</t>
    </rPh>
    <rPh sb="5" eb="7">
      <t>ケンコウ</t>
    </rPh>
    <phoneticPr fontId="21"/>
  </si>
  <si>
    <t>白山神社(初詣を除く）</t>
  </si>
  <si>
    <t>白山神社（初詣）</t>
    <rPh sb="5" eb="7">
      <t>ハツモウデ</t>
    </rPh>
    <phoneticPr fontId="23"/>
  </si>
  <si>
    <t>護国神社（初詣を除く）</t>
    <rPh sb="8" eb="9">
      <t>ノゾ</t>
    </rPh>
    <phoneticPr fontId="23"/>
  </si>
  <si>
    <t>新潟市水族館（マリンピア日本海）</t>
    <rPh sb="0" eb="2">
      <t>ニイガタ</t>
    </rPh>
    <rPh sb="2" eb="3">
      <t>シ</t>
    </rPh>
    <rPh sb="3" eb="6">
      <t>スイゾクカン</t>
    </rPh>
    <phoneticPr fontId="25"/>
  </si>
  <si>
    <t>新潟市歴史博物館（みなとぴあ）</t>
    <rPh sb="0" eb="3">
      <t>ニイガタシ</t>
    </rPh>
    <rPh sb="3" eb="5">
      <t>レキシ</t>
    </rPh>
    <rPh sb="5" eb="8">
      <t>ハクブツカン</t>
    </rPh>
    <phoneticPr fontId="61"/>
  </si>
  <si>
    <t>新潟県立万代島美術館</t>
    <rPh sb="0" eb="4">
      <t>ニイガタケンリツ</t>
    </rPh>
    <rPh sb="4" eb="7">
      <t>バンダイジマ</t>
    </rPh>
    <rPh sb="7" eb="10">
      <t>ビジュツカン</t>
    </rPh>
    <phoneticPr fontId="61"/>
  </si>
  <si>
    <t>花夢里にいつ</t>
    <rPh sb="1" eb="2">
      <t>ユメ</t>
    </rPh>
    <rPh sb="2" eb="3">
      <t>サト</t>
    </rPh>
    <phoneticPr fontId="21"/>
  </si>
  <si>
    <t>新潟市産業振興センター</t>
    <rPh sb="0" eb="3">
      <t>ニイガタシ</t>
    </rPh>
    <rPh sb="3" eb="5">
      <t>サンギョウ</t>
    </rPh>
    <rPh sb="5" eb="7">
      <t>シンコウ</t>
    </rPh>
    <phoneticPr fontId="61"/>
  </si>
  <si>
    <t>新潟まつり（花火大会を除く）</t>
  </si>
  <si>
    <t>新潟まつり花火大会</t>
    <rPh sb="5" eb="7">
      <t>ハナビ</t>
    </rPh>
    <rPh sb="7" eb="9">
      <t>タイカイ</t>
    </rPh>
    <phoneticPr fontId="23"/>
  </si>
  <si>
    <t>荒天により中止</t>
    <rPh sb="0" eb="2">
      <t>コウテン</t>
    </rPh>
    <rPh sb="5" eb="7">
      <t>チュウシ</t>
    </rPh>
    <phoneticPr fontId="20"/>
  </si>
  <si>
    <t>コンベンション（朱鷺メッセ開催）</t>
    <rPh sb="8" eb="10">
      <t>トキ</t>
    </rPh>
    <rPh sb="13" eb="15">
      <t>カイサイ</t>
    </rPh>
    <phoneticPr fontId="61"/>
  </si>
  <si>
    <t>にいがた総おどり</t>
    <rPh sb="4" eb="5">
      <t>ソウ</t>
    </rPh>
    <phoneticPr fontId="61"/>
  </si>
  <si>
    <t>白根大凧合戦</t>
  </si>
  <si>
    <t>古町どんどん</t>
    <rPh sb="0" eb="1">
      <t>フル</t>
    </rPh>
    <rPh sb="1" eb="2">
      <t>マチ</t>
    </rPh>
    <phoneticPr fontId="21"/>
  </si>
  <si>
    <t>まき夏まつり</t>
  </si>
  <si>
    <t>コンベンション（その他）</t>
    <rPh sb="10" eb="11">
      <t>タ</t>
    </rPh>
    <phoneticPr fontId="61"/>
  </si>
  <si>
    <t>関屋浜海水浴場</t>
    <rPh sb="3" eb="6">
      <t>カイスイヨク</t>
    </rPh>
    <rPh sb="6" eb="7">
      <t>ジョウ</t>
    </rPh>
    <phoneticPr fontId="25"/>
  </si>
  <si>
    <t>Befcoばかうけ展望室</t>
    <rPh sb="9" eb="12">
      <t>テンボウシツ</t>
    </rPh>
    <phoneticPr fontId="21"/>
  </si>
  <si>
    <t>デンカビッグスワンスタジアム（スポーツ観戦）</t>
    <rPh sb="19" eb="21">
      <t>カンセン</t>
    </rPh>
    <phoneticPr fontId="23"/>
  </si>
  <si>
    <t>ハードオフエコスタジアム（スポーツ観戦）</t>
    <rPh sb="17" eb="19">
      <t>カンセン</t>
    </rPh>
    <phoneticPr fontId="23"/>
  </si>
  <si>
    <t>鳥屋野総合体育館（専用利用）</t>
    <rPh sb="0" eb="3">
      <t>トヤノ</t>
    </rPh>
    <rPh sb="3" eb="5">
      <t>ソウゴウ</t>
    </rPh>
    <rPh sb="5" eb="8">
      <t>タイイクカン</t>
    </rPh>
    <rPh sb="9" eb="11">
      <t>センヨウ</t>
    </rPh>
    <rPh sb="11" eb="13">
      <t>リヨウ</t>
    </rPh>
    <phoneticPr fontId="23"/>
  </si>
  <si>
    <t>西総合スポーツセンター（専用利用）</t>
    <rPh sb="0" eb="1">
      <t>ニシ</t>
    </rPh>
    <rPh sb="1" eb="3">
      <t>ソウゴウ</t>
    </rPh>
    <phoneticPr fontId="23"/>
  </si>
  <si>
    <t>東総合スポーツセンター（専用利用）</t>
    <rPh sb="0" eb="1">
      <t>ヒガシ</t>
    </rPh>
    <rPh sb="1" eb="3">
      <t>ソウゴウ</t>
    </rPh>
    <phoneticPr fontId="23"/>
  </si>
  <si>
    <t>新潟市陸上競技場</t>
    <rPh sb="3" eb="5">
      <t>リクジョウ</t>
    </rPh>
    <rPh sb="5" eb="8">
      <t>キョウギジョウ</t>
    </rPh>
    <phoneticPr fontId="23"/>
  </si>
  <si>
    <t>新潟市体育館（専用利用）</t>
    <rPh sb="0" eb="3">
      <t>ニイガタシ</t>
    </rPh>
    <rPh sb="3" eb="6">
      <t>タイイクカン</t>
    </rPh>
    <phoneticPr fontId="23"/>
  </si>
  <si>
    <t>亀田総合体育館（専用利用）</t>
    <rPh sb="0" eb="2">
      <t>カメダ</t>
    </rPh>
    <rPh sb="2" eb="4">
      <t>ソウゴウ</t>
    </rPh>
    <rPh sb="4" eb="7">
      <t>タイイクカン</t>
    </rPh>
    <phoneticPr fontId="23"/>
  </si>
  <si>
    <t>白根カルチャーセンター（専用利用）</t>
    <rPh sb="0" eb="2">
      <t>シロネ</t>
    </rPh>
    <rPh sb="12" eb="14">
      <t>センヨウ</t>
    </rPh>
    <rPh sb="14" eb="16">
      <t>リヨウ</t>
    </rPh>
    <phoneticPr fontId="23"/>
  </si>
  <si>
    <t>阿賀野川ござれや花火</t>
    <rPh sb="0" eb="3">
      <t>アガノ</t>
    </rPh>
    <rPh sb="3" eb="4">
      <t>ガワ</t>
    </rPh>
    <rPh sb="8" eb="10">
      <t>ハナビ</t>
    </rPh>
    <phoneticPr fontId="23"/>
  </si>
  <si>
    <t>岩室観光施設いわむろや</t>
    <rPh sb="2" eb="4">
      <t>カンコウ</t>
    </rPh>
    <rPh sb="4" eb="6">
      <t>シセツ</t>
    </rPh>
    <phoneticPr fontId="61"/>
  </si>
  <si>
    <t>デンカビッグスワンスタジアム（イベント）</t>
  </si>
  <si>
    <t>新潟市</t>
    <phoneticPr fontId="20"/>
  </si>
  <si>
    <t>こども創造センター</t>
    <rPh sb="3" eb="5">
      <t>ソウゾウ</t>
    </rPh>
    <phoneticPr fontId="25"/>
  </si>
  <si>
    <t>食と花の交流センター</t>
    <rPh sb="0" eb="1">
      <t>ショク</t>
    </rPh>
    <rPh sb="2" eb="3">
      <t>ハナ</t>
    </rPh>
    <rPh sb="4" eb="6">
      <t>コウリュウ</t>
    </rPh>
    <phoneticPr fontId="25"/>
  </si>
  <si>
    <t>月岡温泉</t>
    <rPh sb="0" eb="2">
      <t>ツキオカ</t>
    </rPh>
    <rPh sb="2" eb="4">
      <t>オンセン</t>
    </rPh>
    <phoneticPr fontId="16"/>
  </si>
  <si>
    <t>紫雲の郷</t>
    <rPh sb="0" eb="2">
      <t>シウン</t>
    </rPh>
    <rPh sb="3" eb="4">
      <t>サト</t>
    </rPh>
    <phoneticPr fontId="16"/>
  </si>
  <si>
    <t>五十公野公園</t>
    <rPh sb="0" eb="2">
      <t>ゴジュウ</t>
    </rPh>
    <rPh sb="2" eb="3">
      <t>コウ</t>
    </rPh>
    <rPh sb="3" eb="4">
      <t>ノ</t>
    </rPh>
    <rPh sb="4" eb="6">
      <t>コウエン</t>
    </rPh>
    <phoneticPr fontId="16"/>
  </si>
  <si>
    <t>新発田城</t>
    <rPh sb="0" eb="3">
      <t>シバタ</t>
    </rPh>
    <rPh sb="3" eb="4">
      <t>シロ</t>
    </rPh>
    <phoneticPr fontId="16"/>
  </si>
  <si>
    <t>道の駅　加治川</t>
    <rPh sb="0" eb="1">
      <t>ミチ</t>
    </rPh>
    <rPh sb="2" eb="3">
      <t>エキ</t>
    </rPh>
    <rPh sb="4" eb="7">
      <t>カジカワ</t>
    </rPh>
    <phoneticPr fontId="16"/>
  </si>
  <si>
    <t>市島酒造（酒蔵見学）</t>
    <rPh sb="0" eb="1">
      <t>イチ</t>
    </rPh>
    <rPh sb="1" eb="2">
      <t>シマ</t>
    </rPh>
    <rPh sb="2" eb="4">
      <t>シュゾウ</t>
    </rPh>
    <rPh sb="5" eb="7">
      <t>サカグラ</t>
    </rPh>
    <rPh sb="7" eb="9">
      <t>ケンガク</t>
    </rPh>
    <phoneticPr fontId="16"/>
  </si>
  <si>
    <t>城下町新発田まつり</t>
    <rPh sb="0" eb="3">
      <t>シロシタチョウ</t>
    </rPh>
    <rPh sb="3" eb="6">
      <t>シバタ</t>
    </rPh>
    <phoneticPr fontId="16"/>
  </si>
  <si>
    <t>新発田市カルチャーセンター</t>
    <rPh sb="0" eb="4">
      <t>シバタシ</t>
    </rPh>
    <phoneticPr fontId="16"/>
  </si>
  <si>
    <t>瓢湖水きん公園</t>
    <rPh sb="0" eb="2">
      <t>ヒョウコ</t>
    </rPh>
    <rPh sb="2" eb="3">
      <t>スイ</t>
    </rPh>
    <rPh sb="5" eb="7">
      <t>コウエン</t>
    </rPh>
    <phoneticPr fontId="54"/>
  </si>
  <si>
    <t>安田温泉保養センター・ホテルやすらぎ</t>
    <rPh sb="0" eb="2">
      <t>ヤスダ</t>
    </rPh>
    <rPh sb="2" eb="4">
      <t>オンセン</t>
    </rPh>
    <rPh sb="4" eb="6">
      <t>ホヨウ</t>
    </rPh>
    <phoneticPr fontId="22"/>
  </si>
  <si>
    <t>村杉温泉</t>
    <rPh sb="0" eb="2">
      <t>ムラスギ</t>
    </rPh>
    <rPh sb="2" eb="4">
      <t>オンセン</t>
    </rPh>
    <phoneticPr fontId="54"/>
  </si>
  <si>
    <t>五頭山麓うららの森</t>
    <rPh sb="0" eb="4">
      <t>ゴズサンフモト</t>
    </rPh>
    <rPh sb="8" eb="9">
      <t>モリ</t>
    </rPh>
    <phoneticPr fontId="54"/>
  </si>
  <si>
    <t>道の駅あがの</t>
    <rPh sb="0" eb="1">
      <t>ミチ</t>
    </rPh>
    <rPh sb="2" eb="3">
      <t>エキ</t>
    </rPh>
    <phoneticPr fontId="62"/>
  </si>
  <si>
    <t>悠久山公園　　</t>
  </si>
  <si>
    <t>長岡まつり(平和祭・昼行事）</t>
    <rPh sb="6" eb="8">
      <t>ヘイワ</t>
    </rPh>
    <rPh sb="8" eb="9">
      <t>マツリ</t>
    </rPh>
    <phoneticPr fontId="22"/>
  </si>
  <si>
    <t>長岡まつり大花火大会</t>
  </si>
  <si>
    <t>見附市今町・長岡市中之島大凧合戦</t>
    <phoneticPr fontId="20"/>
  </si>
  <si>
    <t>R4中止</t>
    <rPh sb="2" eb="4">
      <t>チュウシ</t>
    </rPh>
    <phoneticPr fontId="20"/>
  </si>
  <si>
    <t>宝徳山稲荷大社</t>
  </si>
  <si>
    <t>もみじ園（越路もみじまつり含む）</t>
    <rPh sb="5" eb="7">
      <t>コシジ</t>
    </rPh>
    <rPh sb="13" eb="14">
      <t>フク</t>
    </rPh>
    <phoneticPr fontId="22"/>
  </si>
  <si>
    <t>道の駅ながおか花火館</t>
    <rPh sb="0" eb="1">
      <t>ミチ</t>
    </rPh>
    <rPh sb="2" eb="3">
      <t>エキ</t>
    </rPh>
    <rPh sb="7" eb="9">
      <t>ハナビ</t>
    </rPh>
    <rPh sb="9" eb="10">
      <t>カン</t>
    </rPh>
    <phoneticPr fontId="49"/>
  </si>
  <si>
    <t>道の駅「漢学の里しただ」</t>
    <rPh sb="0" eb="1">
      <t>ミチ</t>
    </rPh>
    <rPh sb="2" eb="3">
      <t>エキ</t>
    </rPh>
    <rPh sb="4" eb="6">
      <t>カンガク</t>
    </rPh>
    <rPh sb="7" eb="8">
      <t>サト</t>
    </rPh>
    <phoneticPr fontId="53"/>
  </si>
  <si>
    <t>三条夏まつり</t>
  </si>
  <si>
    <t>燕三条Wing</t>
    <rPh sb="0" eb="3">
      <t>ツバメサンジョウ</t>
    </rPh>
    <phoneticPr fontId="51"/>
  </si>
  <si>
    <t>三条マルシェ</t>
    <rPh sb="0" eb="2">
      <t>サンジョウ</t>
    </rPh>
    <phoneticPr fontId="50"/>
  </si>
  <si>
    <t>諏訪田製作所オープンファクトリー</t>
    <rPh sb="0" eb="2">
      <t>スワ</t>
    </rPh>
    <rPh sb="2" eb="3">
      <t>タ</t>
    </rPh>
    <rPh sb="3" eb="6">
      <t>セイサクショ</t>
    </rPh>
    <phoneticPr fontId="50"/>
  </si>
  <si>
    <t>道の駅「庭園の郷 保内」</t>
    <rPh sb="0" eb="1">
      <t>ミチ</t>
    </rPh>
    <rPh sb="2" eb="3">
      <t>エキ</t>
    </rPh>
    <rPh sb="4" eb="6">
      <t>テイエン</t>
    </rPh>
    <rPh sb="7" eb="8">
      <t>サト</t>
    </rPh>
    <rPh sb="9" eb="11">
      <t>ホナイ</t>
    </rPh>
    <phoneticPr fontId="50"/>
  </si>
  <si>
    <t>SnowPeak　FIELD SUITE SPA</t>
  </si>
  <si>
    <t>西山ふるさと館</t>
    <rPh sb="0" eb="2">
      <t>ニシヤマ</t>
    </rPh>
    <rPh sb="6" eb="7">
      <t>カン</t>
    </rPh>
    <phoneticPr fontId="22"/>
  </si>
  <si>
    <t>柏崎市産業文化会館</t>
    <rPh sb="0" eb="3">
      <t>カシワザキシ</t>
    </rPh>
    <phoneticPr fontId="21"/>
  </si>
  <si>
    <t>日本海フィッシャーマンズケープ</t>
    <rPh sb="0" eb="3">
      <t>ニホンカイ</t>
    </rPh>
    <phoneticPr fontId="22"/>
  </si>
  <si>
    <t>ぎおん柏崎まつり　海の大花火大会</t>
  </si>
  <si>
    <t>番神海水浴場</t>
  </si>
  <si>
    <t>柏崎市文化会館　「アルフォーレ」</t>
    <rPh sb="0" eb="2">
      <t>カシワザキ</t>
    </rPh>
    <rPh sb="2" eb="3">
      <t>シ</t>
    </rPh>
    <rPh sb="3" eb="5">
      <t>ブンカ</t>
    </rPh>
    <rPh sb="5" eb="7">
      <t>カイカン</t>
    </rPh>
    <phoneticPr fontId="22"/>
  </si>
  <si>
    <t>見附今町・長岡中之島大凧合戦</t>
    <rPh sb="0" eb="2">
      <t>ミツケ</t>
    </rPh>
    <rPh sb="2" eb="4">
      <t>イママチ</t>
    </rPh>
    <rPh sb="5" eb="7">
      <t>ナガオカ</t>
    </rPh>
    <rPh sb="7" eb="10">
      <t>ナカノシマ</t>
    </rPh>
    <rPh sb="10" eb="11">
      <t>オオ</t>
    </rPh>
    <rPh sb="11" eb="12">
      <t>タコ</t>
    </rPh>
    <rPh sb="12" eb="14">
      <t>ガッセン</t>
    </rPh>
    <phoneticPr fontId="54"/>
  </si>
  <si>
    <t>大地の芸術祭通年プログラム（4月～11月）</t>
    <rPh sb="3" eb="6">
      <t>ゲイジュツサイ</t>
    </rPh>
    <rPh sb="6" eb="8">
      <t>ツウネン</t>
    </rPh>
    <rPh sb="15" eb="16">
      <t>ガツ</t>
    </rPh>
    <rPh sb="19" eb="20">
      <t>ガツ</t>
    </rPh>
    <phoneticPr fontId="24"/>
  </si>
  <si>
    <t>R4芸術祭開催年</t>
    <rPh sb="2" eb="5">
      <t>ゲイジュツサイ</t>
    </rPh>
    <rPh sb="5" eb="7">
      <t>カイサイ</t>
    </rPh>
    <rPh sb="7" eb="8">
      <t>ネン</t>
    </rPh>
    <phoneticPr fontId="20"/>
  </si>
  <si>
    <t>見晴らしの湯こまみ</t>
    <rPh sb="0" eb="2">
      <t>ミハ</t>
    </rPh>
    <rPh sb="5" eb="6">
      <t>ユ</t>
    </rPh>
    <phoneticPr fontId="48"/>
  </si>
  <si>
    <t>湯沢フィッシングパーク</t>
  </si>
  <si>
    <t>湯沢中央公園</t>
  </si>
  <si>
    <t>道の駅みつまた</t>
    <rPh sb="0" eb="1">
      <t>ミチ</t>
    </rPh>
    <rPh sb="2" eb="3">
      <t>エキ</t>
    </rPh>
    <phoneticPr fontId="54"/>
  </si>
  <si>
    <t>六日町温泉</t>
    <rPh sb="0" eb="3">
      <t>ムイカマチ</t>
    </rPh>
    <rPh sb="3" eb="5">
      <t>オンセン</t>
    </rPh>
    <phoneticPr fontId="54"/>
  </si>
  <si>
    <t>上の原高原温泉</t>
    <rPh sb="0" eb="1">
      <t>ウエ</t>
    </rPh>
    <rPh sb="2" eb="3">
      <t>ハラ</t>
    </rPh>
    <rPh sb="3" eb="5">
      <t>コウゲン</t>
    </rPh>
    <rPh sb="5" eb="7">
      <t>オンセン</t>
    </rPh>
    <phoneticPr fontId="54"/>
  </si>
  <si>
    <t>樺野沢温泉</t>
    <rPh sb="0" eb="1">
      <t>カバ</t>
    </rPh>
    <rPh sb="1" eb="2">
      <t>ノ</t>
    </rPh>
    <rPh sb="2" eb="3">
      <t>サワ</t>
    </rPh>
    <rPh sb="3" eb="5">
      <t>オンセン</t>
    </rPh>
    <phoneticPr fontId="54"/>
  </si>
  <si>
    <t>浦佐毘沙門堂裸押合大祭</t>
    <rPh sb="0" eb="2">
      <t>ウラサ</t>
    </rPh>
    <rPh sb="2" eb="5">
      <t>ビシャモン</t>
    </rPh>
    <rPh sb="5" eb="6">
      <t>ドウ</t>
    </rPh>
    <rPh sb="6" eb="7">
      <t>ハダカ</t>
    </rPh>
    <rPh sb="7" eb="9">
      <t>オシア</t>
    </rPh>
    <rPh sb="9" eb="11">
      <t>タイサイ</t>
    </rPh>
    <phoneticPr fontId="54"/>
  </si>
  <si>
    <t>八色の森公園</t>
    <rPh sb="0" eb="2">
      <t>ヤイロ</t>
    </rPh>
    <rPh sb="3" eb="4">
      <t>モリ</t>
    </rPh>
    <rPh sb="4" eb="6">
      <t>コウエン</t>
    </rPh>
    <phoneticPr fontId="54"/>
  </si>
  <si>
    <t>大原総合運動公園</t>
    <rPh sb="0" eb="2">
      <t>オオハラ</t>
    </rPh>
    <rPh sb="2" eb="4">
      <t>ソウゴウ</t>
    </rPh>
    <rPh sb="4" eb="8">
      <t>ウンドウコウエン</t>
    </rPh>
    <phoneticPr fontId="54"/>
  </si>
  <si>
    <t>道の駅南魚沼</t>
    <rPh sb="0" eb="1">
      <t>ミチ</t>
    </rPh>
    <rPh sb="2" eb="3">
      <t>エキ</t>
    </rPh>
    <rPh sb="3" eb="6">
      <t>ミナミウオヌマ</t>
    </rPh>
    <phoneticPr fontId="22"/>
  </si>
  <si>
    <t>津南町</t>
    <rPh sb="0" eb="3">
      <t>ツナンマチ</t>
    </rPh>
    <phoneticPr fontId="20"/>
  </si>
  <si>
    <t>ニュー・グリーンピア津南</t>
  </si>
  <si>
    <t>上越市立水族博物館「うみがたり」</t>
    <rPh sb="0" eb="3">
      <t>ジョウエツシ</t>
    </rPh>
    <rPh sb="3" eb="4">
      <t>リツ</t>
    </rPh>
    <rPh sb="4" eb="6">
      <t>スイゾク</t>
    </rPh>
    <rPh sb="6" eb="9">
      <t>ハクブツカン</t>
    </rPh>
    <phoneticPr fontId="21"/>
  </si>
  <si>
    <t>上越市立歴史博物館</t>
    <rPh sb="0" eb="3">
      <t>ジョウエツシ</t>
    </rPh>
    <rPh sb="3" eb="4">
      <t>リツ</t>
    </rPh>
    <rPh sb="4" eb="6">
      <t>レキシ</t>
    </rPh>
    <rPh sb="6" eb="9">
      <t>ハクブツカン</t>
    </rPh>
    <phoneticPr fontId="21"/>
  </si>
  <si>
    <t>高田城址公園観桜会（4月）</t>
    <rPh sb="0" eb="2">
      <t>タカダ</t>
    </rPh>
    <rPh sb="2" eb="4">
      <t>ジョウシ</t>
    </rPh>
    <rPh sb="4" eb="6">
      <t>コウエン</t>
    </rPh>
    <rPh sb="6" eb="9">
      <t>カンオウカイ</t>
    </rPh>
    <phoneticPr fontId="21"/>
  </si>
  <si>
    <t>高田城址公園観蓮会（7-8月）</t>
    <rPh sb="0" eb="4">
      <t>タカダジョウシ</t>
    </rPh>
    <rPh sb="4" eb="6">
      <t>コウエン</t>
    </rPh>
    <rPh sb="6" eb="7">
      <t>カン</t>
    </rPh>
    <rPh sb="7" eb="8">
      <t>ハス</t>
    </rPh>
    <rPh sb="8" eb="9">
      <t>カイ</t>
    </rPh>
    <phoneticPr fontId="21"/>
  </si>
  <si>
    <t>オープス中郷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</si>
</sst>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_);[Red]\(#,##0\)"/>
    <numFmt numFmtId="177" formatCode="#,##0.0_);[Red]\(#,##0.0\)"/>
    <numFmt numFmtId="178" formatCode="\+0.0%;&quot;△ &quot;0.0%"/>
    <numFmt numFmtId="179" formatCode="#,##0&quot;人&quot;"/>
    <numFmt numFmtId="180" formatCode="#,##0.0&quot;％&quot;"/>
    <numFmt numFmtId="181" formatCode="\+0.0%;\-0.0%"/>
    <numFmt numFmtId="182" formatCode="&quot;＋&quot;0.0%;&quot;－&quot;0.0%"/>
    <numFmt numFmtId="183" formatCode="#,##0_ "/>
    <numFmt numFmtId="184" formatCode="[$-411]g/&quot;標&quot;&quot;準&quot;"/>
    <numFmt numFmtId="185" formatCode="0.0%"/>
    <numFmt numFmtId="186" formatCode="0.0_ "/>
    <numFmt numFmtId="187" formatCode="#,##0.0_ ;[Red]\-#,##0.0\ "/>
    <numFmt numFmtId="188" formatCode="00"/>
    <numFmt numFmtId="189" formatCode="#,##0.0;[Red]\-#,##0.0"/>
    <numFmt numFmtId="190" formatCode="0.0"/>
  </numFmts>
  <fonts count="6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18"/>
      <name val="ＭＳ 明朝"/>
      <family val="1"/>
      <charset val="128"/>
    </font>
    <font>
      <i/>
      <sz val="18"/>
      <name val="ＭＳ 明朝"/>
      <family val="1"/>
      <charset val="128"/>
    </font>
    <font>
      <b/>
      <i/>
      <sz val="18"/>
      <name val="ＭＳ 明朝"/>
      <family val="1"/>
      <charset val="128"/>
    </font>
    <font>
      <sz val="22"/>
      <name val="ＭＳ ゴシック"/>
      <family val="3"/>
      <charset val="128"/>
    </font>
    <font>
      <sz val="9"/>
      <name val="ＭＳ Ｐゴシック"/>
      <family val="3"/>
      <charset val="128"/>
    </font>
    <font>
      <sz val="20"/>
      <name val="ＭＳ 明朝"/>
      <family val="1"/>
      <charset val="128"/>
    </font>
    <font>
      <i/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ゴシック"/>
      <family val="2"/>
      <charset val="128"/>
    </font>
    <font>
      <b/>
      <sz val="13"/>
      <color theme="3"/>
      <name val="ＭＳ ゴシック"/>
      <family val="2"/>
      <charset val="128"/>
    </font>
    <font>
      <sz val="12"/>
      <color rgb="FF9C0006"/>
      <name val="ＭＳ ゴシック"/>
      <family val="2"/>
      <charset val="128"/>
    </font>
    <font>
      <sz val="12"/>
      <color rgb="FF3F3F76"/>
      <name val="ＭＳ ゴシック"/>
      <family val="2"/>
      <charset val="128"/>
    </font>
    <font>
      <sz val="12"/>
      <color rgb="FFFF0000"/>
      <name val="ＭＳ ゴシック"/>
      <family val="2"/>
      <charset val="128"/>
    </font>
    <font>
      <sz val="24"/>
      <name val="ＭＳ ゴシック"/>
      <family val="3"/>
      <charset val="128"/>
    </font>
    <font>
      <sz val="28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sz val="18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6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i/>
      <sz val="16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i/>
      <sz val="16"/>
      <color indexed="8"/>
      <name val="ＭＳ 明朝"/>
      <family val="1"/>
      <charset val="128"/>
    </font>
    <font>
      <sz val="26"/>
      <name val="ＭＳ ゴシック"/>
      <family val="3"/>
      <charset val="128"/>
    </font>
    <font>
      <sz val="15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3F3F76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36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5"/>
      <name val="ＭＳ 明朝"/>
      <family val="1"/>
      <charset val="128"/>
    </font>
    <font>
      <i/>
      <sz val="11"/>
      <name val="ＭＳ 明朝"/>
      <family val="1"/>
      <charset val="128"/>
    </font>
    <font>
      <sz val="24"/>
      <name val="ＭＳ 明朝"/>
      <family val="1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>
      <alignment vertical="center"/>
    </xf>
    <xf numFmtId="0" fontId="16" fillId="0" borderId="0"/>
    <xf numFmtId="0" fontId="1" fillId="0" borderId="0"/>
    <xf numFmtId="9" fontId="1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758">
    <xf numFmtId="0" fontId="0" fillId="0" borderId="0" xfId="0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shrinkToFit="1"/>
    </xf>
    <xf numFmtId="0" fontId="12" fillId="0" borderId="0" xfId="0" applyFont="1" applyAlignment="1">
      <alignment shrinkToFit="1"/>
    </xf>
    <xf numFmtId="0" fontId="6" fillId="2" borderId="0" xfId="0" applyFont="1" applyFill="1" applyAlignment="1">
      <alignment horizontal="center"/>
    </xf>
    <xf numFmtId="38" fontId="1" fillId="0" borderId="0" xfId="1" applyFont="1" applyBorder="1" applyAlignment="1">
      <alignment vertical="center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left" wrapText="1" shrinkToFit="1"/>
    </xf>
    <xf numFmtId="0" fontId="11" fillId="0" borderId="0" xfId="0" applyFont="1" applyAlignment="1">
      <alignment shrinkToFit="1"/>
    </xf>
    <xf numFmtId="176" fontId="8" fillId="0" borderId="9" xfId="0" applyNumberFormat="1" applyFont="1" applyBorder="1" applyAlignment="1">
      <alignment horizontal="right" vertical="center" shrinkToFit="1"/>
    </xf>
    <xf numFmtId="177" fontId="13" fillId="0" borderId="0" xfId="0" applyNumberFormat="1" applyFont="1" applyAlignment="1">
      <alignment horizontal="center" shrinkToFit="1"/>
    </xf>
    <xf numFmtId="0" fontId="8" fillId="0" borderId="0" xfId="0" applyFont="1" applyAlignment="1">
      <alignment horizontal="distributed" shrinkToFi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 vertical="center" wrapText="1"/>
    </xf>
    <xf numFmtId="0" fontId="11" fillId="0" borderId="0" xfId="0" applyFont="1"/>
    <xf numFmtId="38" fontId="8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right"/>
    </xf>
    <xf numFmtId="38" fontId="14" fillId="0" borderId="0" xfId="1" applyFont="1" applyFill="1" applyBorder="1" applyAlignment="1">
      <alignment horizontal="center"/>
    </xf>
    <xf numFmtId="0" fontId="3" fillId="0" borderId="0" xfId="0" applyFont="1" applyAlignment="1">
      <alignment horizontal="left" shrinkToFit="1"/>
    </xf>
    <xf numFmtId="0" fontId="8" fillId="0" borderId="9" xfId="0" applyFont="1" applyBorder="1" applyAlignment="1">
      <alignment horizontal="center" vertical="center" shrinkToFit="1"/>
    </xf>
    <xf numFmtId="49" fontId="17" fillId="0" borderId="0" xfId="0" applyNumberFormat="1" applyFont="1" applyAlignment="1">
      <alignment shrinkToFit="1"/>
    </xf>
    <xf numFmtId="49" fontId="17" fillId="0" borderId="0" xfId="0" applyNumberFormat="1" applyFont="1" applyAlignment="1">
      <alignment horizontal="left" shrinkToFit="1"/>
    </xf>
    <xf numFmtId="176" fontId="8" fillId="0" borderId="1" xfId="0" applyNumberFormat="1" applyFont="1" applyBorder="1" applyAlignment="1">
      <alignment horizontal="right" vertical="center" shrinkToFit="1"/>
    </xf>
    <xf numFmtId="38" fontId="8" fillId="0" borderId="9" xfId="0" applyNumberFormat="1" applyFont="1" applyBorder="1" applyAlignment="1">
      <alignment horizontal="right" vertical="center" shrinkToFit="1"/>
    </xf>
    <xf numFmtId="0" fontId="8" fillId="0" borderId="8" xfId="0" applyFont="1" applyBorder="1" applyAlignment="1">
      <alignment horizontal="center" vertical="center"/>
    </xf>
    <xf numFmtId="176" fontId="12" fillId="0" borderId="17" xfId="0" applyNumberFormat="1" applyFont="1" applyBorder="1" applyAlignment="1">
      <alignment vertical="center" shrinkToFit="1"/>
    </xf>
    <xf numFmtId="176" fontId="12" fillId="0" borderId="18" xfId="0" applyNumberFormat="1" applyFont="1" applyBorder="1" applyAlignment="1">
      <alignment vertical="center" shrinkToFit="1"/>
    </xf>
    <xf numFmtId="176" fontId="12" fillId="0" borderId="19" xfId="0" applyNumberFormat="1" applyFont="1" applyBorder="1" applyAlignment="1">
      <alignment horizontal="right" vertical="center" shrinkToFit="1"/>
    </xf>
    <xf numFmtId="176" fontId="12" fillId="0" borderId="19" xfId="0" applyNumberFormat="1" applyFont="1" applyBorder="1" applyAlignment="1">
      <alignment vertical="center" shrinkToFit="1"/>
    </xf>
    <xf numFmtId="176" fontId="13" fillId="0" borderId="17" xfId="0" applyNumberFormat="1" applyFont="1" applyBorder="1" applyAlignment="1">
      <alignment vertical="center" shrinkToFit="1"/>
    </xf>
    <xf numFmtId="176" fontId="12" fillId="0" borderId="12" xfId="0" applyNumberFormat="1" applyFont="1" applyBorder="1" applyAlignment="1">
      <alignment vertical="center" shrinkToFit="1"/>
    </xf>
    <xf numFmtId="176" fontId="13" fillId="0" borderId="12" xfId="0" applyNumberFormat="1" applyFont="1" applyBorder="1" applyAlignment="1">
      <alignment vertical="center" shrinkToFit="1"/>
    </xf>
    <xf numFmtId="38" fontId="8" fillId="0" borderId="17" xfId="0" applyNumberFormat="1" applyFont="1" applyBorder="1" applyAlignment="1">
      <alignment horizontal="right" vertical="center" shrinkToFit="1"/>
    </xf>
    <xf numFmtId="176" fontId="13" fillId="0" borderId="17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horizontal="center" vertical="center" wrapText="1" shrinkToFit="1"/>
    </xf>
    <xf numFmtId="178" fontId="12" fillId="0" borderId="0" xfId="0" applyNumberFormat="1" applyFont="1" applyAlignment="1">
      <alignment shrinkToFit="1"/>
    </xf>
    <xf numFmtId="0" fontId="8" fillId="0" borderId="24" xfId="0" applyFont="1" applyBorder="1" applyAlignment="1">
      <alignment horizontal="center" vertical="center" shrinkToFit="1"/>
    </xf>
    <xf numFmtId="176" fontId="18" fillId="0" borderId="25" xfId="0" applyNumberFormat="1" applyFont="1" applyBorder="1" applyAlignment="1">
      <alignment vertical="center" shrinkToFit="1"/>
    </xf>
    <xf numFmtId="176" fontId="18" fillId="0" borderId="25" xfId="0" applyNumberFormat="1" applyFont="1" applyBorder="1" applyAlignment="1">
      <alignment horizontal="right" vertical="center" shrinkToFit="1"/>
    </xf>
    <xf numFmtId="0" fontId="8" fillId="0" borderId="32" xfId="0" applyFont="1" applyBorder="1" applyAlignment="1">
      <alignment horizontal="center" vertical="center"/>
    </xf>
    <xf numFmtId="176" fontId="12" fillId="0" borderId="33" xfId="0" applyNumberFormat="1" applyFont="1" applyBorder="1" applyAlignment="1">
      <alignment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8" fillId="0" borderId="36" xfId="0" applyNumberFormat="1" applyFont="1" applyBorder="1" applyAlignment="1">
      <alignment vertical="center" shrinkToFit="1"/>
    </xf>
    <xf numFmtId="176" fontId="8" fillId="0" borderId="37" xfId="0" applyNumberFormat="1" applyFont="1" applyBorder="1" applyAlignment="1">
      <alignment vertical="center" shrinkToFit="1"/>
    </xf>
    <xf numFmtId="176" fontId="8" fillId="0" borderId="38" xfId="0" applyNumberFormat="1" applyFont="1" applyBorder="1" applyAlignment="1">
      <alignment vertical="center" shrinkToFit="1"/>
    </xf>
    <xf numFmtId="176" fontId="12" fillId="0" borderId="20" xfId="0" applyNumberFormat="1" applyFont="1" applyBorder="1" applyAlignment="1">
      <alignment vertical="center" shrinkToFit="1"/>
    </xf>
    <xf numFmtId="38" fontId="8" fillId="0" borderId="36" xfId="0" applyNumberFormat="1" applyFont="1" applyBorder="1" applyAlignment="1">
      <alignment horizontal="right" vertical="center" shrinkToFit="1"/>
    </xf>
    <xf numFmtId="38" fontId="8" fillId="0" borderId="37" xfId="0" applyNumberFormat="1" applyFont="1" applyBorder="1" applyAlignment="1">
      <alignment horizontal="right" vertical="center" shrinkToFit="1"/>
    </xf>
    <xf numFmtId="38" fontId="8" fillId="0" borderId="38" xfId="0" applyNumberFormat="1" applyFont="1" applyBorder="1" applyAlignment="1">
      <alignment horizontal="right" vertical="center" shrinkToFit="1"/>
    </xf>
    <xf numFmtId="176" fontId="8" fillId="0" borderId="12" xfId="0" applyNumberFormat="1" applyFont="1" applyBorder="1" applyAlignment="1">
      <alignment vertical="center" shrinkToFit="1"/>
    </xf>
    <xf numFmtId="176" fontId="8" fillId="0" borderId="17" xfId="0" applyNumberFormat="1" applyFont="1" applyBorder="1" applyAlignment="1">
      <alignment vertical="center" shrinkToFit="1"/>
    </xf>
    <xf numFmtId="176" fontId="12" fillId="3" borderId="18" xfId="0" applyNumberFormat="1" applyFont="1" applyFill="1" applyBorder="1" applyAlignment="1">
      <alignment vertical="center" shrinkToFit="1"/>
    </xf>
    <xf numFmtId="176" fontId="12" fillId="3" borderId="33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horizontal="right" vertical="center" shrinkToFit="1"/>
    </xf>
    <xf numFmtId="176" fontId="8" fillId="3" borderId="17" xfId="0" applyNumberFormat="1" applyFont="1" applyFill="1" applyBorder="1" applyAlignment="1">
      <alignment vertical="center" shrinkToFit="1"/>
    </xf>
    <xf numFmtId="176" fontId="13" fillId="3" borderId="17" xfId="0" applyNumberFormat="1" applyFont="1" applyFill="1" applyBorder="1" applyAlignment="1">
      <alignment vertical="center" shrinkToFit="1"/>
    </xf>
    <xf numFmtId="176" fontId="12" fillId="3" borderId="17" xfId="0" applyNumberFormat="1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27" xfId="0" applyFont="1" applyFill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vertical="center" shrinkToFit="1"/>
    </xf>
    <xf numFmtId="176" fontId="8" fillId="3" borderId="28" xfId="0" applyNumberFormat="1" applyFont="1" applyFill="1" applyBorder="1" applyAlignment="1">
      <alignment vertical="center" shrinkToFit="1"/>
    </xf>
    <xf numFmtId="176" fontId="8" fillId="3" borderId="27" xfId="0" applyNumberFormat="1" applyFont="1" applyFill="1" applyBorder="1" applyAlignment="1">
      <alignment vertical="center" shrinkToFit="1"/>
    </xf>
    <xf numFmtId="176" fontId="8" fillId="3" borderId="4" xfId="0" applyNumberFormat="1" applyFont="1" applyFill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horizontal="right" vertical="center" shrinkToFit="1"/>
    </xf>
    <xf numFmtId="38" fontId="8" fillId="0" borderId="18" xfId="0" applyNumberFormat="1" applyFont="1" applyBorder="1" applyAlignment="1">
      <alignment horizontal="right" vertical="center" shrinkToFit="1"/>
    </xf>
    <xf numFmtId="176" fontId="13" fillId="0" borderId="18" xfId="0" applyNumberFormat="1" applyFont="1" applyBorder="1" applyAlignment="1">
      <alignment horizontal="right" vertical="center" shrinkToFit="1"/>
    </xf>
    <xf numFmtId="0" fontId="8" fillId="3" borderId="6" xfId="0" applyFont="1" applyFill="1" applyBorder="1" applyAlignment="1">
      <alignment horizontal="center" vertical="center" wrapText="1" shrinkToFit="1"/>
    </xf>
    <xf numFmtId="38" fontId="8" fillId="3" borderId="6" xfId="0" applyNumberFormat="1" applyFont="1" applyFill="1" applyBorder="1" applyAlignment="1">
      <alignment horizontal="right" vertical="center" shrinkToFit="1"/>
    </xf>
    <xf numFmtId="38" fontId="8" fillId="3" borderId="28" xfId="0" applyNumberFormat="1" applyFont="1" applyFill="1" applyBorder="1" applyAlignment="1">
      <alignment horizontal="right" vertical="center" shrinkToFit="1"/>
    </xf>
    <xf numFmtId="38" fontId="8" fillId="3" borderId="27" xfId="0" applyNumberFormat="1" applyFont="1" applyFill="1" applyBorder="1" applyAlignment="1">
      <alignment horizontal="right" vertical="center" shrinkToFit="1"/>
    </xf>
    <xf numFmtId="38" fontId="8" fillId="3" borderId="17" xfId="0" applyNumberFormat="1" applyFont="1" applyFill="1" applyBorder="1" applyAlignment="1">
      <alignment horizontal="right" vertical="center" shrinkToFit="1"/>
    </xf>
    <xf numFmtId="176" fontId="13" fillId="3" borderId="17" xfId="0" applyNumberFormat="1" applyFont="1" applyFill="1" applyBorder="1" applyAlignment="1">
      <alignment horizontal="right" vertical="center" shrinkToFit="1"/>
    </xf>
    <xf numFmtId="38" fontId="8" fillId="0" borderId="47" xfId="0" applyNumberFormat="1" applyFont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179" fontId="5" fillId="2" borderId="6" xfId="0" applyNumberFormat="1" applyFont="1" applyFill="1" applyBorder="1" applyAlignment="1">
      <alignment vertical="center"/>
    </xf>
    <xf numFmtId="179" fontId="5" fillId="2" borderId="9" xfId="0" applyNumberFormat="1" applyFont="1" applyFill="1" applyBorder="1" applyAlignment="1">
      <alignment vertical="center"/>
    </xf>
    <xf numFmtId="179" fontId="5" fillId="0" borderId="6" xfId="0" applyNumberFormat="1" applyFont="1" applyBorder="1" applyAlignment="1">
      <alignment vertical="center"/>
    </xf>
    <xf numFmtId="180" fontId="5" fillId="2" borderId="7" xfId="0" applyNumberFormat="1" applyFont="1" applyFill="1" applyBorder="1" applyAlignment="1">
      <alignment vertical="center"/>
    </xf>
    <xf numFmtId="181" fontId="10" fillId="0" borderId="0" xfId="0" applyNumberFormat="1" applyFont="1" applyAlignment="1">
      <alignment shrinkToFit="1"/>
    </xf>
    <xf numFmtId="181" fontId="12" fillId="3" borderId="18" xfId="0" applyNumberFormat="1" applyFont="1" applyFill="1" applyBorder="1" applyAlignment="1">
      <alignment horizontal="center" vertical="center" shrinkToFit="1"/>
    </xf>
    <xf numFmtId="181" fontId="12" fillId="3" borderId="33" xfId="0" applyNumberFormat="1" applyFont="1" applyFill="1" applyBorder="1" applyAlignment="1">
      <alignment horizontal="center" vertical="center" shrinkToFit="1"/>
    </xf>
    <xf numFmtId="181" fontId="12" fillId="3" borderId="12" xfId="0" applyNumberFormat="1" applyFont="1" applyFill="1" applyBorder="1" applyAlignment="1">
      <alignment horizontal="center" vertical="center" shrinkToFit="1"/>
    </xf>
    <xf numFmtId="181" fontId="8" fillId="3" borderId="12" xfId="0" applyNumberFormat="1" applyFont="1" applyFill="1" applyBorder="1" applyAlignment="1">
      <alignment horizontal="center" vertical="center" shrinkToFit="1"/>
    </xf>
    <xf numFmtId="181" fontId="13" fillId="3" borderId="12" xfId="0" applyNumberFormat="1" applyFont="1" applyFill="1" applyBorder="1" applyAlignment="1">
      <alignment horizontal="center" vertical="center" shrinkToFit="1"/>
    </xf>
    <xf numFmtId="181" fontId="12" fillId="3" borderId="12" xfId="0" applyNumberFormat="1" applyFont="1" applyFill="1" applyBorder="1" applyAlignment="1">
      <alignment shrinkToFit="1"/>
    </xf>
    <xf numFmtId="181" fontId="12" fillId="3" borderId="17" xfId="0" applyNumberFormat="1" applyFont="1" applyFill="1" applyBorder="1" applyAlignment="1">
      <alignment horizontal="center" vertical="center" shrinkToFit="1"/>
    </xf>
    <xf numFmtId="181" fontId="8" fillId="3" borderId="17" xfId="0" applyNumberFormat="1" applyFont="1" applyFill="1" applyBorder="1" applyAlignment="1">
      <alignment horizontal="center" vertical="center" shrinkToFit="1"/>
    </xf>
    <xf numFmtId="181" fontId="13" fillId="3" borderId="17" xfId="0" applyNumberFormat="1" applyFont="1" applyFill="1" applyBorder="1" applyAlignment="1">
      <alignment horizontal="center" vertical="center" shrinkToFit="1"/>
    </xf>
    <xf numFmtId="181" fontId="12" fillId="3" borderId="17" xfId="0" applyNumberFormat="1" applyFont="1" applyFill="1" applyBorder="1" applyAlignment="1">
      <alignment shrinkToFit="1"/>
    </xf>
    <xf numFmtId="181" fontId="12" fillId="3" borderId="21" xfId="0" applyNumberFormat="1" applyFont="1" applyFill="1" applyBorder="1" applyAlignment="1">
      <alignment horizontal="center" vertical="center" shrinkToFit="1"/>
    </xf>
    <xf numFmtId="181" fontId="13" fillId="3" borderId="21" xfId="0" applyNumberFormat="1" applyFont="1" applyFill="1" applyBorder="1" applyAlignment="1">
      <alignment horizontal="center" vertical="center" shrinkToFit="1"/>
    </xf>
    <xf numFmtId="181" fontId="12" fillId="3" borderId="21" xfId="0" applyNumberFormat="1" applyFont="1" applyFill="1" applyBorder="1" applyAlignment="1">
      <alignment shrinkToFit="1"/>
    </xf>
    <xf numFmtId="181" fontId="8" fillId="0" borderId="29" xfId="0" applyNumberFormat="1" applyFont="1" applyBorder="1" applyAlignment="1">
      <alignment horizontal="center" vertical="center" shrinkToFit="1"/>
    </xf>
    <xf numFmtId="181" fontId="12" fillId="0" borderId="22" xfId="0" applyNumberFormat="1" applyFont="1" applyBorder="1" applyAlignment="1">
      <alignment horizontal="center" vertical="center" shrinkToFit="1"/>
    </xf>
    <xf numFmtId="181" fontId="12" fillId="0" borderId="30" xfId="0" applyNumberFormat="1" applyFont="1" applyBorder="1" applyAlignment="1">
      <alignment horizontal="center" vertical="center" shrinkToFit="1"/>
    </xf>
    <xf numFmtId="181" fontId="12" fillId="0" borderId="29" xfId="0" applyNumberFormat="1" applyFont="1" applyBorder="1" applyAlignment="1">
      <alignment horizontal="center" vertical="center" shrinkToFit="1"/>
    </xf>
    <xf numFmtId="181" fontId="12" fillId="0" borderId="23" xfId="0" applyNumberFormat="1" applyFont="1" applyBorder="1" applyAlignment="1">
      <alignment horizontal="center" vertical="center" shrinkToFit="1"/>
    </xf>
    <xf numFmtId="181" fontId="12" fillId="0" borderId="31" xfId="0" applyNumberFormat="1" applyFont="1" applyBorder="1" applyAlignment="1">
      <alignment horizontal="center" vertical="center" shrinkToFit="1"/>
    </xf>
    <xf numFmtId="181" fontId="8" fillId="0" borderId="9" xfId="0" applyNumberFormat="1" applyFont="1" applyBorder="1" applyAlignment="1">
      <alignment horizontal="center" vertical="center" shrinkToFit="1"/>
    </xf>
    <xf numFmtId="181" fontId="8" fillId="0" borderId="1" xfId="0" applyNumberFormat="1" applyFont="1" applyBorder="1" applyAlignment="1">
      <alignment horizontal="center" vertical="center" shrinkToFit="1"/>
    </xf>
    <xf numFmtId="181" fontId="8" fillId="0" borderId="0" xfId="0" applyNumberFormat="1" applyFont="1" applyAlignment="1">
      <alignment horizontal="center" vertical="center" shrinkToFit="1"/>
    </xf>
    <xf numFmtId="181" fontId="13" fillId="3" borderId="17" xfId="0" applyNumberFormat="1" applyFont="1" applyFill="1" applyBorder="1" applyAlignment="1">
      <alignment horizontal="right" vertical="center" shrinkToFit="1"/>
    </xf>
    <xf numFmtId="181" fontId="13" fillId="3" borderId="34" xfId="0" applyNumberFormat="1" applyFont="1" applyFill="1" applyBorder="1" applyAlignment="1">
      <alignment horizontal="right" vertical="center" shrinkToFit="1"/>
    </xf>
    <xf numFmtId="181" fontId="12" fillId="3" borderId="34" xfId="0" applyNumberFormat="1" applyFont="1" applyFill="1" applyBorder="1" applyAlignment="1">
      <alignment shrinkToFit="1"/>
    </xf>
    <xf numFmtId="181" fontId="8" fillId="0" borderId="6" xfId="0" applyNumberFormat="1" applyFont="1" applyBorder="1" applyAlignment="1">
      <alignment horizontal="center" vertical="center" wrapText="1" shrinkToFit="1"/>
    </xf>
    <xf numFmtId="181" fontId="12" fillId="0" borderId="0" xfId="0" applyNumberFormat="1" applyFont="1" applyAlignment="1">
      <alignment shrinkToFit="1"/>
    </xf>
    <xf numFmtId="181" fontId="12" fillId="0" borderId="18" xfId="0" applyNumberFormat="1" applyFont="1" applyBorder="1" applyAlignment="1">
      <alignment vertical="center" shrinkToFit="1"/>
    </xf>
    <xf numFmtId="181" fontId="10" fillId="3" borderId="17" xfId="1" applyNumberFormat="1" applyFont="1" applyFill="1" applyBorder="1" applyAlignment="1"/>
    <xf numFmtId="181" fontId="12" fillId="0" borderId="17" xfId="0" applyNumberFormat="1" applyFont="1" applyBorder="1" applyAlignment="1">
      <alignment vertical="center" shrinkToFit="1"/>
    </xf>
    <xf numFmtId="181" fontId="8" fillId="0" borderId="25" xfId="0" applyNumberFormat="1" applyFont="1" applyBorder="1" applyAlignment="1">
      <alignment vertical="center" shrinkToFit="1"/>
    </xf>
    <xf numFmtId="181" fontId="10" fillId="0" borderId="6" xfId="1" applyNumberFormat="1" applyFont="1" applyFill="1" applyBorder="1" applyAlignment="1">
      <alignment horizontal="right"/>
    </xf>
    <xf numFmtId="181" fontId="12" fillId="0" borderId="12" xfId="0" applyNumberFormat="1" applyFont="1" applyBorder="1" applyAlignment="1">
      <alignment vertical="center" shrinkToFit="1"/>
    </xf>
    <xf numFmtId="181" fontId="8" fillId="0" borderId="26" xfId="0" applyNumberFormat="1" applyFont="1" applyBorder="1" applyAlignment="1">
      <alignment vertical="center" shrinkToFit="1"/>
    </xf>
    <xf numFmtId="181" fontId="12" fillId="3" borderId="39" xfId="0" applyNumberFormat="1" applyFont="1" applyFill="1" applyBorder="1" applyAlignment="1">
      <alignment shrinkToFit="1"/>
    </xf>
    <xf numFmtId="181" fontId="12" fillId="0" borderId="6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38" fontId="12" fillId="0" borderId="18" xfId="1" applyFont="1" applyFill="1" applyBorder="1" applyAlignment="1">
      <alignment horizontal="right" vertical="center" shrinkToFit="1"/>
    </xf>
    <xf numFmtId="38" fontId="12" fillId="3" borderId="17" xfId="1" applyFont="1" applyFill="1" applyBorder="1" applyAlignment="1">
      <alignment horizontal="right" vertical="center" shrinkToFit="1"/>
    </xf>
    <xf numFmtId="38" fontId="12" fillId="0" borderId="17" xfId="1" applyFont="1" applyFill="1" applyBorder="1" applyAlignment="1">
      <alignment horizontal="right" vertical="center" shrinkToFit="1"/>
    </xf>
    <xf numFmtId="0" fontId="8" fillId="0" borderId="6" xfId="0" applyFont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9" fillId="2" borderId="0" xfId="0" applyFont="1" applyFill="1"/>
    <xf numFmtId="176" fontId="3" fillId="0" borderId="0" xfId="0" applyNumberFormat="1" applyFont="1"/>
    <xf numFmtId="0" fontId="28" fillId="0" borderId="0" xfId="0" applyFont="1"/>
    <xf numFmtId="176" fontId="3" fillId="0" borderId="3" xfId="0" applyNumberFormat="1" applyFont="1" applyBorder="1"/>
    <xf numFmtId="176" fontId="3" fillId="0" borderId="3" xfId="0" applyNumberFormat="1" applyFont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8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38" fontId="30" fillId="4" borderId="9" xfId="1" applyFont="1" applyFill="1" applyBorder="1" applyAlignment="1">
      <alignment horizontal="right" vertical="center" shrinkToFit="1"/>
    </xf>
    <xf numFmtId="38" fontId="8" fillId="2" borderId="9" xfId="1" applyFont="1" applyFill="1" applyBorder="1" applyAlignment="1">
      <alignment vertical="center" shrinkToFit="1"/>
    </xf>
    <xf numFmtId="38" fontId="13" fillId="2" borderId="9" xfId="1" applyFont="1" applyFill="1" applyBorder="1" applyAlignment="1">
      <alignment vertical="center" shrinkToFit="1"/>
    </xf>
    <xf numFmtId="181" fontId="8" fillId="0" borderId="9" xfId="0" applyNumberFormat="1" applyFont="1" applyBorder="1" applyAlignment="1">
      <alignment horizontal="right" vertical="center" shrinkToFit="1"/>
    </xf>
    <xf numFmtId="0" fontId="8" fillId="2" borderId="0" xfId="0" applyFont="1" applyFill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38" fontId="30" fillId="6" borderId="6" xfId="1" applyFont="1" applyFill="1" applyBorder="1" applyAlignment="1">
      <alignment horizontal="right" vertical="center" shrinkToFit="1"/>
    </xf>
    <xf numFmtId="38" fontId="8" fillId="5" borderId="6" xfId="1" applyFont="1" applyFill="1" applyBorder="1" applyAlignment="1">
      <alignment vertical="center" shrinkToFit="1"/>
    </xf>
    <xf numFmtId="38" fontId="13" fillId="5" borderId="6" xfId="1" applyFont="1" applyFill="1" applyBorder="1" applyAlignment="1">
      <alignment vertical="center" shrinkToFit="1"/>
    </xf>
    <xf numFmtId="181" fontId="8" fillId="5" borderId="6" xfId="0" applyNumberFormat="1" applyFont="1" applyFill="1" applyBorder="1" applyAlignment="1">
      <alignment horizontal="right" vertical="center"/>
    </xf>
    <xf numFmtId="178" fontId="12" fillId="5" borderId="6" xfId="0" applyNumberFormat="1" applyFont="1" applyFill="1" applyBorder="1" applyAlignment="1">
      <alignment horizontal="center" vertical="center" shrinkToFit="1"/>
    </xf>
    <xf numFmtId="178" fontId="12" fillId="5" borderId="6" xfId="0" applyNumberFormat="1" applyFont="1" applyFill="1" applyBorder="1" applyAlignment="1">
      <alignment horizontal="right" vertical="center" shrinkToFit="1"/>
    </xf>
    <xf numFmtId="178" fontId="13" fillId="5" borderId="6" xfId="0" applyNumberFormat="1" applyFont="1" applyFill="1" applyBorder="1" applyAlignment="1">
      <alignment horizontal="center" vertical="center" shrinkToFit="1"/>
    </xf>
    <xf numFmtId="38" fontId="30" fillId="4" borderId="6" xfId="1" applyFont="1" applyFill="1" applyBorder="1" applyAlignment="1">
      <alignment horizontal="right" vertical="center" shrinkToFit="1"/>
    </xf>
    <xf numFmtId="38" fontId="8" fillId="2" borderId="6" xfId="1" applyFont="1" applyFill="1" applyBorder="1" applyAlignment="1">
      <alignment vertical="center" shrinkToFit="1"/>
    </xf>
    <xf numFmtId="181" fontId="8" fillId="0" borderId="6" xfId="0" applyNumberFormat="1" applyFont="1" applyBorder="1" applyAlignment="1">
      <alignment horizontal="right" vertical="center" shrinkToFit="1"/>
    </xf>
    <xf numFmtId="0" fontId="8" fillId="2" borderId="11" xfId="0" applyFont="1" applyFill="1" applyBorder="1" applyAlignment="1">
      <alignment horizontal="center" vertical="center"/>
    </xf>
    <xf numFmtId="38" fontId="30" fillId="4" borderId="8" xfId="1" applyFont="1" applyFill="1" applyBorder="1" applyAlignment="1">
      <alignment horizontal="right" vertical="center" shrinkToFit="1"/>
    </xf>
    <xf numFmtId="38" fontId="8" fillId="2" borderId="8" xfId="1" applyFont="1" applyFill="1" applyBorder="1" applyAlignment="1">
      <alignment vertical="center" shrinkToFit="1"/>
    </xf>
    <xf numFmtId="38" fontId="13" fillId="2" borderId="8" xfId="1" applyFont="1" applyFill="1" applyBorder="1" applyAlignment="1">
      <alignment vertical="center" shrinkToFit="1"/>
    </xf>
    <xf numFmtId="181" fontId="8" fillId="0" borderId="8" xfId="0" applyNumberFormat="1" applyFont="1" applyBorder="1" applyAlignment="1">
      <alignment horizontal="right" vertical="center" shrinkToFit="1"/>
    </xf>
    <xf numFmtId="0" fontId="8" fillId="5" borderId="47" xfId="0" applyFont="1" applyFill="1" applyBorder="1" applyAlignment="1">
      <alignment horizontal="distributed" vertical="center"/>
    </xf>
    <xf numFmtId="38" fontId="30" fillId="6" borderId="9" xfId="1" applyFont="1" applyFill="1" applyBorder="1" applyAlignment="1">
      <alignment horizontal="right" vertical="center" shrinkToFit="1"/>
    </xf>
    <xf numFmtId="38" fontId="8" fillId="5" borderId="9" xfId="1" applyFont="1" applyFill="1" applyBorder="1" applyAlignment="1">
      <alignment vertical="center" shrinkToFit="1"/>
    </xf>
    <xf numFmtId="38" fontId="13" fillId="5" borderId="9" xfId="1" applyFont="1" applyFill="1" applyBorder="1" applyAlignment="1">
      <alignment vertical="center" shrinkToFit="1"/>
    </xf>
    <xf numFmtId="181" fontId="8" fillId="5" borderId="9" xfId="0" applyNumberFormat="1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distributed" vertical="center"/>
    </xf>
    <xf numFmtId="0" fontId="8" fillId="2" borderId="48" xfId="0" applyFont="1" applyFill="1" applyBorder="1" applyAlignment="1">
      <alignment horizontal="center" vertical="center"/>
    </xf>
    <xf numFmtId="38" fontId="31" fillId="4" borderId="6" xfId="1" applyFont="1" applyFill="1" applyBorder="1" applyAlignment="1">
      <alignment horizontal="right" vertical="center" shrinkToFit="1"/>
    </xf>
    <xf numFmtId="38" fontId="8" fillId="2" borderId="6" xfId="1" applyFont="1" applyFill="1" applyBorder="1" applyAlignment="1">
      <alignment horizontal="right" vertical="center" shrinkToFit="1"/>
    </xf>
    <xf numFmtId="38" fontId="13" fillId="2" borderId="6" xfId="1" applyFont="1" applyFill="1" applyBorder="1" applyAlignment="1">
      <alignment vertical="center" shrinkToFit="1"/>
    </xf>
    <xf numFmtId="0" fontId="8" fillId="5" borderId="47" xfId="0" applyFont="1" applyFill="1" applyBorder="1" applyAlignment="1">
      <alignment horizontal="center" vertical="center"/>
    </xf>
    <xf numFmtId="38" fontId="31" fillId="6" borderId="6" xfId="1" applyFont="1" applyFill="1" applyBorder="1" applyAlignment="1">
      <alignment horizontal="right" vertical="center" shrinkToFit="1"/>
    </xf>
    <xf numFmtId="178" fontId="12" fillId="0" borderId="49" xfId="0" applyNumberFormat="1" applyFont="1" applyBorder="1" applyAlignment="1">
      <alignment horizontal="center" vertical="center" shrinkToFit="1"/>
    </xf>
    <xf numFmtId="38" fontId="8" fillId="2" borderId="1" xfId="1" applyFont="1" applyFill="1" applyBorder="1" applyAlignment="1">
      <alignment vertical="center" shrinkToFit="1"/>
    </xf>
    <xf numFmtId="38" fontId="8" fillId="2" borderId="0" xfId="1" applyFont="1" applyFill="1" applyBorder="1" applyAlignment="1">
      <alignment vertical="center" shrinkToFit="1"/>
    </xf>
    <xf numFmtId="178" fontId="12" fillId="0" borderId="1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0" fontId="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7" fontId="18" fillId="2" borderId="0" xfId="0" applyNumberFormat="1" applyFont="1" applyFill="1" applyAlignment="1">
      <alignment horizontal="center" shrinkToFit="1"/>
    </xf>
    <xf numFmtId="0" fontId="8" fillId="2" borderId="0" xfId="0" applyFont="1" applyFill="1" applyAlignment="1">
      <alignment horizontal="distributed"/>
    </xf>
    <xf numFmtId="0" fontId="8" fillId="2" borderId="0" xfId="0" applyFont="1" applyFill="1" applyAlignment="1">
      <alignment horizontal="center" shrinkToFit="1"/>
    </xf>
    <xf numFmtId="0" fontId="8" fillId="2" borderId="0" xfId="0" applyFont="1" applyFill="1" applyAlignment="1">
      <alignment shrinkToFit="1"/>
    </xf>
    <xf numFmtId="0" fontId="8" fillId="2" borderId="8" xfId="0" applyFont="1" applyFill="1" applyBorder="1" applyAlignment="1">
      <alignment horizontal="center" vertical="center" shrinkToFit="1"/>
    </xf>
    <xf numFmtId="181" fontId="8" fillId="0" borderId="50" xfId="0" applyNumberFormat="1" applyFont="1" applyBorder="1" applyAlignment="1">
      <alignment horizontal="right" vertical="center" shrinkToFit="1"/>
    </xf>
    <xf numFmtId="181" fontId="8" fillId="5" borderId="7" xfId="0" applyNumberFormat="1" applyFont="1" applyFill="1" applyBorder="1" applyAlignment="1">
      <alignment horizontal="right" vertical="center"/>
    </xf>
    <xf numFmtId="181" fontId="8" fillId="0" borderId="7" xfId="0" applyNumberFormat="1" applyFont="1" applyBorder="1" applyAlignment="1">
      <alignment horizontal="right" vertical="center" shrinkToFit="1"/>
    </xf>
    <xf numFmtId="181" fontId="8" fillId="5" borderId="50" xfId="0" applyNumberFormat="1" applyFont="1" applyFill="1" applyBorder="1" applyAlignment="1">
      <alignment horizontal="right" vertical="center"/>
    </xf>
    <xf numFmtId="0" fontId="8" fillId="5" borderId="49" xfId="0" applyFont="1" applyFill="1" applyBorder="1" applyAlignment="1">
      <alignment horizontal="distributed" vertical="center"/>
    </xf>
    <xf numFmtId="38" fontId="8" fillId="5" borderId="10" xfId="1" applyFont="1" applyFill="1" applyBorder="1" applyAlignment="1">
      <alignment vertical="center" shrinkToFit="1"/>
    </xf>
    <xf numFmtId="181" fontId="12" fillId="0" borderId="4" xfId="0" applyNumberFormat="1" applyFont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38" fontId="30" fillId="4" borderId="51" xfId="1" applyFont="1" applyFill="1" applyBorder="1" applyAlignment="1">
      <alignment horizontal="right" vertical="center" shrinkToFit="1"/>
    </xf>
    <xf numFmtId="0" fontId="8" fillId="5" borderId="6" xfId="0" applyFont="1" applyFill="1" applyBorder="1" applyAlignment="1">
      <alignment horizontal="center" vertical="center"/>
    </xf>
    <xf numFmtId="181" fontId="8" fillId="0" borderId="32" xfId="0" applyNumberFormat="1" applyFont="1" applyBorder="1" applyAlignment="1">
      <alignment horizontal="right" vertical="center" shrinkToFit="1"/>
    </xf>
    <xf numFmtId="0" fontId="8" fillId="5" borderId="9" xfId="0" applyFont="1" applyFill="1" applyBorder="1" applyAlignment="1">
      <alignment horizontal="distributed" vertical="center"/>
    </xf>
    <xf numFmtId="0" fontId="8" fillId="5" borderId="6" xfId="0" applyFont="1" applyFill="1" applyBorder="1" applyAlignment="1">
      <alignment horizontal="distributed" vertical="center"/>
    </xf>
    <xf numFmtId="38" fontId="8" fillId="2" borderId="49" xfId="1" applyFont="1" applyFill="1" applyBorder="1" applyAlignment="1">
      <alignment vertical="center" shrinkToFit="1"/>
    </xf>
    <xf numFmtId="49" fontId="12" fillId="0" borderId="0" xfId="0" applyNumberFormat="1" applyFont="1" applyAlignment="1">
      <alignment horizontal="left" shrinkToFit="1"/>
    </xf>
    <xf numFmtId="0" fontId="32" fillId="2" borderId="0" xfId="0" applyFont="1" applyFill="1" applyAlignment="1">
      <alignment horizontal="distributed"/>
    </xf>
    <xf numFmtId="177" fontId="33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38" fontId="13" fillId="2" borderId="7" xfId="1" applyFont="1" applyFill="1" applyBorder="1" applyAlignment="1">
      <alignment vertical="center" shrinkToFit="1"/>
    </xf>
    <xf numFmtId="38" fontId="13" fillId="5" borderId="7" xfId="1" applyFont="1" applyFill="1" applyBorder="1" applyAlignment="1">
      <alignment vertical="center" shrinkToFit="1"/>
    </xf>
    <xf numFmtId="181" fontId="8" fillId="5" borderId="7" xfId="0" applyNumberFormat="1" applyFont="1" applyFill="1" applyBorder="1" applyAlignment="1">
      <alignment horizontal="right" vertical="center" shrinkToFit="1"/>
    </xf>
    <xf numFmtId="0" fontId="8" fillId="2" borderId="0" xfId="0" applyFont="1" applyFill="1" applyAlignment="1">
      <alignment vertical="center" shrinkToFit="1"/>
    </xf>
    <xf numFmtId="178" fontId="13" fillId="5" borderId="7" xfId="0" applyNumberFormat="1" applyFont="1" applyFill="1" applyBorder="1" applyAlignment="1">
      <alignment horizontal="center" vertical="center" shrinkToFit="1"/>
    </xf>
    <xf numFmtId="38" fontId="30" fillId="5" borderId="6" xfId="1" applyFont="1" applyFill="1" applyBorder="1" applyAlignment="1">
      <alignment horizontal="right" vertical="center" shrinkToFit="1"/>
    </xf>
    <xf numFmtId="38" fontId="13" fillId="2" borderId="32" xfId="1" applyFont="1" applyFill="1" applyBorder="1" applyAlignment="1">
      <alignment vertical="center" shrinkToFit="1"/>
    </xf>
    <xf numFmtId="38" fontId="30" fillId="5" borderId="9" xfId="1" applyFont="1" applyFill="1" applyBorder="1" applyAlignment="1">
      <alignment horizontal="right" vertical="center" shrinkToFit="1"/>
    </xf>
    <xf numFmtId="38" fontId="13" fillId="5" borderId="50" xfId="1" applyFont="1" applyFill="1" applyBorder="1" applyAlignment="1">
      <alignment vertical="center" shrinkToFit="1"/>
    </xf>
    <xf numFmtId="181" fontId="8" fillId="5" borderId="50" xfId="0" applyNumberFormat="1" applyFont="1" applyFill="1" applyBorder="1" applyAlignment="1">
      <alignment horizontal="right" vertical="center" shrinkToFit="1"/>
    </xf>
    <xf numFmtId="0" fontId="3" fillId="0" borderId="0" xfId="0" applyFont="1"/>
    <xf numFmtId="0" fontId="28" fillId="2" borderId="0" xfId="0" applyFont="1" applyFill="1" applyAlignment="1">
      <alignment vertical="center"/>
    </xf>
    <xf numFmtId="49" fontId="12" fillId="0" borderId="0" xfId="0" applyNumberFormat="1" applyFont="1" applyAlignment="1">
      <alignment horizontal="center" shrinkToFit="1"/>
    </xf>
    <xf numFmtId="176" fontId="12" fillId="0" borderId="0" xfId="0" applyNumberFormat="1" applyFont="1"/>
    <xf numFmtId="176" fontId="12" fillId="0" borderId="3" xfId="0" applyNumberFormat="1" applyFont="1" applyBorder="1"/>
    <xf numFmtId="181" fontId="8" fillId="5" borderId="7" xfId="0" applyNumberFormat="1" applyFont="1" applyFill="1" applyBorder="1" applyAlignment="1">
      <alignment vertical="center" shrinkToFit="1"/>
    </xf>
    <xf numFmtId="0" fontId="8" fillId="5" borderId="9" xfId="0" applyFont="1" applyFill="1" applyBorder="1" applyAlignment="1">
      <alignment horizontal="center" vertical="center"/>
    </xf>
    <xf numFmtId="181" fontId="8" fillId="5" borderId="50" xfId="0" applyNumberFormat="1" applyFont="1" applyFill="1" applyBorder="1" applyAlignment="1">
      <alignment vertical="center" shrinkToFit="1"/>
    </xf>
    <xf numFmtId="177" fontId="18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center"/>
    </xf>
    <xf numFmtId="0" fontId="27" fillId="0" borderId="0" xfId="3" applyFont="1"/>
    <xf numFmtId="0" fontId="28" fillId="0" borderId="0" xfId="3" applyFont="1"/>
    <xf numFmtId="0" fontId="28" fillId="0" borderId="0" xfId="3" applyFont="1" applyAlignment="1">
      <alignment shrinkToFit="1"/>
    </xf>
    <xf numFmtId="0" fontId="29" fillId="0" borderId="0" xfId="3" applyFont="1"/>
    <xf numFmtId="0" fontId="29" fillId="0" borderId="58" xfId="3" applyFont="1" applyBorder="1" applyAlignment="1">
      <alignment horizontal="center" vertical="center"/>
    </xf>
    <xf numFmtId="0" fontId="29" fillId="0" borderId="59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9" fillId="0" borderId="11" xfId="3" applyFont="1" applyBorder="1" applyAlignment="1">
      <alignment horizontal="center" vertical="center"/>
    </xf>
    <xf numFmtId="0" fontId="29" fillId="0" borderId="60" xfId="3" applyFont="1" applyBorder="1" applyAlignment="1">
      <alignment horizontal="center" vertical="center"/>
    </xf>
    <xf numFmtId="0" fontId="29" fillId="0" borderId="61" xfId="3" applyFont="1" applyBorder="1" applyAlignment="1">
      <alignment horizontal="center" vertical="center"/>
    </xf>
    <xf numFmtId="0" fontId="29" fillId="0" borderId="62" xfId="3" applyFont="1" applyBorder="1" applyAlignment="1">
      <alignment horizontal="center" vertical="center"/>
    </xf>
    <xf numFmtId="0" fontId="29" fillId="0" borderId="65" xfId="3" applyFont="1" applyBorder="1" applyAlignment="1">
      <alignment horizontal="center" shrinkToFit="1"/>
    </xf>
    <xf numFmtId="176" fontId="36" fillId="0" borderId="66" xfId="2" applyNumberFormat="1" applyFont="1" applyFill="1" applyBorder="1" applyAlignment="1">
      <alignment horizontal="right"/>
    </xf>
    <xf numFmtId="176" fontId="36" fillId="0" borderId="67" xfId="2" applyNumberFormat="1" applyFont="1" applyFill="1" applyBorder="1" applyAlignment="1">
      <alignment horizontal="right"/>
    </xf>
    <xf numFmtId="176" fontId="36" fillId="0" borderId="14" xfId="2" applyNumberFormat="1" applyFont="1" applyFill="1" applyBorder="1" applyAlignment="1">
      <alignment horizontal="right"/>
    </xf>
    <xf numFmtId="176" fontId="36" fillId="0" borderId="1" xfId="2" applyNumberFormat="1" applyFont="1" applyFill="1" applyBorder="1" applyAlignment="1">
      <alignment horizontal="right"/>
    </xf>
    <xf numFmtId="176" fontId="36" fillId="0" borderId="68" xfId="2" applyNumberFormat="1" applyFont="1" applyFill="1" applyBorder="1" applyAlignment="1">
      <alignment horizontal="right"/>
    </xf>
    <xf numFmtId="176" fontId="36" fillId="0" borderId="69" xfId="2" applyNumberFormat="1" applyFont="1" applyFill="1" applyBorder="1" applyAlignment="1">
      <alignment horizontal="right"/>
    </xf>
    <xf numFmtId="176" fontId="36" fillId="0" borderId="70" xfId="2" applyNumberFormat="1" applyFont="1" applyFill="1" applyBorder="1" applyAlignment="1">
      <alignment horizontal="right"/>
    </xf>
    <xf numFmtId="176" fontId="29" fillId="0" borderId="71" xfId="3" applyNumberFormat="1" applyFont="1" applyBorder="1"/>
    <xf numFmtId="176" fontId="37" fillId="0" borderId="1" xfId="3" applyNumberFormat="1" applyFont="1" applyBorder="1"/>
    <xf numFmtId="182" fontId="29" fillId="0" borderId="18" xfId="3" applyNumberFormat="1" applyFont="1" applyBorder="1" applyAlignment="1">
      <alignment shrinkToFit="1"/>
    </xf>
    <xf numFmtId="0" fontId="29" fillId="0" borderId="12" xfId="3" applyFont="1" applyBorder="1" applyAlignment="1">
      <alignment horizontal="center" shrinkToFit="1"/>
    </xf>
    <xf numFmtId="0" fontId="29" fillId="0" borderId="72" xfId="3" applyFont="1" applyBorder="1" applyAlignment="1">
      <alignment horizontal="center" shrinkToFit="1"/>
    </xf>
    <xf numFmtId="176" fontId="36" fillId="0" borderId="73" xfId="2" applyNumberFormat="1" applyFont="1" applyFill="1" applyBorder="1" applyAlignment="1">
      <alignment horizontal="right"/>
    </xf>
    <xf numFmtId="176" fontId="36" fillId="0" borderId="74" xfId="2" applyNumberFormat="1" applyFont="1" applyFill="1" applyBorder="1" applyAlignment="1">
      <alignment horizontal="right"/>
    </xf>
    <xf numFmtId="176" fontId="36" fillId="0" borderId="20" xfId="2" applyNumberFormat="1" applyFont="1" applyFill="1" applyBorder="1" applyAlignment="1">
      <alignment horizontal="right"/>
    </xf>
    <xf numFmtId="176" fontId="36" fillId="0" borderId="75" xfId="2" applyNumberFormat="1" applyFont="1" applyFill="1" applyBorder="1" applyAlignment="1">
      <alignment horizontal="right"/>
    </xf>
    <xf numFmtId="176" fontId="36" fillId="0" borderId="76" xfId="2" applyNumberFormat="1" applyFont="1" applyFill="1" applyBorder="1" applyAlignment="1">
      <alignment horizontal="right"/>
    </xf>
    <xf numFmtId="176" fontId="36" fillId="0" borderId="77" xfId="2" applyNumberFormat="1" applyFont="1" applyFill="1" applyBorder="1" applyAlignment="1">
      <alignment horizontal="right"/>
    </xf>
    <xf numFmtId="176" fontId="36" fillId="0" borderId="78" xfId="2" applyNumberFormat="1" applyFont="1" applyFill="1" applyBorder="1" applyAlignment="1">
      <alignment horizontal="right"/>
    </xf>
    <xf numFmtId="176" fontId="29" fillId="0" borderId="79" xfId="3" applyNumberFormat="1" applyFont="1" applyBorder="1"/>
    <xf numFmtId="176" fontId="37" fillId="0" borderId="75" xfId="3" applyNumberFormat="1" applyFont="1" applyBorder="1"/>
    <xf numFmtId="182" fontId="29" fillId="0" borderId="17" xfId="3" applyNumberFormat="1" applyFont="1" applyBorder="1" applyAlignment="1">
      <alignment shrinkToFit="1"/>
    </xf>
    <xf numFmtId="0" fontId="29" fillId="0" borderId="17" xfId="3" applyFont="1" applyBorder="1" applyAlignment="1">
      <alignment horizontal="center" shrinkToFit="1"/>
    </xf>
    <xf numFmtId="176" fontId="29" fillId="0" borderId="71" xfId="3" applyNumberFormat="1" applyFont="1" applyBorder="1" applyAlignment="1">
      <alignment shrinkToFit="1"/>
    </xf>
    <xf numFmtId="176" fontId="37" fillId="0" borderId="1" xfId="3" applyNumberFormat="1" applyFont="1" applyBorder="1" applyAlignment="1">
      <alignment shrinkToFit="1"/>
    </xf>
    <xf numFmtId="176" fontId="36" fillId="0" borderId="80" xfId="2" applyNumberFormat="1" applyFont="1" applyFill="1" applyBorder="1" applyAlignment="1">
      <alignment horizontal="right"/>
    </xf>
    <xf numFmtId="176" fontId="36" fillId="0" borderId="81" xfId="2" applyNumberFormat="1" applyFont="1" applyFill="1" applyBorder="1" applyAlignment="1">
      <alignment horizontal="right"/>
    </xf>
    <xf numFmtId="176" fontId="36" fillId="0" borderId="33" xfId="2" applyNumberFormat="1" applyFont="1" applyFill="1" applyBorder="1" applyAlignment="1">
      <alignment horizontal="right"/>
    </xf>
    <xf numFmtId="176" fontId="36" fillId="0" borderId="44" xfId="2" applyNumberFormat="1" applyFont="1" applyFill="1" applyBorder="1" applyAlignment="1">
      <alignment horizontal="right"/>
    </xf>
    <xf numFmtId="176" fontId="36" fillId="0" borderId="82" xfId="2" applyNumberFormat="1" applyFont="1" applyFill="1" applyBorder="1" applyAlignment="1">
      <alignment horizontal="right"/>
    </xf>
    <xf numFmtId="176" fontId="36" fillId="0" borderId="83" xfId="2" applyNumberFormat="1" applyFont="1" applyFill="1" applyBorder="1" applyAlignment="1">
      <alignment horizontal="right"/>
    </xf>
    <xf numFmtId="176" fontId="36" fillId="0" borderId="84" xfId="2" applyNumberFormat="1" applyFont="1" applyFill="1" applyBorder="1" applyAlignment="1">
      <alignment horizontal="right"/>
    </xf>
    <xf numFmtId="176" fontId="29" fillId="0" borderId="85" xfId="3" applyNumberFormat="1" applyFont="1" applyBorder="1"/>
    <xf numFmtId="176" fontId="37" fillId="0" borderId="44" xfId="3" applyNumberFormat="1" applyFont="1" applyBorder="1"/>
    <xf numFmtId="0" fontId="29" fillId="0" borderId="86" xfId="3" applyFont="1" applyBorder="1" applyAlignment="1">
      <alignment horizontal="center" shrinkToFit="1"/>
    </xf>
    <xf numFmtId="176" fontId="36" fillId="0" borderId="87" xfId="2" applyNumberFormat="1" applyFont="1" applyFill="1" applyBorder="1" applyAlignment="1">
      <alignment horizontal="right"/>
    </xf>
    <xf numFmtId="176" fontId="36" fillId="0" borderId="88" xfId="2" applyNumberFormat="1" applyFont="1" applyFill="1" applyBorder="1" applyAlignment="1">
      <alignment horizontal="right"/>
    </xf>
    <xf numFmtId="176" fontId="36" fillId="0" borderId="50" xfId="2" applyNumberFormat="1" applyFont="1" applyFill="1" applyBorder="1" applyAlignment="1">
      <alignment horizontal="right"/>
    </xf>
    <xf numFmtId="176" fontId="36" fillId="0" borderId="47" xfId="2" applyNumberFormat="1" applyFont="1" applyFill="1" applyBorder="1" applyAlignment="1">
      <alignment horizontal="right"/>
    </xf>
    <xf numFmtId="176" fontId="36" fillId="0" borderId="89" xfId="2" applyNumberFormat="1" applyFont="1" applyFill="1" applyBorder="1" applyAlignment="1">
      <alignment horizontal="right"/>
    </xf>
    <xf numFmtId="176" fontId="36" fillId="0" borderId="90" xfId="2" applyNumberFormat="1" applyFont="1" applyFill="1" applyBorder="1" applyAlignment="1">
      <alignment horizontal="right"/>
    </xf>
    <xf numFmtId="176" fontId="36" fillId="0" borderId="91" xfId="2" applyNumberFormat="1" applyFont="1" applyFill="1" applyBorder="1" applyAlignment="1">
      <alignment horizontal="right"/>
    </xf>
    <xf numFmtId="176" fontId="29" fillId="0" borderId="92" xfId="3" applyNumberFormat="1" applyFont="1" applyBorder="1"/>
    <xf numFmtId="176" fontId="37" fillId="0" borderId="47" xfId="3" applyNumberFormat="1" applyFont="1" applyBorder="1"/>
    <xf numFmtId="182" fontId="29" fillId="0" borderId="93" xfId="3" applyNumberFormat="1" applyFont="1" applyBorder="1" applyAlignment="1">
      <alignment shrinkToFit="1"/>
    </xf>
    <xf numFmtId="0" fontId="29" fillId="0" borderId="9" xfId="3" applyFont="1" applyBorder="1" applyAlignment="1">
      <alignment horizontal="center" shrinkToFit="1"/>
    </xf>
    <xf numFmtId="0" fontId="29" fillId="7" borderId="28" xfId="3" applyFont="1" applyFill="1" applyBorder="1" applyAlignment="1">
      <alignment horizontal="center" shrinkToFit="1"/>
    </xf>
    <xf numFmtId="176" fontId="38" fillId="7" borderId="94" xfId="2" applyNumberFormat="1" applyFont="1" applyFill="1" applyBorder="1" applyAlignment="1">
      <alignment horizontal="right"/>
    </xf>
    <xf numFmtId="176" fontId="38" fillId="7" borderId="95" xfId="2" applyNumberFormat="1" applyFont="1" applyFill="1" applyBorder="1" applyAlignment="1">
      <alignment horizontal="right"/>
    </xf>
    <xf numFmtId="176" fontId="38" fillId="7" borderId="7" xfId="2" applyNumberFormat="1" applyFont="1" applyFill="1" applyBorder="1" applyAlignment="1">
      <alignment horizontal="right"/>
    </xf>
    <xf numFmtId="176" fontId="38" fillId="7" borderId="4" xfId="2" applyNumberFormat="1" applyFont="1" applyFill="1" applyBorder="1" applyAlignment="1">
      <alignment horizontal="right"/>
    </xf>
    <xf numFmtId="176" fontId="38" fillId="7" borderId="96" xfId="2" applyNumberFormat="1" applyFont="1" applyFill="1" applyBorder="1" applyAlignment="1">
      <alignment horizontal="right"/>
    </xf>
    <xf numFmtId="176" fontId="38" fillId="7" borderId="97" xfId="2" applyNumberFormat="1" applyFont="1" applyFill="1" applyBorder="1" applyAlignment="1">
      <alignment horizontal="right"/>
    </xf>
    <xf numFmtId="176" fontId="38" fillId="7" borderId="98" xfId="2" applyNumberFormat="1" applyFont="1" applyFill="1" applyBorder="1" applyAlignment="1">
      <alignment horizontal="right"/>
    </xf>
    <xf numFmtId="176" fontId="29" fillId="7" borderId="92" xfId="3" applyNumberFormat="1" applyFont="1" applyFill="1" applyBorder="1" applyAlignment="1">
      <alignment shrinkToFit="1"/>
    </xf>
    <xf numFmtId="176" fontId="37" fillId="7" borderId="47" xfId="3" applyNumberFormat="1" applyFont="1" applyFill="1" applyBorder="1" applyAlignment="1">
      <alignment shrinkToFit="1"/>
    </xf>
    <xf numFmtId="182" fontId="29" fillId="7" borderId="6" xfId="3" applyNumberFormat="1" applyFont="1" applyFill="1" applyBorder="1" applyAlignment="1">
      <alignment shrinkToFit="1"/>
    </xf>
    <xf numFmtId="0" fontId="29" fillId="7" borderId="6" xfId="3" applyFont="1" applyFill="1" applyBorder="1" applyAlignment="1">
      <alignment horizontal="center" shrinkToFit="1"/>
    </xf>
    <xf numFmtId="0" fontId="29" fillId="0" borderId="99" xfId="3" applyFont="1" applyBorder="1" applyAlignment="1">
      <alignment horizontal="center" shrinkToFit="1"/>
    </xf>
    <xf numFmtId="176" fontId="36" fillId="0" borderId="100" xfId="2" applyNumberFormat="1" applyFont="1" applyFill="1" applyBorder="1" applyAlignment="1">
      <alignment horizontal="right"/>
    </xf>
    <xf numFmtId="176" fontId="36" fillId="0" borderId="101" xfId="2" applyNumberFormat="1" applyFont="1" applyFill="1" applyBorder="1" applyAlignment="1">
      <alignment horizontal="right"/>
    </xf>
    <xf numFmtId="176" fontId="36" fillId="0" borderId="13" xfId="2" applyNumberFormat="1" applyFont="1" applyFill="1" applyBorder="1" applyAlignment="1">
      <alignment horizontal="right"/>
    </xf>
    <xf numFmtId="176" fontId="36" fillId="0" borderId="49" xfId="2" applyNumberFormat="1" applyFont="1" applyFill="1" applyBorder="1" applyAlignment="1">
      <alignment horizontal="right"/>
    </xf>
    <xf numFmtId="176" fontId="36" fillId="0" borderId="102" xfId="2" applyNumberFormat="1" applyFont="1" applyFill="1" applyBorder="1" applyAlignment="1">
      <alignment horizontal="right"/>
    </xf>
    <xf numFmtId="176" fontId="36" fillId="0" borderId="103" xfId="2" applyNumberFormat="1" applyFont="1" applyFill="1" applyBorder="1" applyAlignment="1">
      <alignment horizontal="right"/>
    </xf>
    <xf numFmtId="176" fontId="36" fillId="0" borderId="104" xfId="2" applyNumberFormat="1" applyFont="1" applyFill="1" applyBorder="1" applyAlignment="1">
      <alignment horizontal="right"/>
    </xf>
    <xf numFmtId="182" fontId="29" fillId="0" borderId="105" xfId="3" applyNumberFormat="1" applyFont="1" applyBorder="1" applyAlignment="1">
      <alignment shrinkToFit="1"/>
    </xf>
    <xf numFmtId="0" fontId="29" fillId="0" borderId="10" xfId="3" applyFont="1" applyBorder="1" applyAlignment="1">
      <alignment horizontal="center" shrinkToFit="1"/>
    </xf>
    <xf numFmtId="176" fontId="38" fillId="7" borderId="39" xfId="2" applyNumberFormat="1" applyFont="1" applyFill="1" applyBorder="1" applyAlignment="1">
      <alignment horizontal="right" shrinkToFit="1"/>
    </xf>
    <xf numFmtId="176" fontId="39" fillId="7" borderId="4" xfId="2" applyNumberFormat="1" applyFont="1" applyFill="1" applyBorder="1" applyAlignment="1">
      <alignment horizontal="right" shrinkToFit="1"/>
    </xf>
    <xf numFmtId="0" fontId="29" fillId="7" borderId="99" xfId="3" applyFont="1" applyFill="1" applyBorder="1" applyAlignment="1">
      <alignment horizontal="center" shrinkToFit="1"/>
    </xf>
    <xf numFmtId="176" fontId="38" fillId="7" borderId="100" xfId="2" applyNumberFormat="1" applyFont="1" applyFill="1" applyBorder="1" applyAlignment="1">
      <alignment horizontal="right"/>
    </xf>
    <xf numFmtId="176" fontId="38" fillId="7" borderId="101" xfId="2" applyNumberFormat="1" applyFont="1" applyFill="1" applyBorder="1" applyAlignment="1">
      <alignment horizontal="right"/>
    </xf>
    <xf numFmtId="176" fontId="38" fillId="7" borderId="13" xfId="2" applyNumberFormat="1" applyFont="1" applyFill="1" applyBorder="1" applyAlignment="1">
      <alignment horizontal="right"/>
    </xf>
    <xf numFmtId="176" fontId="38" fillId="7" borderId="49" xfId="2" applyNumberFormat="1" applyFont="1" applyFill="1" applyBorder="1" applyAlignment="1">
      <alignment horizontal="right"/>
    </xf>
    <xf numFmtId="176" fontId="38" fillId="7" borderId="102" xfId="2" applyNumberFormat="1" applyFont="1" applyFill="1" applyBorder="1" applyAlignment="1">
      <alignment horizontal="right"/>
    </xf>
    <xf numFmtId="176" fontId="38" fillId="7" borderId="103" xfId="2" applyNumberFormat="1" applyFont="1" applyFill="1" applyBorder="1" applyAlignment="1">
      <alignment horizontal="right"/>
    </xf>
    <xf numFmtId="176" fontId="38" fillId="7" borderId="104" xfId="2" applyNumberFormat="1" applyFont="1" applyFill="1" applyBorder="1" applyAlignment="1">
      <alignment horizontal="right"/>
    </xf>
    <xf numFmtId="176" fontId="29" fillId="7" borderId="71" xfId="3" applyNumberFormat="1" applyFont="1" applyFill="1" applyBorder="1" applyAlignment="1">
      <alignment shrinkToFit="1"/>
    </xf>
    <xf numFmtId="176" fontId="37" fillId="7" borderId="1" xfId="3" applyNumberFormat="1" applyFont="1" applyFill="1" applyBorder="1" applyAlignment="1">
      <alignment shrinkToFit="1"/>
    </xf>
    <xf numFmtId="182" fontId="29" fillId="7" borderId="10" xfId="3" applyNumberFormat="1" applyFont="1" applyFill="1" applyBorder="1" applyAlignment="1">
      <alignment shrinkToFit="1"/>
    </xf>
    <xf numFmtId="0" fontId="29" fillId="7" borderId="10" xfId="3" applyFont="1" applyFill="1" applyBorder="1" applyAlignment="1">
      <alignment horizontal="center" wrapText="1" shrinkToFit="1"/>
    </xf>
    <xf numFmtId="0" fontId="29" fillId="0" borderId="106" xfId="3" applyFont="1" applyBorder="1" applyAlignment="1">
      <alignment horizontal="center" shrinkToFit="1"/>
    </xf>
    <xf numFmtId="176" fontId="29" fillId="0" borderId="107" xfId="5" applyNumberFormat="1" applyFont="1" applyBorder="1" applyAlignment="1">
      <alignment shrinkToFit="1"/>
    </xf>
    <xf numFmtId="176" fontId="29" fillId="0" borderId="108" xfId="5" applyNumberFormat="1" applyFont="1" applyBorder="1" applyAlignment="1">
      <alignment shrinkToFit="1"/>
    </xf>
    <xf numFmtId="176" fontId="29" fillId="0" borderId="109" xfId="5" applyNumberFormat="1" applyFont="1" applyBorder="1" applyAlignment="1">
      <alignment shrinkToFit="1"/>
    </xf>
    <xf numFmtId="176" fontId="29" fillId="0" borderId="110" xfId="5" applyNumberFormat="1" applyFont="1" applyBorder="1" applyAlignment="1">
      <alignment shrinkToFit="1"/>
    </xf>
    <xf numFmtId="176" fontId="29" fillId="0" borderId="111" xfId="5" applyNumberFormat="1" applyFont="1" applyBorder="1" applyAlignment="1">
      <alignment shrinkToFit="1"/>
    </xf>
    <xf numFmtId="176" fontId="29" fillId="0" borderId="112" xfId="5" applyNumberFormat="1" applyFont="1" applyBorder="1" applyAlignment="1">
      <alignment shrinkToFit="1"/>
    </xf>
    <xf numFmtId="176" fontId="29" fillId="0" borderId="113" xfId="5" applyNumberFormat="1" applyFont="1" applyBorder="1" applyAlignment="1">
      <alignment shrinkToFit="1"/>
    </xf>
    <xf numFmtId="176" fontId="29" fillId="0" borderId="114" xfId="5" applyNumberFormat="1" applyFont="1" applyBorder="1" applyAlignment="1">
      <alignment shrinkToFit="1"/>
    </xf>
    <xf numFmtId="176" fontId="29" fillId="0" borderId="115" xfId="3" applyNumberFormat="1" applyFont="1" applyBorder="1" applyAlignment="1">
      <alignment shrinkToFit="1"/>
    </xf>
    <xf numFmtId="176" fontId="37" fillId="0" borderId="116" xfId="3" applyNumberFormat="1" applyFont="1" applyBorder="1" applyAlignment="1">
      <alignment shrinkToFit="1"/>
    </xf>
    <xf numFmtId="182" fontId="29" fillId="0" borderId="51" xfId="3" applyNumberFormat="1" applyFont="1" applyBorder="1" applyAlignment="1">
      <alignment shrinkToFit="1"/>
    </xf>
    <xf numFmtId="0" fontId="29" fillId="0" borderId="51" xfId="3" applyFont="1" applyBorder="1" applyAlignment="1">
      <alignment horizontal="center" shrinkToFit="1"/>
    </xf>
    <xf numFmtId="0" fontId="29" fillId="0" borderId="0" xfId="3" applyFont="1" applyAlignment="1">
      <alignment horizontal="center" shrinkToFit="1"/>
    </xf>
    <xf numFmtId="176" fontId="29" fillId="0" borderId="0" xfId="5" applyNumberFormat="1" applyFont="1" applyAlignment="1">
      <alignment shrinkToFit="1"/>
    </xf>
    <xf numFmtId="176" fontId="29" fillId="0" borderId="54" xfId="5" applyNumberFormat="1" applyFont="1" applyBorder="1" applyAlignment="1">
      <alignment shrinkToFit="1"/>
    </xf>
    <xf numFmtId="176" fontId="29" fillId="0" borderId="0" xfId="3" applyNumberFormat="1" applyFont="1" applyAlignment="1">
      <alignment shrinkToFit="1"/>
    </xf>
    <xf numFmtId="176" fontId="37" fillId="0" borderId="0" xfId="3" applyNumberFormat="1" applyFont="1" applyAlignment="1">
      <alignment shrinkToFit="1"/>
    </xf>
    <xf numFmtId="182" fontId="29" fillId="0" borderId="0" xfId="3" applyNumberFormat="1" applyFont="1" applyAlignment="1">
      <alignment shrinkToFit="1"/>
    </xf>
    <xf numFmtId="0" fontId="32" fillId="0" borderId="0" xfId="3" applyFont="1"/>
    <xf numFmtId="0" fontId="40" fillId="0" borderId="0" xfId="3" applyFont="1" applyAlignment="1">
      <alignment horizontal="left" vertical="center"/>
    </xf>
    <xf numFmtId="0" fontId="27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0" fontId="4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43" fillId="0" borderId="0" xfId="3" applyFont="1" applyAlignment="1">
      <alignment horizontal="center" vertical="center"/>
    </xf>
    <xf numFmtId="0" fontId="34" fillId="0" borderId="8" xfId="3" applyFont="1" applyBorder="1" applyAlignment="1">
      <alignment horizontal="center" vertical="center" shrinkToFit="1"/>
    </xf>
    <xf numFmtId="0" fontId="34" fillId="0" borderId="11" xfId="3" applyFont="1" applyBorder="1" applyAlignment="1">
      <alignment horizontal="center" vertical="center" shrinkToFit="1"/>
    </xf>
    <xf numFmtId="0" fontId="34" fillId="0" borderId="59" xfId="3" applyFont="1" applyBorder="1" applyAlignment="1">
      <alignment horizontal="center" vertical="center" shrinkToFit="1"/>
    </xf>
    <xf numFmtId="0" fontId="44" fillId="0" borderId="59" xfId="3" applyFont="1" applyBorder="1" applyAlignment="1">
      <alignment horizontal="center" vertical="center" wrapText="1"/>
    </xf>
    <xf numFmtId="0" fontId="34" fillId="0" borderId="117" xfId="3" applyFont="1" applyBorder="1" applyAlignment="1">
      <alignment horizontal="center" vertical="center"/>
    </xf>
    <xf numFmtId="0" fontId="32" fillId="0" borderId="0" xfId="3" applyFont="1" applyAlignment="1">
      <alignment vertical="center"/>
    </xf>
    <xf numFmtId="0" fontId="5" fillId="0" borderId="12" xfId="3" applyFont="1" applyBorder="1" applyAlignment="1">
      <alignment horizontal="center" vertical="center" shrinkToFit="1"/>
    </xf>
    <xf numFmtId="176" fontId="5" fillId="0" borderId="1" xfId="3" applyNumberFormat="1" applyFont="1" applyBorder="1" applyAlignment="1">
      <alignment vertical="center"/>
    </xf>
    <xf numFmtId="176" fontId="5" fillId="0" borderId="67" xfId="3" applyNumberFormat="1" applyFont="1" applyBorder="1" applyAlignment="1">
      <alignment vertical="center"/>
    </xf>
    <xf numFmtId="176" fontId="5" fillId="0" borderId="118" xfId="3" applyNumberFormat="1" applyFont="1" applyBorder="1" applyAlignment="1">
      <alignment vertical="center"/>
    </xf>
    <xf numFmtId="0" fontId="19" fillId="0" borderId="0" xfId="3" applyFont="1" applyAlignment="1">
      <alignment vertical="center"/>
    </xf>
    <xf numFmtId="0" fontId="5" fillId="0" borderId="17" xfId="3" applyFont="1" applyBorder="1" applyAlignment="1">
      <alignment horizontal="center" vertical="center" shrinkToFit="1"/>
    </xf>
    <xf numFmtId="176" fontId="5" fillId="0" borderId="75" xfId="3" applyNumberFormat="1" applyFont="1" applyBorder="1" applyAlignment="1">
      <alignment vertical="center"/>
    </xf>
    <xf numFmtId="176" fontId="5" fillId="0" borderId="74" xfId="3" applyNumberFormat="1" applyFont="1" applyBorder="1" applyAlignment="1">
      <alignment vertical="center"/>
    </xf>
    <xf numFmtId="176" fontId="5" fillId="0" borderId="119" xfId="3" applyNumberFormat="1" applyFont="1" applyBorder="1" applyAlignment="1">
      <alignment vertical="center"/>
    </xf>
    <xf numFmtId="183" fontId="32" fillId="0" borderId="0" xfId="3" applyNumberFormat="1" applyFont="1" applyAlignment="1">
      <alignment vertical="center"/>
    </xf>
    <xf numFmtId="0" fontId="5" fillId="0" borderId="10" xfId="3" applyFont="1" applyBorder="1" applyAlignment="1">
      <alignment horizontal="center" vertical="center" shrinkToFit="1"/>
    </xf>
    <xf numFmtId="176" fontId="5" fillId="0" borderId="49" xfId="3" applyNumberFormat="1" applyFont="1" applyBorder="1" applyAlignment="1">
      <alignment vertical="center"/>
    </xf>
    <xf numFmtId="176" fontId="5" fillId="0" borderId="101" xfId="3" applyNumberFormat="1" applyFont="1" applyBorder="1" applyAlignment="1">
      <alignment vertical="center"/>
    </xf>
    <xf numFmtId="176" fontId="5" fillId="0" borderId="121" xfId="3" applyNumberFormat="1" applyFont="1" applyBorder="1" applyAlignment="1">
      <alignment vertical="center"/>
    </xf>
    <xf numFmtId="176" fontId="5" fillId="0" borderId="122" xfId="3" applyNumberFormat="1" applyFont="1" applyBorder="1" applyAlignment="1">
      <alignment vertical="center"/>
    </xf>
    <xf numFmtId="183" fontId="5" fillId="0" borderId="123" xfId="3" applyNumberFormat="1" applyFont="1" applyBorder="1" applyAlignment="1">
      <alignment vertical="center"/>
    </xf>
    <xf numFmtId="183" fontId="5" fillId="0" borderId="74" xfId="3" applyNumberFormat="1" applyFont="1" applyBorder="1" applyAlignment="1">
      <alignment vertical="center"/>
    </xf>
    <xf numFmtId="0" fontId="5" fillId="0" borderId="9" xfId="3" applyFont="1" applyBorder="1" applyAlignment="1">
      <alignment horizontal="center" vertical="center" shrinkToFit="1"/>
    </xf>
    <xf numFmtId="176" fontId="5" fillId="0" borderId="47" xfId="3" applyNumberFormat="1" applyFont="1" applyBorder="1" applyAlignment="1">
      <alignment vertical="center"/>
    </xf>
    <xf numFmtId="176" fontId="5" fillId="0" borderId="88" xfId="3" applyNumberFormat="1" applyFont="1" applyBorder="1" applyAlignment="1">
      <alignment vertical="center"/>
    </xf>
    <xf numFmtId="176" fontId="5" fillId="0" borderId="124" xfId="3" applyNumberFormat="1" applyFont="1" applyBorder="1" applyAlignment="1">
      <alignment vertical="center"/>
    </xf>
    <xf numFmtId="183" fontId="34" fillId="0" borderId="51" xfId="3" applyNumberFormat="1" applyFont="1" applyBorder="1" applyAlignment="1">
      <alignment horizontal="center" vertical="center" shrinkToFit="1"/>
    </xf>
    <xf numFmtId="183" fontId="34" fillId="0" borderId="48" xfId="3" applyNumberFormat="1" applyFont="1" applyBorder="1" applyAlignment="1">
      <alignment vertical="center" shrinkToFit="1"/>
    </xf>
    <xf numFmtId="183" fontId="34" fillId="0" borderId="125" xfId="3" applyNumberFormat="1" applyFont="1" applyBorder="1" applyAlignment="1">
      <alignment vertical="center" shrinkToFit="1"/>
    </xf>
    <xf numFmtId="183" fontId="34" fillId="0" borderId="126" xfId="3" applyNumberFormat="1" applyFont="1" applyBorder="1" applyAlignment="1">
      <alignment vertical="center" shrinkToFit="1"/>
    </xf>
    <xf numFmtId="183" fontId="34" fillId="0" borderId="127" xfId="3" applyNumberFormat="1" applyFont="1" applyBorder="1" applyAlignment="1">
      <alignment vertical="center"/>
    </xf>
    <xf numFmtId="0" fontId="5" fillId="0" borderId="0" xfId="3" applyFont="1"/>
    <xf numFmtId="176" fontId="28" fillId="0" borderId="0" xfId="3" applyNumberFormat="1" applyFont="1"/>
    <xf numFmtId="0" fontId="45" fillId="0" borderId="0" xfId="3" applyFont="1" applyAlignment="1">
      <alignment horizontal="left" vertical="center"/>
    </xf>
    <xf numFmtId="0" fontId="46" fillId="0" borderId="0" xfId="3" applyFont="1" applyAlignment="1">
      <alignment vertical="center"/>
    </xf>
    <xf numFmtId="0" fontId="46" fillId="0" borderId="0" xfId="3" applyFont="1" applyAlignment="1">
      <alignment horizontal="center" vertical="center"/>
    </xf>
    <xf numFmtId="38" fontId="46" fillId="0" borderId="0" xfId="1" applyFont="1" applyFill="1" applyAlignment="1">
      <alignment vertical="center"/>
    </xf>
    <xf numFmtId="0" fontId="46" fillId="0" borderId="0" xfId="3" applyFont="1" applyAlignment="1">
      <alignment horizontal="right" vertical="center"/>
    </xf>
    <xf numFmtId="0" fontId="16" fillId="0" borderId="0" xfId="3" applyAlignment="1">
      <alignment horizontal="left" vertical="center"/>
    </xf>
    <xf numFmtId="0" fontId="16" fillId="0" borderId="0" xfId="3" applyAlignment="1">
      <alignment vertical="center"/>
    </xf>
    <xf numFmtId="0" fontId="16" fillId="0" borderId="0" xfId="3" applyAlignment="1">
      <alignment horizontal="center" vertical="center"/>
    </xf>
    <xf numFmtId="38" fontId="16" fillId="0" borderId="0" xfId="1" applyFont="1" applyFill="1" applyAlignment="1">
      <alignment vertical="center"/>
    </xf>
    <xf numFmtId="0" fontId="16" fillId="0" borderId="0" xfId="3" applyAlignment="1">
      <alignment horizontal="right" vertical="center"/>
    </xf>
    <xf numFmtId="0" fontId="1" fillId="0" borderId="0" xfId="3" applyFont="1" applyAlignment="1">
      <alignment horizontal="left" vertical="center"/>
    </xf>
    <xf numFmtId="0" fontId="47" fillId="0" borderId="0" xfId="3" applyFont="1" applyAlignment="1">
      <alignment vertical="center"/>
    </xf>
    <xf numFmtId="0" fontId="47" fillId="0" borderId="0" xfId="3" applyFont="1" applyAlignment="1">
      <alignment horizontal="center" vertical="center"/>
    </xf>
    <xf numFmtId="38" fontId="47" fillId="0" borderId="0" xfId="1" applyFont="1" applyFill="1" applyAlignment="1">
      <alignment vertical="center"/>
    </xf>
    <xf numFmtId="38" fontId="47" fillId="0" borderId="3" xfId="1" applyFont="1" applyFill="1" applyBorder="1" applyAlignment="1">
      <alignment vertical="center"/>
    </xf>
    <xf numFmtId="0" fontId="47" fillId="0" borderId="0" xfId="3" applyFont="1" applyAlignment="1">
      <alignment horizontal="right" vertical="center"/>
    </xf>
    <xf numFmtId="0" fontId="47" fillId="0" borderId="49" xfId="3" applyFont="1" applyBorder="1" applyAlignment="1">
      <alignment horizontal="center" vertical="center"/>
    </xf>
    <xf numFmtId="184" fontId="47" fillId="0" borderId="10" xfId="3" applyNumberFormat="1" applyFont="1" applyBorder="1" applyAlignment="1">
      <alignment horizontal="center" vertical="center"/>
    </xf>
    <xf numFmtId="184" fontId="47" fillId="0" borderId="2" xfId="3" applyNumberFormat="1" applyFont="1" applyBorder="1" applyAlignment="1">
      <alignment horizontal="center" vertical="center"/>
    </xf>
    <xf numFmtId="184" fontId="47" fillId="0" borderId="13" xfId="3" applyNumberFormat="1" applyFont="1" applyBorder="1" applyAlignment="1">
      <alignment horizontal="center" vertical="center"/>
    </xf>
    <xf numFmtId="38" fontId="47" fillId="0" borderId="2" xfId="1" applyFont="1" applyFill="1" applyBorder="1" applyAlignment="1">
      <alignment horizontal="center" vertical="center"/>
    </xf>
    <xf numFmtId="38" fontId="47" fillId="0" borderId="10" xfId="1" applyFont="1" applyFill="1" applyBorder="1" applyAlignment="1">
      <alignment horizontal="center" vertical="center"/>
    </xf>
    <xf numFmtId="176" fontId="47" fillId="0" borderId="6" xfId="1" applyNumberFormat="1" applyFont="1" applyFill="1" applyBorder="1" applyAlignment="1" applyProtection="1">
      <alignment horizontal="center" vertical="center"/>
    </xf>
    <xf numFmtId="0" fontId="47" fillId="0" borderId="122" xfId="6" applyFont="1" applyBorder="1" applyAlignment="1" applyProtection="1">
      <alignment horizontal="left" vertical="center" shrinkToFit="1"/>
      <protection locked="0"/>
    </xf>
    <xf numFmtId="0" fontId="47" fillId="0" borderId="128" xfId="6" applyFont="1" applyBorder="1" applyAlignment="1" applyProtection="1">
      <alignment horizontal="center" vertical="center" shrinkToFit="1"/>
      <protection locked="0"/>
    </xf>
    <xf numFmtId="0" fontId="47" fillId="0" borderId="129" xfId="6" applyFont="1" applyBorder="1" applyAlignment="1" applyProtection="1">
      <alignment horizontal="center" vertical="center" shrinkToFit="1"/>
      <protection locked="0"/>
    </xf>
    <xf numFmtId="0" fontId="47" fillId="0" borderId="105" xfId="6" applyFont="1" applyBorder="1" applyAlignment="1" applyProtection="1">
      <alignment vertical="center"/>
      <protection locked="0"/>
    </xf>
    <xf numFmtId="38" fontId="47" fillId="0" borderId="105" xfId="1" applyFont="1" applyFill="1" applyBorder="1" applyAlignment="1" applyProtection="1">
      <alignment vertical="center"/>
      <protection locked="0"/>
    </xf>
    <xf numFmtId="38" fontId="47" fillId="0" borderId="105" xfId="1" applyFont="1" applyFill="1" applyBorder="1" applyAlignment="1" applyProtection="1">
      <alignment vertical="center"/>
    </xf>
    <xf numFmtId="185" fontId="47" fillId="0" borderId="130" xfId="7" applyNumberFormat="1" applyFont="1" applyFill="1" applyBorder="1" applyAlignment="1">
      <alignment horizontal="right" vertical="center"/>
    </xf>
    <xf numFmtId="186" fontId="47" fillId="0" borderId="0" xfId="3" applyNumberFormat="1" applyFont="1" applyAlignment="1">
      <alignment vertical="center"/>
    </xf>
    <xf numFmtId="187" fontId="47" fillId="0" borderId="0" xfId="3" applyNumberFormat="1" applyFont="1" applyAlignment="1">
      <alignment vertical="center"/>
    </xf>
    <xf numFmtId="0" fontId="47" fillId="0" borderId="131" xfId="6" applyFont="1" applyBorder="1" applyAlignment="1" applyProtection="1">
      <alignment horizontal="left" vertical="center" shrinkToFit="1"/>
      <protection locked="0"/>
    </xf>
    <xf numFmtId="0" fontId="47" fillId="0" borderId="74" xfId="6" applyFont="1" applyBorder="1" applyAlignment="1" applyProtection="1">
      <alignment horizontal="center" vertical="center" shrinkToFit="1"/>
      <protection locked="0"/>
    </xf>
    <xf numFmtId="0" fontId="47" fillId="0" borderId="76" xfId="6" applyFont="1" applyBorder="1" applyAlignment="1" applyProtection="1">
      <alignment horizontal="center" vertical="center" shrinkToFit="1"/>
      <protection locked="0"/>
    </xf>
    <xf numFmtId="0" fontId="47" fillId="0" borderId="17" xfId="6" applyFont="1" applyBorder="1" applyAlignment="1" applyProtection="1">
      <alignment vertical="center"/>
      <protection locked="0"/>
    </xf>
    <xf numFmtId="38" fontId="47" fillId="0" borderId="17" xfId="1" applyFont="1" applyFill="1" applyBorder="1" applyAlignment="1" applyProtection="1">
      <alignment vertical="center"/>
      <protection locked="0"/>
    </xf>
    <xf numFmtId="38" fontId="47" fillId="0" borderId="17" xfId="1" applyFont="1" applyFill="1" applyBorder="1" applyAlignment="1" applyProtection="1">
      <alignment vertical="center"/>
    </xf>
    <xf numFmtId="185" fontId="47" fillId="0" borderId="20" xfId="7" applyNumberFormat="1" applyFont="1" applyFill="1" applyBorder="1" applyAlignment="1">
      <alignment horizontal="right" vertical="center"/>
    </xf>
    <xf numFmtId="0" fontId="47" fillId="0" borderId="132" xfId="6" applyFont="1" applyBorder="1" applyAlignment="1" applyProtection="1">
      <alignment horizontal="left" vertical="center" shrinkToFit="1"/>
      <protection locked="0"/>
    </xf>
    <xf numFmtId="0" fontId="47" fillId="0" borderId="133" xfId="6" applyFont="1" applyBorder="1" applyAlignment="1" applyProtection="1">
      <alignment horizontal="center" vertical="center" shrinkToFit="1"/>
      <protection locked="0"/>
    </xf>
    <xf numFmtId="0" fontId="47" fillId="0" borderId="134" xfId="6" applyFont="1" applyBorder="1" applyAlignment="1" applyProtection="1">
      <alignment horizontal="center" vertical="center" shrinkToFit="1"/>
      <protection locked="0"/>
    </xf>
    <xf numFmtId="0" fontId="47" fillId="0" borderId="34" xfId="6" applyFont="1" applyBorder="1" applyAlignment="1" applyProtection="1">
      <alignment vertical="center"/>
      <protection locked="0"/>
    </xf>
    <xf numFmtId="38" fontId="47" fillId="0" borderId="34" xfId="1" applyFont="1" applyFill="1" applyBorder="1" applyAlignment="1" applyProtection="1">
      <alignment vertical="center"/>
      <protection locked="0"/>
    </xf>
    <xf numFmtId="38" fontId="47" fillId="0" borderId="34" xfId="1" applyFont="1" applyFill="1" applyBorder="1" applyAlignment="1" applyProtection="1">
      <alignment vertical="center"/>
    </xf>
    <xf numFmtId="185" fontId="47" fillId="0" borderId="135" xfId="7" applyNumberFormat="1" applyFont="1" applyFill="1" applyBorder="1" applyAlignment="1">
      <alignment horizontal="right" vertical="center"/>
    </xf>
    <xf numFmtId="0" fontId="47" fillId="0" borderId="136" xfId="6" applyFont="1" applyBorder="1" applyAlignment="1" applyProtection="1">
      <alignment horizontal="left" vertical="center" shrinkToFit="1"/>
      <protection locked="0"/>
    </xf>
    <xf numFmtId="0" fontId="47" fillId="0" borderId="137" xfId="6" applyFont="1" applyBorder="1" applyAlignment="1" applyProtection="1">
      <alignment horizontal="center" vertical="center" shrinkToFit="1"/>
      <protection locked="0"/>
    </xf>
    <xf numFmtId="0" fontId="47" fillId="0" borderId="138" xfId="6" applyFont="1" applyBorder="1" applyAlignment="1" applyProtection="1">
      <alignment horizontal="center" vertical="center" shrinkToFit="1"/>
      <protection locked="0"/>
    </xf>
    <xf numFmtId="0" fontId="47" fillId="0" borderId="93" xfId="6" applyFont="1" applyBorder="1" applyAlignment="1" applyProtection="1">
      <alignment vertical="center"/>
      <protection locked="0"/>
    </xf>
    <xf numFmtId="38" fontId="47" fillId="0" borderId="93" xfId="1" applyFont="1" applyFill="1" applyBorder="1" applyAlignment="1" applyProtection="1">
      <alignment vertical="center"/>
    </xf>
    <xf numFmtId="185" fontId="47" fillId="0" borderId="139" xfId="7" applyNumberFormat="1" applyFont="1" applyFill="1" applyBorder="1" applyAlignment="1">
      <alignment horizontal="right" vertical="center"/>
    </xf>
    <xf numFmtId="0" fontId="47" fillId="0" borderId="136" xfId="3" applyFont="1" applyBorder="1" applyAlignment="1">
      <alignment horizontal="left" vertical="center" shrinkToFit="1"/>
    </xf>
    <xf numFmtId="0" fontId="47" fillId="0" borderId="137" xfId="3" applyFont="1" applyBorder="1" applyAlignment="1">
      <alignment horizontal="center" vertical="center" shrinkToFit="1"/>
    </xf>
    <xf numFmtId="0" fontId="47" fillId="0" borderId="138" xfId="3" applyFont="1" applyBorder="1" applyAlignment="1">
      <alignment horizontal="center" vertical="center" shrinkToFit="1"/>
    </xf>
    <xf numFmtId="38" fontId="47" fillId="0" borderId="93" xfId="1" applyFont="1" applyFill="1" applyBorder="1" applyAlignment="1">
      <alignment vertical="center"/>
    </xf>
    <xf numFmtId="38" fontId="47" fillId="0" borderId="17" xfId="1" applyFont="1" applyFill="1" applyBorder="1" applyAlignment="1">
      <alignment vertical="center"/>
    </xf>
    <xf numFmtId="0" fontId="47" fillId="0" borderId="131" xfId="3" applyFont="1" applyBorder="1" applyAlignment="1">
      <alignment horizontal="left" vertical="center" shrinkToFit="1"/>
    </xf>
    <xf numFmtId="0" fontId="47" fillId="0" borderId="74" xfId="3" applyFont="1" applyBorder="1" applyAlignment="1">
      <alignment horizontal="center" vertical="center" shrinkToFit="1"/>
    </xf>
    <xf numFmtId="0" fontId="47" fillId="0" borderId="76" xfId="3" applyFont="1" applyBorder="1" applyAlignment="1">
      <alignment horizontal="center" vertical="center" shrinkToFit="1"/>
    </xf>
    <xf numFmtId="38" fontId="47" fillId="0" borderId="17" xfId="1" applyFont="1" applyFill="1" applyBorder="1" applyAlignment="1">
      <alignment horizontal="right" vertical="center"/>
    </xf>
    <xf numFmtId="188" fontId="47" fillId="0" borderId="17" xfId="6" applyNumberFormat="1" applyFont="1" applyBorder="1" applyAlignment="1" applyProtection="1">
      <alignment vertical="center"/>
      <protection locked="0"/>
    </xf>
    <xf numFmtId="0" fontId="47" fillId="0" borderId="74" xfId="3" applyFont="1" applyBorder="1" applyAlignment="1">
      <alignment horizontal="center" vertical="center"/>
    </xf>
    <xf numFmtId="0" fontId="47" fillId="0" borderId="76" xfId="3" applyFont="1" applyBorder="1" applyAlignment="1">
      <alignment horizontal="center" vertical="center"/>
    </xf>
    <xf numFmtId="188" fontId="47" fillId="0" borderId="93" xfId="6" applyNumberFormat="1" applyFont="1" applyBorder="1" applyAlignment="1" applyProtection="1">
      <alignment vertical="center"/>
      <protection locked="0"/>
    </xf>
    <xf numFmtId="38" fontId="47" fillId="0" borderId="93" xfId="1" applyFont="1" applyFill="1" applyBorder="1" applyAlignment="1">
      <alignment horizontal="right" vertical="center"/>
    </xf>
    <xf numFmtId="38" fontId="47" fillId="0" borderId="105" xfId="1" applyFont="1" applyFill="1" applyBorder="1" applyAlignment="1">
      <alignment horizontal="right" vertical="center"/>
    </xf>
    <xf numFmtId="0" fontId="47" fillId="0" borderId="131" xfId="3" applyFont="1" applyBorder="1" applyAlignment="1">
      <alignment vertical="center" shrinkToFit="1"/>
    </xf>
    <xf numFmtId="0" fontId="47" fillId="0" borderId="140" xfId="6" applyFont="1" applyBorder="1" applyAlignment="1" applyProtection="1">
      <alignment horizontal="left" vertical="center" shrinkToFit="1"/>
      <protection locked="0"/>
    </xf>
    <xf numFmtId="0" fontId="47" fillId="0" borderId="95" xfId="6" applyFont="1" applyBorder="1" applyAlignment="1" applyProtection="1">
      <alignment horizontal="center" vertical="center" shrinkToFit="1"/>
      <protection locked="0"/>
    </xf>
    <xf numFmtId="0" fontId="47" fillId="0" borderId="96" xfId="6" applyFont="1" applyBorder="1" applyAlignment="1" applyProtection="1">
      <alignment horizontal="center" vertical="center" shrinkToFit="1"/>
      <protection locked="0"/>
    </xf>
    <xf numFmtId="188" fontId="47" fillId="0" borderId="6" xfId="6" applyNumberFormat="1" applyFont="1" applyBorder="1" applyAlignment="1" applyProtection="1">
      <alignment vertical="center"/>
      <protection locked="0"/>
    </xf>
    <xf numFmtId="38" fontId="47" fillId="0" borderId="6" xfId="1" applyFont="1" applyFill="1" applyBorder="1" applyAlignment="1">
      <alignment horizontal="right" vertical="center"/>
    </xf>
    <xf numFmtId="38" fontId="47" fillId="0" borderId="6" xfId="1" applyFont="1" applyFill="1" applyBorder="1" applyAlignment="1" applyProtection="1">
      <alignment vertical="center"/>
    </xf>
    <xf numFmtId="185" fontId="47" fillId="0" borderId="7" xfId="7" applyNumberFormat="1" applyFont="1" applyFill="1" applyBorder="1" applyAlignment="1">
      <alignment horizontal="right" vertical="center"/>
    </xf>
    <xf numFmtId="0" fontId="47" fillId="0" borderId="136" xfId="3" applyFont="1" applyBorder="1" applyAlignment="1">
      <alignment vertical="center" shrinkToFit="1"/>
    </xf>
    <xf numFmtId="0" fontId="47" fillId="0" borderId="137" xfId="3" applyFont="1" applyBorder="1" applyAlignment="1">
      <alignment horizontal="center" vertical="center"/>
    </xf>
    <xf numFmtId="0" fontId="47" fillId="0" borderId="138" xfId="3" applyFont="1" applyBorder="1" applyAlignment="1">
      <alignment horizontal="center" vertical="center"/>
    </xf>
    <xf numFmtId="176" fontId="47" fillId="0" borderId="10" xfId="1" applyNumberFormat="1" applyFont="1" applyFill="1" applyBorder="1" applyAlignment="1" applyProtection="1">
      <alignment horizontal="center" vertical="center"/>
    </xf>
    <xf numFmtId="0" fontId="47" fillId="0" borderId="141" xfId="3" applyFont="1" applyBorder="1" applyAlignment="1">
      <alignment vertical="center" shrinkToFit="1"/>
    </xf>
    <xf numFmtId="0" fontId="47" fillId="0" borderId="67" xfId="3" applyFont="1" applyBorder="1" applyAlignment="1">
      <alignment horizontal="center" vertical="center"/>
    </xf>
    <xf numFmtId="0" fontId="47" fillId="0" borderId="68" xfId="3" applyFont="1" applyBorder="1" applyAlignment="1">
      <alignment horizontal="center" vertical="center"/>
    </xf>
    <xf numFmtId="0" fontId="47" fillId="0" borderId="12" xfId="6" applyFont="1" applyBorder="1" applyAlignment="1" applyProtection="1">
      <alignment vertical="center"/>
      <protection locked="0"/>
    </xf>
    <xf numFmtId="38" fontId="47" fillId="0" borderId="12" xfId="1" applyFont="1" applyFill="1" applyBorder="1" applyAlignment="1">
      <alignment vertical="center"/>
    </xf>
    <xf numFmtId="185" fontId="47" fillId="0" borderId="14" xfId="7" applyNumberFormat="1" applyFont="1" applyFill="1" applyBorder="1" applyAlignment="1">
      <alignment horizontal="right" vertical="center"/>
    </xf>
    <xf numFmtId="0" fontId="47" fillId="0" borderId="122" xfId="3" applyFont="1" applyBorder="1" applyAlignment="1">
      <alignment vertical="center" shrinkToFit="1"/>
    </xf>
    <xf numFmtId="0" fontId="47" fillId="0" borderId="128" xfId="3" applyFont="1" applyBorder="1" applyAlignment="1">
      <alignment horizontal="center" vertical="center"/>
    </xf>
    <xf numFmtId="0" fontId="47" fillId="0" borderId="129" xfId="3" applyFont="1" applyBorder="1" applyAlignment="1">
      <alignment horizontal="center" vertical="center"/>
    </xf>
    <xf numFmtId="38" fontId="47" fillId="0" borderId="105" xfId="1" applyFont="1" applyFill="1" applyBorder="1" applyAlignment="1">
      <alignment vertical="center"/>
    </xf>
    <xf numFmtId="176" fontId="47" fillId="0" borderId="12" xfId="1" applyNumberFormat="1" applyFont="1" applyFill="1" applyBorder="1" applyAlignment="1" applyProtection="1">
      <alignment horizontal="center" vertical="center"/>
    </xf>
    <xf numFmtId="188" fontId="47" fillId="0" borderId="12" xfId="6" applyNumberFormat="1" applyFont="1" applyBorder="1" applyAlignment="1" applyProtection="1">
      <alignment vertical="center"/>
      <protection locked="0"/>
    </xf>
    <xf numFmtId="188" fontId="47" fillId="0" borderId="105" xfId="6" applyNumberFormat="1" applyFont="1" applyBorder="1" applyAlignment="1" applyProtection="1">
      <alignment vertical="center"/>
      <protection locked="0"/>
    </xf>
    <xf numFmtId="0" fontId="47" fillId="0" borderId="140" xfId="3" applyFont="1" applyBorder="1" applyAlignment="1">
      <alignment vertical="center" shrinkToFit="1"/>
    </xf>
    <xf numFmtId="0" fontId="47" fillId="0" borderId="95" xfId="3" applyFont="1" applyBorder="1" applyAlignment="1">
      <alignment horizontal="center" vertical="center"/>
    </xf>
    <xf numFmtId="0" fontId="47" fillId="0" borderId="96" xfId="3" applyFont="1" applyBorder="1" applyAlignment="1">
      <alignment horizontal="center" vertical="center"/>
    </xf>
    <xf numFmtId="0" fontId="47" fillId="0" borderId="6" xfId="6" applyFont="1" applyBorder="1" applyAlignment="1" applyProtection="1">
      <alignment vertical="center"/>
      <protection locked="0"/>
    </xf>
    <xf numFmtId="38" fontId="47" fillId="0" borderId="6" xfId="1" applyFont="1" applyFill="1" applyBorder="1" applyAlignment="1">
      <alignment vertical="center"/>
    </xf>
    <xf numFmtId="189" fontId="16" fillId="0" borderId="0" xfId="1" applyNumberFormat="1" applyFont="1" applyFill="1" applyAlignment="1">
      <alignment horizontal="right" vertical="center"/>
    </xf>
    <xf numFmtId="0" fontId="40" fillId="0" borderId="0" xfId="0" applyFont="1" applyAlignment="1">
      <alignment shrinkToFit="1"/>
    </xf>
    <xf numFmtId="0" fontId="27" fillId="0" borderId="0" xfId="0" applyFont="1" applyAlignment="1">
      <alignment horizontal="center" shrinkToFit="1"/>
    </xf>
    <xf numFmtId="0" fontId="56" fillId="0" borderId="0" xfId="0" applyFont="1" applyAlignment="1">
      <alignment shrinkToFit="1"/>
    </xf>
    <xf numFmtId="0" fontId="57" fillId="0" borderId="0" xfId="0" applyFont="1" applyAlignment="1">
      <alignment shrinkToFit="1"/>
    </xf>
    <xf numFmtId="0" fontId="56" fillId="0" borderId="0" xfId="0" applyFont="1" applyAlignment="1">
      <alignment horizontal="center" shrinkToFit="1"/>
    </xf>
    <xf numFmtId="0" fontId="3" fillId="0" borderId="0" xfId="0" applyFont="1" applyAlignment="1">
      <alignment horizontal="right"/>
    </xf>
    <xf numFmtId="0" fontId="8" fillId="0" borderId="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49" xfId="0" applyFont="1" applyBorder="1" applyAlignment="1">
      <alignment vertical="center" shrinkToFit="1"/>
    </xf>
    <xf numFmtId="0" fontId="34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shrinkToFit="1"/>
    </xf>
    <xf numFmtId="0" fontId="34" fillId="0" borderId="28" xfId="0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 wrapText="1" shrinkToFit="1"/>
    </xf>
    <xf numFmtId="176" fontId="41" fillId="0" borderId="56" xfId="0" applyNumberFormat="1" applyFont="1" applyBorder="1" applyAlignment="1">
      <alignment vertical="center" shrinkToFit="1"/>
    </xf>
    <xf numFmtId="176" fontId="58" fillId="0" borderId="10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right" vertical="center" shrinkToFit="1"/>
    </xf>
    <xf numFmtId="176" fontId="58" fillId="0" borderId="6" xfId="0" applyNumberFormat="1" applyFont="1" applyBorder="1" applyAlignment="1">
      <alignment vertical="center" shrinkToFit="1"/>
    </xf>
    <xf numFmtId="177" fontId="5" fillId="0" borderId="28" xfId="0" applyNumberFormat="1" applyFont="1" applyBorder="1" applyAlignment="1">
      <alignment horizontal="center" vertical="center" shrinkToFit="1"/>
    </xf>
    <xf numFmtId="176" fontId="58" fillId="0" borderId="7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horizontal="center" vertical="center" shrinkToFit="1"/>
    </xf>
    <xf numFmtId="176" fontId="58" fillId="0" borderId="2" xfId="0" applyNumberFormat="1" applyFont="1" applyBorder="1" applyAlignment="1">
      <alignment vertical="center" shrinkToFit="1"/>
    </xf>
    <xf numFmtId="0" fontId="34" fillId="0" borderId="10" xfId="0" applyFont="1" applyBorder="1" applyAlignment="1">
      <alignment horizontal="distributed" vertical="center" shrinkToFit="1"/>
    </xf>
    <xf numFmtId="0" fontId="43" fillId="0" borderId="0" xfId="0" applyFont="1" applyAlignment="1">
      <alignment shrinkToFit="1"/>
    </xf>
    <xf numFmtId="0" fontId="34" fillId="0" borderId="11" xfId="0" applyFont="1" applyBorder="1" applyAlignment="1">
      <alignment horizontal="center" vertical="center" wrapText="1" shrinkToFit="1"/>
    </xf>
    <xf numFmtId="177" fontId="5" fillId="0" borderId="99" xfId="0" applyNumberFormat="1" applyFont="1" applyBorder="1" applyAlignment="1">
      <alignment horizontal="center" vertical="center" shrinkToFit="1"/>
    </xf>
    <xf numFmtId="176" fontId="58" fillId="0" borderId="13" xfId="0" applyNumberFormat="1" applyFont="1" applyBorder="1" applyAlignment="1">
      <alignment vertical="center" shrinkToFit="1"/>
    </xf>
    <xf numFmtId="177" fontId="5" fillId="0" borderId="10" xfId="0" applyNumberFormat="1" applyFont="1" applyBorder="1" applyAlignment="1">
      <alignment horizontal="center" vertical="center" shrinkToFit="1"/>
    </xf>
    <xf numFmtId="176" fontId="58" fillId="0" borderId="8" xfId="0" applyNumberFormat="1" applyFont="1" applyBorder="1" applyAlignment="1">
      <alignment vertical="center" shrinkToFit="1"/>
    </xf>
    <xf numFmtId="177" fontId="5" fillId="0" borderId="8" xfId="0" applyNumberFormat="1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distributed" vertical="center" shrinkToFit="1"/>
    </xf>
    <xf numFmtId="0" fontId="34" fillId="0" borderId="47" xfId="0" applyFont="1" applyBorder="1" applyAlignment="1">
      <alignment horizontal="center" vertical="center" wrapText="1" shrinkToFit="1"/>
    </xf>
    <xf numFmtId="176" fontId="41" fillId="0" borderId="147" xfId="0" applyNumberFormat="1" applyFont="1" applyBorder="1" applyAlignment="1">
      <alignment vertical="center" shrinkToFit="1"/>
    </xf>
    <xf numFmtId="176" fontId="41" fillId="0" borderId="148" xfId="0" applyNumberFormat="1" applyFont="1" applyBorder="1" applyAlignment="1">
      <alignment vertical="center" shrinkToFit="1"/>
    </xf>
    <xf numFmtId="177" fontId="34" fillId="0" borderId="148" xfId="0" applyNumberFormat="1" applyFont="1" applyBorder="1" applyAlignment="1">
      <alignment horizontal="center" vertical="center" shrinkToFit="1"/>
    </xf>
    <xf numFmtId="177" fontId="34" fillId="0" borderId="149" xfId="0" applyNumberFormat="1" applyFont="1" applyBorder="1" applyAlignment="1">
      <alignment horizontal="center" vertical="center" shrinkToFit="1"/>
    </xf>
    <xf numFmtId="176" fontId="41" fillId="0" borderId="150" xfId="0" applyNumberFormat="1" applyFont="1" applyBorder="1" applyAlignment="1">
      <alignment vertical="center" shrinkToFit="1"/>
    </xf>
    <xf numFmtId="176" fontId="41" fillId="0" borderId="51" xfId="0" applyNumberFormat="1" applyFont="1" applyBorder="1" applyAlignment="1">
      <alignment vertical="center" shrinkToFit="1"/>
    </xf>
    <xf numFmtId="177" fontId="34" fillId="0" borderId="51" xfId="0" applyNumberFormat="1" applyFont="1" applyBorder="1" applyAlignment="1">
      <alignment horizontal="center" vertical="center" shrinkToFit="1"/>
    </xf>
    <xf numFmtId="176" fontId="41" fillId="0" borderId="9" xfId="0" applyNumberFormat="1" applyFont="1" applyBorder="1" applyAlignment="1">
      <alignment vertical="center" shrinkToFit="1"/>
    </xf>
    <xf numFmtId="177" fontId="34" fillId="0" borderId="9" xfId="0" applyNumberFormat="1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wrapText="1" shrinkToFit="1"/>
    </xf>
    <xf numFmtId="0" fontId="32" fillId="0" borderId="0" xfId="0" applyFont="1" applyAlignment="1">
      <alignment horizontal="distributed" shrinkToFit="1"/>
    </xf>
    <xf numFmtId="177" fontId="59" fillId="0" borderId="0" xfId="0" applyNumberFormat="1" applyFont="1" applyAlignment="1">
      <alignment horizontal="center" shrinkToFit="1"/>
    </xf>
    <xf numFmtId="0" fontId="27" fillId="0" borderId="0" xfId="0" applyFont="1" applyAlignment="1">
      <alignment shrinkToFit="1"/>
    </xf>
    <xf numFmtId="0" fontId="27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distributed" vertical="center" shrinkToFit="1"/>
    </xf>
    <xf numFmtId="176" fontId="60" fillId="0" borderId="10" xfId="0" applyNumberFormat="1" applyFont="1" applyBorder="1" applyAlignment="1">
      <alignment vertical="center" shrinkToFit="1"/>
    </xf>
    <xf numFmtId="190" fontId="60" fillId="0" borderId="6" xfId="4" applyNumberFormat="1" applyFont="1" applyFill="1" applyBorder="1" applyAlignment="1">
      <alignment horizontal="center" vertical="center" shrinkToFit="1"/>
    </xf>
    <xf numFmtId="177" fontId="60" fillId="0" borderId="6" xfId="0" applyNumberFormat="1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distributed" vertical="center" shrinkToFit="1"/>
    </xf>
    <xf numFmtId="176" fontId="60" fillId="0" borderId="8" xfId="0" applyNumberFormat="1" applyFont="1" applyBorder="1" applyAlignment="1">
      <alignment vertical="center" shrinkToFit="1"/>
    </xf>
    <xf numFmtId="190" fontId="60" fillId="0" borderId="10" xfId="4" applyNumberFormat="1" applyFont="1" applyFill="1" applyBorder="1" applyAlignment="1">
      <alignment horizontal="center" vertical="center" shrinkToFit="1"/>
    </xf>
    <xf numFmtId="177" fontId="60" fillId="0" borderId="10" xfId="0" applyNumberFormat="1" applyFont="1" applyBorder="1" applyAlignment="1">
      <alignment horizontal="center" vertical="center" shrinkToFit="1"/>
    </xf>
    <xf numFmtId="0" fontId="26" fillId="0" borderId="47" xfId="0" applyFont="1" applyBorder="1" applyAlignment="1">
      <alignment horizontal="center" vertical="center" wrapText="1" shrinkToFit="1"/>
    </xf>
    <xf numFmtId="176" fontId="26" fillId="0" borderId="9" xfId="0" applyNumberFormat="1" applyFont="1" applyBorder="1" applyAlignment="1">
      <alignment vertical="center" shrinkToFit="1"/>
    </xf>
    <xf numFmtId="176" fontId="26" fillId="0" borderId="51" xfId="0" applyNumberFormat="1" applyFont="1" applyBorder="1" applyAlignment="1">
      <alignment vertical="center" shrinkToFit="1"/>
    </xf>
    <xf numFmtId="190" fontId="26" fillId="0" borderId="51" xfId="4" applyNumberFormat="1" applyFont="1" applyFill="1" applyBorder="1" applyAlignment="1">
      <alignment horizontal="center" vertical="center" shrinkToFit="1"/>
    </xf>
    <xf numFmtId="177" fontId="26" fillId="0" borderId="51" xfId="0" applyNumberFormat="1" applyFont="1" applyBorder="1" applyAlignment="1">
      <alignment horizontal="center" vertical="center" shrinkToFit="1"/>
    </xf>
    <xf numFmtId="0" fontId="26" fillId="0" borderId="51" xfId="0" applyFont="1" applyBorder="1" applyAlignment="1">
      <alignment horizontal="center" vertical="center" wrapText="1" shrinkToFit="1"/>
    </xf>
    <xf numFmtId="176" fontId="59" fillId="0" borderId="0" xfId="0" applyNumberFormat="1" applyFont="1" applyAlignment="1">
      <alignment horizontal="center" shrinkToFit="1"/>
    </xf>
    <xf numFmtId="0" fontId="8" fillId="0" borderId="10" xfId="0" applyFont="1" applyBorder="1" applyAlignment="1">
      <alignment horizontal="center" vertical="center" shrinkToFit="1"/>
    </xf>
    <xf numFmtId="176" fontId="60" fillId="0" borderId="2" xfId="0" applyNumberFormat="1" applyFont="1" applyBorder="1" applyAlignment="1">
      <alignment vertical="center" shrinkToFit="1"/>
    </xf>
    <xf numFmtId="176" fontId="60" fillId="0" borderId="6" xfId="0" applyNumberFormat="1" applyFont="1" applyBorder="1" applyAlignment="1">
      <alignment vertical="center" shrinkToFit="1"/>
    </xf>
    <xf numFmtId="177" fontId="60" fillId="0" borderId="6" xfId="0" applyNumberFormat="1" applyFont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177" fontId="60" fillId="0" borderId="10" xfId="0" applyNumberFormat="1" applyFont="1" applyBorder="1" applyAlignment="1">
      <alignment vertical="center" shrinkToFit="1"/>
    </xf>
    <xf numFmtId="0" fontId="8" fillId="0" borderId="47" xfId="0" applyFont="1" applyBorder="1" applyAlignment="1">
      <alignment horizontal="center" vertical="center" wrapText="1" shrinkToFit="1"/>
    </xf>
    <xf numFmtId="176" fontId="60" fillId="0" borderId="9" xfId="0" applyNumberFormat="1" applyFont="1" applyBorder="1" applyAlignment="1">
      <alignment vertical="center" shrinkToFit="1"/>
    </xf>
    <xf numFmtId="176" fontId="60" fillId="0" borderId="51" xfId="0" applyNumberFormat="1" applyFont="1" applyBorder="1" applyAlignment="1">
      <alignment vertical="center" shrinkToFit="1"/>
    </xf>
    <xf numFmtId="177" fontId="60" fillId="0" borderId="51" xfId="0" applyNumberFormat="1" applyFont="1" applyBorder="1" applyAlignment="1">
      <alignment vertical="center" shrinkToFit="1"/>
    </xf>
    <xf numFmtId="0" fontId="8" fillId="0" borderId="51" xfId="0" applyFont="1" applyBorder="1" applyAlignment="1">
      <alignment horizontal="center" vertical="center" wrapText="1" shrinkToFit="1"/>
    </xf>
    <xf numFmtId="0" fontId="1" fillId="0" borderId="0" xfId="8" applyAlignment="1">
      <alignment horizontal="center" vertical="center"/>
    </xf>
    <xf numFmtId="10" fontId="1" fillId="0" borderId="0" xfId="8" applyNumberFormat="1">
      <alignment vertical="center"/>
    </xf>
    <xf numFmtId="0" fontId="56" fillId="0" borderId="14" xfId="0" applyFont="1" applyBorder="1" applyAlignment="1">
      <alignment shrinkToFit="1"/>
    </xf>
    <xf numFmtId="0" fontId="1" fillId="0" borderId="24" xfId="8" applyBorder="1" applyAlignment="1">
      <alignment horizontal="center" vertical="center"/>
    </xf>
    <xf numFmtId="0" fontId="1" fillId="0" borderId="144" xfId="8" applyBorder="1" applyAlignment="1">
      <alignment horizontal="center" vertical="center"/>
    </xf>
    <xf numFmtId="0" fontId="1" fillId="0" borderId="26" xfId="8" applyBorder="1" applyAlignment="1">
      <alignment horizontal="center" vertical="center"/>
    </xf>
    <xf numFmtId="0" fontId="1" fillId="0" borderId="3" xfId="8" applyBorder="1" applyAlignment="1">
      <alignment horizontal="center" vertical="center"/>
    </xf>
    <xf numFmtId="0" fontId="1" fillId="0" borderId="7" xfId="8" applyBorder="1" applyAlignment="1">
      <alignment horizontal="center" vertical="center"/>
    </xf>
    <xf numFmtId="0" fontId="1" fillId="0" borderId="6" xfId="8" applyBorder="1" applyAlignment="1">
      <alignment horizontal="center" vertical="center"/>
    </xf>
    <xf numFmtId="176" fontId="43" fillId="0" borderId="6" xfId="0" applyNumberFormat="1" applyFont="1" applyBorder="1" applyAlignment="1">
      <alignment vertical="center" shrinkToFit="1"/>
    </xf>
    <xf numFmtId="0" fontId="1" fillId="0" borderId="27" xfId="8" applyBorder="1" applyAlignment="1">
      <alignment horizontal="center" vertical="center"/>
    </xf>
    <xf numFmtId="10" fontId="1" fillId="0" borderId="7" xfId="8" applyNumberFormat="1" applyBorder="1">
      <alignment vertical="center"/>
    </xf>
    <xf numFmtId="10" fontId="1" fillId="0" borderId="6" xfId="8" applyNumberFormat="1" applyBorder="1">
      <alignment vertical="center"/>
    </xf>
    <xf numFmtId="176" fontId="43" fillId="0" borderId="10" xfId="0" applyNumberFormat="1" applyFont="1" applyBorder="1" applyAlignment="1">
      <alignment vertical="center" shrinkToFit="1"/>
    </xf>
    <xf numFmtId="0" fontId="6" fillId="2" borderId="0" xfId="0" applyFont="1" applyFill="1"/>
    <xf numFmtId="0" fontId="47" fillId="0" borderId="6" xfId="3" applyFont="1" applyBorder="1" applyAlignment="1">
      <alignment horizontal="center" vertical="center"/>
    </xf>
    <xf numFmtId="0" fontId="19" fillId="0" borderId="0" xfId="0" applyFont="1" applyAlignment="1">
      <alignment horizontal="left" shrinkToFit="1"/>
    </xf>
    <xf numFmtId="0" fontId="34" fillId="0" borderId="0" xfId="0" applyFont="1" applyAlignment="1">
      <alignment horizontal="center" vertical="center"/>
    </xf>
    <xf numFmtId="0" fontId="55" fillId="0" borderId="0" xfId="0" applyFont="1" applyAlignment="1">
      <alignment horizontal="left" shrinkToFit="1"/>
    </xf>
    <xf numFmtId="0" fontId="11" fillId="0" borderId="14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181" fontId="10" fillId="0" borderId="14" xfId="0" applyNumberFormat="1" applyFont="1" applyBorder="1" applyAlignment="1">
      <alignment shrinkToFit="1"/>
    </xf>
    <xf numFmtId="20" fontId="8" fillId="0" borderId="7" xfId="0" applyNumberFormat="1" applyFont="1" applyBorder="1" applyAlignment="1">
      <alignment horizontal="right" vertical="center" shrinkToFit="1"/>
    </xf>
    <xf numFmtId="0" fontId="29" fillId="0" borderId="0" xfId="3" applyFont="1" applyAlignment="1">
      <alignment horizontal="center" vertical="center"/>
    </xf>
    <xf numFmtId="176" fontId="29" fillId="0" borderId="0" xfId="3" applyNumberFormat="1" applyFont="1"/>
    <xf numFmtId="38" fontId="34" fillId="0" borderId="0" xfId="9" applyFont="1" applyFill="1" applyAlignment="1">
      <alignment vertical="center"/>
    </xf>
    <xf numFmtId="176" fontId="34" fillId="8" borderId="121" xfId="3" applyNumberFormat="1" applyFont="1" applyFill="1" applyBorder="1" applyAlignment="1">
      <alignment vertical="center"/>
    </xf>
    <xf numFmtId="176" fontId="34" fillId="8" borderId="101" xfId="3" applyNumberFormat="1" applyFont="1" applyFill="1" applyBorder="1" applyAlignment="1">
      <alignment vertical="center"/>
    </xf>
    <xf numFmtId="176" fontId="34" fillId="8" borderId="49" xfId="3" applyNumberFormat="1" applyFont="1" applyFill="1" applyBorder="1" applyAlignment="1">
      <alignment vertical="center"/>
    </xf>
    <xf numFmtId="0" fontId="28" fillId="8" borderId="10" xfId="3" applyFont="1" applyFill="1" applyBorder="1" applyAlignment="1">
      <alignment horizontal="center" vertical="center" wrapText="1" shrinkToFit="1"/>
    </xf>
    <xf numFmtId="176" fontId="34" fillId="8" borderId="120" xfId="3" applyNumberFormat="1" applyFont="1" applyFill="1" applyBorder="1" applyAlignment="1">
      <alignment vertical="center"/>
    </xf>
    <xf numFmtId="176" fontId="34" fillId="8" borderId="95" xfId="3" applyNumberFormat="1" applyFont="1" applyFill="1" applyBorder="1" applyAlignment="1">
      <alignment vertical="center"/>
    </xf>
    <xf numFmtId="176" fontId="34" fillId="8" borderId="4" xfId="3" applyNumberFormat="1" applyFont="1" applyFill="1" applyBorder="1" applyAlignment="1">
      <alignment vertical="center"/>
    </xf>
    <xf numFmtId="183" fontId="34" fillId="8" borderId="6" xfId="3" applyNumberFormat="1" applyFont="1" applyFill="1" applyBorder="1" applyAlignment="1">
      <alignment horizontal="center" vertical="center" shrinkToFit="1"/>
    </xf>
    <xf numFmtId="38" fontId="5" fillId="0" borderId="0" xfId="9" applyFont="1" applyFill="1" applyAlignment="1">
      <alignment vertical="center"/>
    </xf>
    <xf numFmtId="0" fontId="32" fillId="0" borderId="0" xfId="3" applyFont="1" applyAlignment="1">
      <alignment vertical="center" wrapText="1"/>
    </xf>
    <xf numFmtId="56" fontId="47" fillId="0" borderId="0" xfId="3" applyNumberFormat="1" applyFont="1" applyAlignment="1">
      <alignment horizontal="right" vertical="center"/>
    </xf>
    <xf numFmtId="0" fontId="47" fillId="0" borderId="141" xfId="6" applyFont="1" applyBorder="1" applyAlignment="1" applyProtection="1">
      <alignment horizontal="left" vertical="center" shrinkToFit="1"/>
      <protection locked="0"/>
    </xf>
    <xf numFmtId="0" fontId="47" fillId="0" borderId="67" xfId="6" applyFont="1" applyBorder="1" applyAlignment="1" applyProtection="1">
      <alignment horizontal="center" vertical="center" shrinkToFit="1"/>
      <protection locked="0"/>
    </xf>
    <xf numFmtId="0" fontId="47" fillId="0" borderId="68" xfId="6" applyFont="1" applyBorder="1" applyAlignment="1" applyProtection="1">
      <alignment horizontal="center" vertical="center" shrinkToFit="1"/>
      <protection locked="0"/>
    </xf>
    <xf numFmtId="38" fontId="47" fillId="0" borderId="12" xfId="1" applyFont="1" applyFill="1" applyBorder="1" applyAlignment="1" applyProtection="1">
      <alignment vertical="center"/>
      <protection locked="0"/>
    </xf>
    <xf numFmtId="38" fontId="47" fillId="0" borderId="12" xfId="1" applyFont="1" applyFill="1" applyBorder="1" applyAlignment="1" applyProtection="1">
      <alignment vertical="center"/>
    </xf>
    <xf numFmtId="38" fontId="0" fillId="0" borderId="17" xfId="1" applyFont="1" applyFill="1" applyBorder="1" applyAlignment="1" applyProtection="1">
      <alignment horizontal="right" vertical="center" shrinkToFit="1"/>
    </xf>
    <xf numFmtId="38" fontId="47" fillId="0" borderId="34" xfId="1" applyFont="1" applyFill="1" applyBorder="1" applyAlignment="1">
      <alignment horizontal="right" vertical="center"/>
    </xf>
    <xf numFmtId="188" fontId="47" fillId="0" borderId="34" xfId="6" applyNumberFormat="1" applyFont="1" applyBorder="1" applyAlignment="1" applyProtection="1">
      <alignment vertical="center"/>
      <protection locked="0"/>
    </xf>
    <xf numFmtId="0" fontId="47" fillId="0" borderId="132" xfId="3" applyFont="1" applyBorder="1" applyAlignment="1">
      <alignment vertical="center" shrinkToFit="1"/>
    </xf>
    <xf numFmtId="0" fontId="47" fillId="0" borderId="133" xfId="3" applyFont="1" applyBorder="1" applyAlignment="1">
      <alignment horizontal="center" vertical="center"/>
    </xf>
    <xf numFmtId="0" fontId="47" fillId="0" borderId="134" xfId="3" applyFont="1" applyBorder="1" applyAlignment="1">
      <alignment horizontal="center" vertical="center"/>
    </xf>
    <xf numFmtId="38" fontId="47" fillId="0" borderId="34" xfId="1" applyFont="1" applyFill="1" applyBorder="1" applyAlignment="1">
      <alignment vertical="center"/>
    </xf>
    <xf numFmtId="0" fontId="47" fillId="0" borderId="152" xfId="3" applyFont="1" applyBorder="1" applyAlignment="1">
      <alignment vertical="center" shrinkToFit="1"/>
    </xf>
    <xf numFmtId="0" fontId="47" fillId="0" borderId="81" xfId="3" applyFont="1" applyBorder="1" applyAlignment="1">
      <alignment horizontal="center" vertical="center"/>
    </xf>
    <xf numFmtId="0" fontId="47" fillId="0" borderId="82" xfId="3" applyFont="1" applyBorder="1" applyAlignment="1">
      <alignment horizontal="center" vertical="center"/>
    </xf>
    <xf numFmtId="188" fontId="47" fillId="0" borderId="18" xfId="6" applyNumberFormat="1" applyFont="1" applyBorder="1" applyAlignment="1" applyProtection="1">
      <alignment vertical="center"/>
      <protection locked="0"/>
    </xf>
    <xf numFmtId="38" fontId="47" fillId="0" borderId="18" xfId="1" applyFont="1" applyFill="1" applyBorder="1" applyAlignment="1">
      <alignment vertical="center"/>
    </xf>
    <xf numFmtId="38" fontId="47" fillId="0" borderId="18" xfId="1" applyFont="1" applyFill="1" applyBorder="1" applyAlignment="1">
      <alignment horizontal="right" vertical="center"/>
    </xf>
    <xf numFmtId="185" fontId="47" fillId="0" borderId="33" xfId="7" applyNumberFormat="1" applyFont="1" applyFill="1" applyBorder="1" applyAlignment="1">
      <alignment horizontal="right" vertical="center"/>
    </xf>
    <xf numFmtId="38" fontId="47" fillId="0" borderId="93" xfId="1" applyFont="1" applyFill="1" applyBorder="1" applyAlignment="1">
      <alignment horizontal="right" vertical="center" shrinkToFit="1"/>
    </xf>
    <xf numFmtId="0" fontId="47" fillId="0" borderId="27" xfId="6" applyFont="1" applyBorder="1" applyAlignment="1" applyProtection="1">
      <alignment shrinkToFit="1"/>
      <protection locked="0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177" fontId="60" fillId="0" borderId="0" xfId="0" applyNumberFormat="1" applyFont="1" applyAlignment="1">
      <alignment vertical="center" shrinkToFit="1"/>
    </xf>
    <xf numFmtId="177" fontId="26" fillId="0" borderId="0" xfId="0" applyNumberFormat="1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0" fontId="29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 shrinkToFit="1"/>
    </xf>
    <xf numFmtId="177" fontId="34" fillId="0" borderId="0" xfId="0" applyNumberFormat="1" applyFont="1" applyAlignment="1">
      <alignment horizontal="center" vertical="center" shrinkToFit="1"/>
    </xf>
    <xf numFmtId="0" fontId="3" fillId="0" borderId="2" xfId="0" applyFont="1" applyBorder="1" applyAlignment="1">
      <alignment horizontal="left" shrinkToFit="1"/>
    </xf>
    <xf numFmtId="176" fontId="8" fillId="0" borderId="9" xfId="0" applyNumberFormat="1" applyFont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81" fontId="12" fillId="0" borderId="6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4" xfId="0" applyBorder="1" applyAlignment="1">
      <alignment vertical="center" wrapText="1"/>
    </xf>
    <xf numFmtId="0" fontId="9" fillId="0" borderId="0" xfId="0" applyFont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8" fillId="0" borderId="40" xfId="0" applyFont="1" applyBorder="1" applyAlignment="1">
      <alignment horizontal="left" vertical="center" wrapText="1" shrinkToFit="1"/>
    </xf>
    <xf numFmtId="0" fontId="8" fillId="0" borderId="41" xfId="0" applyFont="1" applyBorder="1" applyAlignment="1">
      <alignment horizontal="left" vertical="center" shrinkToFit="1"/>
    </xf>
    <xf numFmtId="0" fontId="8" fillId="0" borderId="4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3" borderId="6" xfId="0" applyNumberFormat="1" applyFont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left" wrapText="1" shrinkToFit="1"/>
    </xf>
    <xf numFmtId="0" fontId="8" fillId="0" borderId="7" xfId="0" applyFont="1" applyBorder="1" applyAlignment="1">
      <alignment horizontal="center" vertical="center"/>
    </xf>
    <xf numFmtId="38" fontId="8" fillId="2" borderId="6" xfId="1" applyFont="1" applyFill="1" applyBorder="1" applyAlignment="1">
      <alignment horizontal="center" vertical="center" shrinkToFit="1"/>
    </xf>
    <xf numFmtId="38" fontId="8" fillId="5" borderId="6" xfId="1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81" fontId="12" fillId="0" borderId="9" xfId="0" applyNumberFormat="1" applyFont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38" fontId="8" fillId="5" borderId="4" xfId="1" applyFont="1" applyFill="1" applyBorder="1" applyAlignment="1">
      <alignment horizontal="center" vertical="center" shrinkToFit="1"/>
    </xf>
    <xf numFmtId="38" fontId="8" fillId="5" borderId="5" xfId="1" applyFont="1" applyFill="1" applyBorder="1" applyAlignment="1">
      <alignment horizontal="center" vertical="center" shrinkToFit="1"/>
    </xf>
    <xf numFmtId="38" fontId="8" fillId="5" borderId="7" xfId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176" fontId="12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176" fontId="3" fillId="0" borderId="3" xfId="0" applyNumberFormat="1" applyFont="1" applyBorder="1" applyAlignment="1">
      <alignment horizontal="right"/>
    </xf>
    <xf numFmtId="176" fontId="12" fillId="0" borderId="3" xfId="0" applyNumberFormat="1" applyFont="1" applyBorder="1" applyAlignment="1">
      <alignment horizontal="right"/>
    </xf>
    <xf numFmtId="0" fontId="29" fillId="0" borderId="6" xfId="3" applyFont="1" applyBorder="1" applyAlignment="1">
      <alignment horizontal="center" vertical="center" wrapText="1"/>
    </xf>
    <xf numFmtId="0" fontId="29" fillId="0" borderId="8" xfId="3" applyFont="1" applyBorder="1" applyAlignment="1">
      <alignment horizontal="center" vertical="center"/>
    </xf>
    <xf numFmtId="0" fontId="29" fillId="0" borderId="10" xfId="3" applyFont="1" applyBorder="1" applyAlignment="1">
      <alignment horizontal="center" vertical="center" shrinkToFit="1"/>
    </xf>
    <xf numFmtId="0" fontId="29" fillId="0" borderId="16" xfId="3" applyFont="1" applyBorder="1" applyAlignment="1">
      <alignment horizontal="center" vertical="center" shrinkToFit="1"/>
    </xf>
    <xf numFmtId="0" fontId="34" fillId="0" borderId="0" xfId="3" applyFont="1" applyAlignment="1">
      <alignment horizontal="right"/>
    </xf>
    <xf numFmtId="0" fontId="29" fillId="0" borderId="52" xfId="3" applyFont="1" applyBorder="1" applyAlignment="1">
      <alignment horizontal="left" vertical="top" wrapText="1"/>
    </xf>
    <xf numFmtId="0" fontId="29" fillId="0" borderId="57" xfId="3" applyFont="1" applyBorder="1" applyAlignment="1">
      <alignment horizontal="left" vertical="top"/>
    </xf>
    <xf numFmtId="0" fontId="29" fillId="0" borderId="53" xfId="3" applyFont="1" applyBorder="1" applyAlignment="1">
      <alignment horizontal="center" vertical="center"/>
    </xf>
    <xf numFmtId="0" fontId="29" fillId="0" borderId="54" xfId="3" applyFont="1" applyBorder="1" applyAlignment="1">
      <alignment horizontal="center" vertical="center"/>
    </xf>
    <xf numFmtId="0" fontId="29" fillId="0" borderId="55" xfId="3" applyFont="1" applyBorder="1" applyAlignment="1">
      <alignment horizontal="center" vertical="center"/>
    </xf>
    <xf numFmtId="0" fontId="29" fillId="0" borderId="63" xfId="3" applyFont="1" applyBorder="1" applyAlignment="1">
      <alignment horizontal="center" vertical="center"/>
    </xf>
    <xf numFmtId="0" fontId="35" fillId="0" borderId="56" xfId="3" applyFont="1" applyBorder="1" applyAlignment="1">
      <alignment horizontal="center" vertical="center"/>
    </xf>
    <xf numFmtId="0" fontId="35" fillId="0" borderId="64" xfId="3" applyFont="1" applyBorder="1" applyAlignment="1">
      <alignment horizontal="center" vertical="center"/>
    </xf>
    <xf numFmtId="0" fontId="47" fillId="0" borderId="6" xfId="3" applyFont="1" applyBorder="1" applyAlignment="1">
      <alignment horizontal="center" vertical="center"/>
    </xf>
    <xf numFmtId="176" fontId="47" fillId="0" borderId="6" xfId="1" applyNumberFormat="1" applyFont="1" applyFill="1" applyBorder="1" applyAlignment="1" applyProtection="1">
      <alignment horizontal="center" vertical="center"/>
    </xf>
    <xf numFmtId="0" fontId="47" fillId="0" borderId="10" xfId="3" applyFont="1" applyBorder="1" applyAlignment="1">
      <alignment horizontal="center" vertical="center"/>
    </xf>
    <xf numFmtId="0" fontId="47" fillId="0" borderId="12" xfId="3" applyFont="1" applyBorder="1" applyAlignment="1">
      <alignment horizontal="center" vertical="center"/>
    </xf>
    <xf numFmtId="0" fontId="47" fillId="0" borderId="9" xfId="3" applyFont="1" applyBorder="1" applyAlignment="1">
      <alignment horizontal="center" vertical="center"/>
    </xf>
    <xf numFmtId="176" fontId="47" fillId="0" borderId="10" xfId="1" applyNumberFormat="1" applyFont="1" applyFill="1" applyBorder="1" applyAlignment="1" applyProtection="1">
      <alignment horizontal="center" vertical="center"/>
    </xf>
    <xf numFmtId="176" fontId="47" fillId="0" borderId="12" xfId="1" applyNumberFormat="1" applyFont="1" applyFill="1" applyBorder="1" applyAlignment="1" applyProtection="1">
      <alignment horizontal="center" vertical="center"/>
    </xf>
    <xf numFmtId="176" fontId="47" fillId="0" borderId="9" xfId="1" applyNumberFormat="1" applyFont="1" applyFill="1" applyBorder="1" applyAlignment="1" applyProtection="1">
      <alignment horizontal="center" vertical="center"/>
    </xf>
    <xf numFmtId="176" fontId="47" fillId="0" borderId="34" xfId="1" applyNumberFormat="1" applyFont="1" applyFill="1" applyBorder="1" applyAlignment="1" applyProtection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left" shrinkToFit="1"/>
    </xf>
    <xf numFmtId="0" fontId="34" fillId="0" borderId="10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55" fillId="0" borderId="0" xfId="0" applyFont="1" applyAlignment="1">
      <alignment horizontal="left" shrinkToFit="1"/>
    </xf>
    <xf numFmtId="0" fontId="34" fillId="0" borderId="40" xfId="0" applyFont="1" applyBorder="1" applyAlignment="1">
      <alignment horizontal="left" vertical="justify" wrapText="1" shrinkToFit="1"/>
    </xf>
    <xf numFmtId="0" fontId="34" fillId="0" borderId="142" xfId="0" applyFont="1" applyBorder="1" applyAlignment="1">
      <alignment horizontal="left" vertical="justify" shrinkToFit="1"/>
    </xf>
    <xf numFmtId="0" fontId="34" fillId="0" borderId="146" xfId="0" applyFont="1" applyBorder="1" applyAlignment="1">
      <alignment horizontal="left" vertical="justify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wrapText="1" shrinkToFit="1"/>
    </xf>
    <xf numFmtId="0" fontId="34" fillId="0" borderId="12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29" fillId="0" borderId="143" xfId="0" applyFont="1" applyBorder="1" applyAlignment="1">
      <alignment horizontal="center" vertical="center" shrinkToFit="1"/>
    </xf>
    <xf numFmtId="0" fontId="29" fillId="0" borderId="144" xfId="0" applyFont="1" applyBorder="1" applyAlignment="1">
      <alignment horizontal="center" vertical="center" shrinkToFit="1"/>
    </xf>
    <xf numFmtId="0" fontId="29" fillId="0" borderId="145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left" shrinkToFit="1"/>
    </xf>
    <xf numFmtId="0" fontId="8" fillId="0" borderId="40" xfId="0" applyFont="1" applyBorder="1" applyAlignment="1">
      <alignment horizontal="left" vertical="justify" wrapText="1" shrinkToFit="1"/>
    </xf>
    <xf numFmtId="0" fontId="8" fillId="0" borderId="41" xfId="0" applyFont="1" applyBorder="1" applyAlignment="1">
      <alignment horizontal="left" vertical="justify" shrinkToFit="1"/>
    </xf>
    <xf numFmtId="0" fontId="8" fillId="0" borderId="151" xfId="0" applyFont="1" applyBorder="1" applyAlignment="1">
      <alignment horizontal="left" vertical="justify" shrinkToFit="1"/>
    </xf>
    <xf numFmtId="0" fontId="8" fillId="0" borderId="6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center" vertical="center" wrapText="1" shrinkToFit="1"/>
    </xf>
    <xf numFmtId="0" fontId="26" fillId="0" borderId="12" xfId="0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wrapText="1"/>
    </xf>
    <xf numFmtId="0" fontId="17" fillId="0" borderId="0" xfId="0" applyFont="1" applyAlignment="1">
      <alignment horizontal="left" wrapText="1"/>
    </xf>
  </cellXfs>
  <cellStyles count="10">
    <cellStyle name="パーセント" xfId="4" builtinId="5"/>
    <cellStyle name="パーセント 2" xfId="7" xr:uid="{02D5C9BE-6BB4-4CC8-AACB-AE70148FA697}"/>
    <cellStyle name="桁区切り" xfId="1" builtinId="6"/>
    <cellStyle name="桁区切り 2" xfId="2" xr:uid="{00000000-0005-0000-0000-000001000000}"/>
    <cellStyle name="桁区切り 3" xfId="9" xr:uid="{0ED2C2F6-25D3-4169-BC51-0115CB156FC8}"/>
    <cellStyle name="標準" xfId="0" builtinId="0"/>
    <cellStyle name="標準 2" xfId="3" xr:uid="{00000000-0005-0000-0000-000003000000}"/>
    <cellStyle name="標準_9 表７、８" xfId="5" xr:uid="{CE79EEDD-D310-45A2-906A-F293235D8961}"/>
    <cellStyle name="標準_パラメータ調査集計表（H22.4-6）24.1.30(修正)" xfId="8" xr:uid="{8A52DA2C-49FB-4AE8-A46B-F9988302723B}"/>
    <cellStyle name="標準_観光地点等名簿" xfId="6" xr:uid="{25BEC551-30FE-450A-827F-6D4C19A1CF9E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0&#36942;&#21435;&#12487;&#12540;&#12479;&#65288;M&#12489;&#12521;&#12452;&#12502;&#31561;&#65289;\&#20196;&#21644;&#65301;&#24180;&#24230;\&#20225;&#30011;&#35519;&#25972;&#12464;&#12523;&#12540;&#12503;\D%20&#20107;&#26989;&#21029;\c%20&#35251;&#20809;&#32113;&#35336;\01_&#35251;&#20809;&#20837;&#36796;&#23458;&#32113;&#35336;\08%20&#20874;&#23376;&#20316;&#25104;&#12539;&#20844;&#34920;\14_&#21442;&#32771;&#36039;&#26009;&#21029;&#34920;.xlsx" TargetMode="External"/><Relationship Id="rId1" Type="http://schemas.openxmlformats.org/officeDocument/2006/relationships/externalLinkPath" Target="/00&#36942;&#21435;&#12487;&#12540;&#12479;&#65288;M&#12489;&#12521;&#12452;&#12502;&#31561;&#65289;/&#20196;&#21644;&#65301;&#24180;&#24230;/&#20225;&#30011;&#35519;&#25972;&#12464;&#12523;&#12540;&#12503;/D%20&#20107;&#26989;&#21029;/c%20&#35251;&#20809;&#32113;&#35336;/01_&#35251;&#20809;&#20837;&#36796;&#23458;&#32113;&#35336;/08%20&#20874;&#23376;&#20316;&#25104;&#12539;&#20844;&#34920;/14_&#21442;&#32771;&#36039;&#26009;&#2102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表第1"/>
      <sheetName val="別表第2-1"/>
      <sheetName val="別表第2-2①②"/>
      <sheetName val="別表第2-2③④"/>
      <sheetName val="第２表１ P56 (入力用)"/>
      <sheetName val="第２表２①、②P58 (入力用)"/>
      <sheetName val="第２表２③、④P60 (入力用)"/>
    </sheetNames>
    <sheetDataSet>
      <sheetData sheetId="0"/>
      <sheetData sheetId="1">
        <row r="10">
          <cell r="B10">
            <v>27319.897000000001</v>
          </cell>
          <cell r="C10">
            <v>16439.732</v>
          </cell>
          <cell r="E10">
            <v>10880.165000000001</v>
          </cell>
        </row>
        <row r="11">
          <cell r="B11">
            <v>14618.473</v>
          </cell>
          <cell r="C11">
            <v>11446.326999999999</v>
          </cell>
          <cell r="E11">
            <v>3172.1460000000002</v>
          </cell>
        </row>
        <row r="12">
          <cell r="B12">
            <v>9565.16</v>
          </cell>
          <cell r="C12">
            <v>1635.9079999999999</v>
          </cell>
          <cell r="E12">
            <v>7929.2520000000004</v>
          </cell>
        </row>
        <row r="13">
          <cell r="B13">
            <v>10038.965</v>
          </cell>
          <cell r="C13">
            <v>4173.5379999999996</v>
          </cell>
          <cell r="E13">
            <v>5865.4269999999997</v>
          </cell>
        </row>
        <row r="14">
          <cell r="B14">
            <v>858.04499999999996</v>
          </cell>
          <cell r="C14">
            <v>144.99299999999999</v>
          </cell>
          <cell r="E14">
            <v>713.05200000000002</v>
          </cell>
        </row>
        <row r="15">
          <cell r="B15">
            <v>62400.54</v>
          </cell>
          <cell r="C15">
            <v>33840.498</v>
          </cell>
          <cell r="E15">
            <v>28560.042000000001</v>
          </cell>
        </row>
      </sheetData>
      <sheetData sheetId="2">
        <row r="9">
          <cell r="C9">
            <v>5200.5200000000004</v>
          </cell>
          <cell r="D9">
            <v>3488.529</v>
          </cell>
          <cell r="F9">
            <v>1711.991</v>
          </cell>
        </row>
        <row r="10">
          <cell r="C10">
            <v>1950.7919999999999</v>
          </cell>
          <cell r="D10">
            <v>1783.9480000000001</v>
          </cell>
          <cell r="F10">
            <v>166.84399999999999</v>
          </cell>
        </row>
        <row r="11">
          <cell r="C11">
            <v>3787.5259999999998</v>
          </cell>
          <cell r="D11">
            <v>323.34699999999998</v>
          </cell>
          <cell r="F11">
            <v>3464.1790000000001</v>
          </cell>
        </row>
        <row r="12">
          <cell r="C12">
            <v>1602.8</v>
          </cell>
          <cell r="D12">
            <v>546.64300000000003</v>
          </cell>
          <cell r="F12">
            <v>1056.1569999999999</v>
          </cell>
        </row>
        <row r="13">
          <cell r="C13">
            <v>44.773000000000003</v>
          </cell>
          <cell r="D13">
            <v>21.32</v>
          </cell>
          <cell r="F13">
            <v>23.452999999999999</v>
          </cell>
        </row>
        <row r="26">
          <cell r="C26">
            <v>7314.9830000000002</v>
          </cell>
          <cell r="D26">
            <v>3689.1550000000002</v>
          </cell>
          <cell r="F26">
            <v>3625.828</v>
          </cell>
        </row>
        <row r="27">
          <cell r="C27">
            <v>4120.7860000000001</v>
          </cell>
          <cell r="D27">
            <v>3195.712</v>
          </cell>
          <cell r="F27">
            <v>925.07399999999996</v>
          </cell>
        </row>
        <row r="28">
          <cell r="C28">
            <v>1666.6030000000001</v>
          </cell>
          <cell r="D28">
            <v>335.798</v>
          </cell>
          <cell r="F28">
            <v>1330.8050000000001</v>
          </cell>
        </row>
        <row r="29">
          <cell r="C29">
            <v>2722.8490000000002</v>
          </cell>
          <cell r="D29">
            <v>1037.9459999999999</v>
          </cell>
          <cell r="F29">
            <v>1684.903</v>
          </cell>
        </row>
        <row r="30">
          <cell r="C30">
            <v>256.43700000000001</v>
          </cell>
          <cell r="D30">
            <v>83.444000000000003</v>
          </cell>
          <cell r="F30">
            <v>172.99299999999999</v>
          </cell>
        </row>
      </sheetData>
      <sheetData sheetId="3">
        <row r="9">
          <cell r="C9">
            <v>8294.9979999999996</v>
          </cell>
          <cell r="D9">
            <v>5100.3029999999999</v>
          </cell>
          <cell r="F9">
            <v>3194.6950000000002</v>
          </cell>
        </row>
        <row r="10">
          <cell r="C10">
            <v>5052.9840000000004</v>
          </cell>
          <cell r="D10">
            <v>3731.4340000000002</v>
          </cell>
          <cell r="F10">
            <v>1321.55</v>
          </cell>
        </row>
        <row r="11">
          <cell r="C11">
            <v>2265.067</v>
          </cell>
          <cell r="D11">
            <v>525.495</v>
          </cell>
          <cell r="F11">
            <v>1739.5719999999999</v>
          </cell>
        </row>
        <row r="12">
          <cell r="C12">
            <v>3656.8820000000001</v>
          </cell>
          <cell r="D12">
            <v>1416.971</v>
          </cell>
          <cell r="F12">
            <v>2239.9110000000001</v>
          </cell>
        </row>
        <row r="13">
          <cell r="C13">
            <v>404.15600000000001</v>
          </cell>
          <cell r="D13">
            <v>29.577000000000002</v>
          </cell>
          <cell r="F13">
            <v>374.57900000000001</v>
          </cell>
        </row>
        <row r="26">
          <cell r="C26">
            <v>6509.3959999999997</v>
          </cell>
          <cell r="D26">
            <v>4161.7449999999999</v>
          </cell>
          <cell r="F26">
            <v>2347.6509999999998</v>
          </cell>
        </row>
        <row r="27">
          <cell r="C27">
            <v>3493.9110000000001</v>
          </cell>
          <cell r="D27">
            <v>2735.2330000000002</v>
          </cell>
          <cell r="F27">
            <v>758.678</v>
          </cell>
        </row>
        <row r="28">
          <cell r="C28">
            <v>1845.9639999999999</v>
          </cell>
          <cell r="D28">
            <v>451.26799999999997</v>
          </cell>
          <cell r="F28">
            <v>1394.6959999999999</v>
          </cell>
        </row>
        <row r="29">
          <cell r="C29">
            <v>2056.4340000000002</v>
          </cell>
          <cell r="D29">
            <v>1171.9780000000001</v>
          </cell>
          <cell r="F29">
            <v>884.45600000000002</v>
          </cell>
        </row>
        <row r="30">
          <cell r="C30">
            <v>152.679</v>
          </cell>
          <cell r="D30">
            <v>10.651999999999999</v>
          </cell>
          <cell r="F30">
            <v>142.02699999999999</v>
          </cell>
        </row>
      </sheetData>
      <sheetData sheetId="4">
        <row r="10">
          <cell r="B10">
            <v>27319897</v>
          </cell>
          <cell r="C10">
            <v>16439732</v>
          </cell>
          <cell r="E10">
            <v>10880165</v>
          </cell>
          <cell r="G10">
            <v>53356</v>
          </cell>
          <cell r="I10">
            <v>2667607</v>
          </cell>
          <cell r="K10">
            <v>770472</v>
          </cell>
          <cell r="O10">
            <v>5377559</v>
          </cell>
          <cell r="Q10">
            <v>1534651</v>
          </cell>
          <cell r="S10">
            <v>316127</v>
          </cell>
          <cell r="U10">
            <v>106874</v>
          </cell>
          <cell r="W10">
            <v>53518</v>
          </cell>
          <cell r="Y10">
            <v>0</v>
          </cell>
        </row>
        <row r="11">
          <cell r="B11">
            <v>14618473</v>
          </cell>
          <cell r="C11">
            <v>11446327</v>
          </cell>
          <cell r="E11">
            <v>3172146</v>
          </cell>
          <cell r="G11">
            <v>0</v>
          </cell>
          <cell r="I11">
            <v>328322</v>
          </cell>
          <cell r="K11">
            <v>86867</v>
          </cell>
          <cell r="O11">
            <v>2161559</v>
          </cell>
          <cell r="Q11">
            <v>530859</v>
          </cell>
          <cell r="S11">
            <v>12834</v>
          </cell>
          <cell r="U11">
            <v>12834</v>
          </cell>
          <cell r="W11">
            <v>0</v>
          </cell>
          <cell r="Y11">
            <v>38869</v>
          </cell>
        </row>
        <row r="12">
          <cell r="B12">
            <v>9565160</v>
          </cell>
          <cell r="C12">
            <v>1635908</v>
          </cell>
          <cell r="E12">
            <v>7929252</v>
          </cell>
          <cell r="G12">
            <v>0</v>
          </cell>
          <cell r="I12">
            <v>100910</v>
          </cell>
          <cell r="K12">
            <v>70688</v>
          </cell>
          <cell r="O12">
            <v>7406165</v>
          </cell>
          <cell r="Q12">
            <v>197448</v>
          </cell>
          <cell r="S12">
            <v>128336</v>
          </cell>
          <cell r="U12">
            <v>11349</v>
          </cell>
          <cell r="W12">
            <v>0</v>
          </cell>
          <cell r="Y12">
            <v>14356</v>
          </cell>
        </row>
        <row r="13">
          <cell r="B13">
            <v>10038965</v>
          </cell>
          <cell r="C13">
            <v>4173538</v>
          </cell>
          <cell r="E13">
            <v>5865427</v>
          </cell>
          <cell r="G13">
            <v>0</v>
          </cell>
          <cell r="I13">
            <v>148978</v>
          </cell>
          <cell r="K13">
            <v>1630809</v>
          </cell>
          <cell r="O13">
            <v>2014288</v>
          </cell>
          <cell r="Q13">
            <v>1721588</v>
          </cell>
          <cell r="S13">
            <v>240741</v>
          </cell>
          <cell r="U13">
            <v>109024</v>
          </cell>
          <cell r="W13">
            <v>0</v>
          </cell>
          <cell r="Y13">
            <v>0</v>
          </cell>
        </row>
        <row r="14">
          <cell r="B14">
            <v>858045</v>
          </cell>
          <cell r="C14">
            <v>144993</v>
          </cell>
          <cell r="E14">
            <v>713052</v>
          </cell>
          <cell r="G14">
            <v>13998</v>
          </cell>
          <cell r="I14">
            <v>56242</v>
          </cell>
          <cell r="K14">
            <v>18718</v>
          </cell>
          <cell r="O14">
            <v>454944</v>
          </cell>
          <cell r="Q14">
            <v>103043</v>
          </cell>
          <cell r="S14">
            <v>63017</v>
          </cell>
          <cell r="U14">
            <v>3092</v>
          </cell>
          <cell r="W14">
            <v>0</v>
          </cell>
          <cell r="Y14">
            <v>0</v>
          </cell>
        </row>
        <row r="15">
          <cell r="B15">
            <v>62400540</v>
          </cell>
          <cell r="C15">
            <v>33840498</v>
          </cell>
          <cell r="E15">
            <v>28560042</v>
          </cell>
          <cell r="G15">
            <v>67354</v>
          </cell>
          <cell r="I15">
            <v>3302059</v>
          </cell>
          <cell r="K15">
            <v>2577554</v>
          </cell>
          <cell r="O15">
            <v>17414515</v>
          </cell>
          <cell r="Q15">
            <v>4087589</v>
          </cell>
          <cell r="S15">
            <v>761055</v>
          </cell>
          <cell r="U15">
            <v>243173</v>
          </cell>
          <cell r="W15">
            <v>53518</v>
          </cell>
          <cell r="Y15">
            <v>53225</v>
          </cell>
        </row>
      </sheetData>
      <sheetData sheetId="5">
        <row r="9">
          <cell r="C9">
            <v>5200520</v>
          </cell>
          <cell r="D9">
            <v>3488529</v>
          </cell>
          <cell r="F9">
            <v>1711991</v>
          </cell>
          <cell r="H9">
            <v>0</v>
          </cell>
          <cell r="J9">
            <v>570151</v>
          </cell>
          <cell r="L9">
            <v>227446</v>
          </cell>
          <cell r="Q9">
            <v>685411</v>
          </cell>
          <cell r="S9">
            <v>190563</v>
          </cell>
          <cell r="U9">
            <v>38420</v>
          </cell>
          <cell r="W9">
            <v>0</v>
          </cell>
          <cell r="Y9">
            <v>0</v>
          </cell>
          <cell r="AA9">
            <v>0</v>
          </cell>
        </row>
        <row r="10">
          <cell r="C10">
            <v>1950792</v>
          </cell>
          <cell r="D10">
            <v>1783948</v>
          </cell>
          <cell r="F10">
            <v>166844</v>
          </cell>
          <cell r="H10">
            <v>0</v>
          </cell>
          <cell r="J10">
            <v>25668</v>
          </cell>
          <cell r="L10">
            <v>0</v>
          </cell>
          <cell r="Q10">
            <v>102673</v>
          </cell>
          <cell r="S10">
            <v>12834</v>
          </cell>
          <cell r="U10">
            <v>12834</v>
          </cell>
          <cell r="W10">
            <v>12834</v>
          </cell>
          <cell r="Y10">
            <v>0</v>
          </cell>
          <cell r="AA10">
            <v>0</v>
          </cell>
        </row>
        <row r="11">
          <cell r="C11">
            <v>3787526</v>
          </cell>
          <cell r="D11">
            <v>323347</v>
          </cell>
          <cell r="F11">
            <v>3464179</v>
          </cell>
          <cell r="H11">
            <v>0</v>
          </cell>
          <cell r="J11">
            <v>27113</v>
          </cell>
          <cell r="L11">
            <v>26862</v>
          </cell>
          <cell r="Q11">
            <v>3328866</v>
          </cell>
          <cell r="S11">
            <v>27113</v>
          </cell>
          <cell r="U11">
            <v>54226</v>
          </cell>
          <cell r="W11">
            <v>0</v>
          </cell>
          <cell r="Y11">
            <v>0</v>
          </cell>
          <cell r="AA11">
            <v>0</v>
          </cell>
        </row>
        <row r="12">
          <cell r="C12">
            <v>1602800</v>
          </cell>
          <cell r="D12">
            <v>546643</v>
          </cell>
          <cell r="F12">
            <v>1056157</v>
          </cell>
          <cell r="H12">
            <v>0</v>
          </cell>
          <cell r="J12">
            <v>59922</v>
          </cell>
          <cell r="L12">
            <v>312472</v>
          </cell>
          <cell r="Q12">
            <v>209908</v>
          </cell>
          <cell r="S12">
            <v>413567</v>
          </cell>
          <cell r="U12">
            <v>45217</v>
          </cell>
          <cell r="W12">
            <v>15072</v>
          </cell>
          <cell r="Y12">
            <v>0</v>
          </cell>
          <cell r="AA12">
            <v>0</v>
          </cell>
        </row>
        <row r="13">
          <cell r="C13">
            <v>44773</v>
          </cell>
          <cell r="D13">
            <v>21320</v>
          </cell>
          <cell r="F13">
            <v>23453</v>
          </cell>
          <cell r="H13">
            <v>0</v>
          </cell>
          <cell r="J13">
            <v>0</v>
          </cell>
          <cell r="L13">
            <v>0</v>
          </cell>
          <cell r="Q13">
            <v>21320</v>
          </cell>
          <cell r="S13">
            <v>0</v>
          </cell>
          <cell r="U13">
            <v>2132</v>
          </cell>
          <cell r="W13">
            <v>0</v>
          </cell>
          <cell r="Y13">
            <v>0</v>
          </cell>
          <cell r="AA13">
            <v>0</v>
          </cell>
        </row>
        <row r="14">
          <cell r="C14">
            <v>12586411</v>
          </cell>
          <cell r="D14">
            <v>6163787</v>
          </cell>
          <cell r="F14">
            <v>6422624</v>
          </cell>
          <cell r="H14">
            <v>0</v>
          </cell>
          <cell r="J14">
            <v>682854</v>
          </cell>
          <cell r="L14">
            <v>566780</v>
          </cell>
          <cell r="Q14">
            <v>4348178</v>
          </cell>
          <cell r="S14">
            <v>644077</v>
          </cell>
          <cell r="U14">
            <v>152829</v>
          </cell>
          <cell r="W14">
            <v>27906</v>
          </cell>
          <cell r="Y14">
            <v>0</v>
          </cell>
          <cell r="AA14">
            <v>0</v>
          </cell>
        </row>
        <row r="26">
          <cell r="C26">
            <v>7314983</v>
          </cell>
          <cell r="D26">
            <v>3689155</v>
          </cell>
          <cell r="F26">
            <v>3625828</v>
          </cell>
          <cell r="H26">
            <v>0</v>
          </cell>
          <cell r="J26">
            <v>1008809</v>
          </cell>
          <cell r="L26">
            <v>158770</v>
          </cell>
          <cell r="Q26">
            <v>1604641</v>
          </cell>
          <cell r="S26">
            <v>693054</v>
          </cell>
          <cell r="U26">
            <v>53518</v>
          </cell>
          <cell r="W26">
            <v>53518</v>
          </cell>
          <cell r="Y26">
            <v>53518</v>
          </cell>
          <cell r="AA26">
            <v>0</v>
          </cell>
        </row>
        <row r="27">
          <cell r="C27">
            <v>4120786</v>
          </cell>
          <cell r="D27">
            <v>3195712</v>
          </cell>
          <cell r="F27">
            <v>925074</v>
          </cell>
          <cell r="H27">
            <v>0</v>
          </cell>
          <cell r="J27">
            <v>84098</v>
          </cell>
          <cell r="L27">
            <v>28033</v>
          </cell>
          <cell r="Q27">
            <v>728847</v>
          </cell>
          <cell r="S27">
            <v>84098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C28">
            <v>1666603</v>
          </cell>
          <cell r="D28">
            <v>335798</v>
          </cell>
          <cell r="F28">
            <v>1330805</v>
          </cell>
          <cell r="H28">
            <v>0</v>
          </cell>
          <cell r="J28">
            <v>45085</v>
          </cell>
          <cell r="L28">
            <v>11349</v>
          </cell>
          <cell r="Q28">
            <v>1172848</v>
          </cell>
          <cell r="S28">
            <v>44773</v>
          </cell>
          <cell r="U28">
            <v>45398</v>
          </cell>
          <cell r="W28">
            <v>11349</v>
          </cell>
          <cell r="Y28">
            <v>0</v>
          </cell>
          <cell r="AA28">
            <v>0</v>
          </cell>
        </row>
        <row r="29">
          <cell r="C29">
            <v>2722849</v>
          </cell>
          <cell r="D29">
            <v>1037946</v>
          </cell>
          <cell r="F29">
            <v>1684903</v>
          </cell>
          <cell r="H29">
            <v>0</v>
          </cell>
          <cell r="J29">
            <v>0</v>
          </cell>
          <cell r="L29">
            <v>459434</v>
          </cell>
          <cell r="Q29">
            <v>577574</v>
          </cell>
          <cell r="S29">
            <v>498814</v>
          </cell>
          <cell r="U29">
            <v>85324</v>
          </cell>
          <cell r="W29">
            <v>63759</v>
          </cell>
          <cell r="Y29">
            <v>0</v>
          </cell>
          <cell r="AA29">
            <v>0</v>
          </cell>
        </row>
        <row r="30">
          <cell r="C30">
            <v>256437</v>
          </cell>
          <cell r="D30">
            <v>83444</v>
          </cell>
          <cell r="F30">
            <v>172993</v>
          </cell>
          <cell r="H30">
            <v>6184</v>
          </cell>
          <cell r="J30">
            <v>27828</v>
          </cell>
          <cell r="L30">
            <v>3092</v>
          </cell>
          <cell r="Q30">
            <v>98865</v>
          </cell>
          <cell r="S30">
            <v>9276</v>
          </cell>
          <cell r="U30">
            <v>24658</v>
          </cell>
          <cell r="W30">
            <v>3092</v>
          </cell>
          <cell r="Y30">
            <v>0</v>
          </cell>
          <cell r="AA30">
            <v>0</v>
          </cell>
        </row>
        <row r="31">
          <cell r="C31">
            <v>16081658</v>
          </cell>
          <cell r="D31">
            <v>8342055</v>
          </cell>
          <cell r="F31">
            <v>7739603</v>
          </cell>
          <cell r="H31">
            <v>6184</v>
          </cell>
          <cell r="J31">
            <v>1165820</v>
          </cell>
          <cell r="L31">
            <v>660678</v>
          </cell>
          <cell r="Q31">
            <v>4182775</v>
          </cell>
          <cell r="S31">
            <v>1330015</v>
          </cell>
          <cell r="U31">
            <v>208898</v>
          </cell>
          <cell r="W31">
            <v>131718</v>
          </cell>
          <cell r="Y31">
            <v>53518</v>
          </cell>
          <cell r="AA31">
            <v>0</v>
          </cell>
        </row>
      </sheetData>
      <sheetData sheetId="6">
        <row r="9">
          <cell r="C9">
            <v>8294998</v>
          </cell>
          <cell r="D9">
            <v>5100303</v>
          </cell>
          <cell r="F9">
            <v>3194695</v>
          </cell>
          <cell r="H9">
            <v>0</v>
          </cell>
          <cell r="J9">
            <v>448378</v>
          </cell>
          <cell r="L9">
            <v>224189</v>
          </cell>
          <cell r="Q9">
            <v>2073749</v>
          </cell>
          <cell r="S9">
            <v>224189</v>
          </cell>
          <cell r="U9">
            <v>224189</v>
          </cell>
          <cell r="W9">
            <v>0</v>
          </cell>
          <cell r="Y9">
            <v>0</v>
          </cell>
          <cell r="AA9">
            <v>0</v>
          </cell>
        </row>
        <row r="10">
          <cell r="C10">
            <v>5052984</v>
          </cell>
          <cell r="D10">
            <v>3731434</v>
          </cell>
          <cell r="F10">
            <v>1321550</v>
          </cell>
          <cell r="H10">
            <v>0</v>
          </cell>
          <cell r="J10">
            <v>38869</v>
          </cell>
          <cell r="L10">
            <v>38869</v>
          </cell>
          <cell r="Q10">
            <v>1010596</v>
          </cell>
          <cell r="S10">
            <v>194345</v>
          </cell>
          <cell r="U10">
            <v>0</v>
          </cell>
          <cell r="W10">
            <v>0</v>
          </cell>
          <cell r="Y10">
            <v>0</v>
          </cell>
          <cell r="AA10">
            <v>38869</v>
          </cell>
        </row>
        <row r="11">
          <cell r="C11">
            <v>2265067</v>
          </cell>
          <cell r="D11">
            <v>525495</v>
          </cell>
          <cell r="F11">
            <v>1739572</v>
          </cell>
          <cell r="H11">
            <v>0</v>
          </cell>
          <cell r="J11">
            <v>0</v>
          </cell>
          <cell r="L11">
            <v>18121</v>
          </cell>
          <cell r="Q11">
            <v>1667090</v>
          </cell>
          <cell r="S11">
            <v>54362</v>
          </cell>
          <cell r="U11">
            <v>0</v>
          </cell>
          <cell r="W11">
            <v>0</v>
          </cell>
          <cell r="Y11">
            <v>0</v>
          </cell>
          <cell r="AA11">
            <v>0</v>
          </cell>
        </row>
        <row r="12">
          <cell r="C12">
            <v>3656882</v>
          </cell>
          <cell r="D12">
            <v>1416971</v>
          </cell>
          <cell r="F12">
            <v>2239911</v>
          </cell>
          <cell r="H12">
            <v>0</v>
          </cell>
          <cell r="J12">
            <v>30193</v>
          </cell>
          <cell r="L12">
            <v>533647</v>
          </cell>
          <cell r="Q12">
            <v>992863</v>
          </cell>
          <cell r="S12">
            <v>562435</v>
          </cell>
          <cell r="U12">
            <v>90579</v>
          </cell>
          <cell r="W12">
            <v>30193</v>
          </cell>
          <cell r="Y12">
            <v>0</v>
          </cell>
          <cell r="AA12">
            <v>0</v>
          </cell>
        </row>
        <row r="13">
          <cell r="C13">
            <v>404156</v>
          </cell>
          <cell r="D13">
            <v>29577</v>
          </cell>
          <cell r="F13">
            <v>374579</v>
          </cell>
          <cell r="H13">
            <v>4263</v>
          </cell>
          <cell r="J13">
            <v>21313</v>
          </cell>
          <cell r="L13">
            <v>8525</v>
          </cell>
          <cell r="Q13">
            <v>242441</v>
          </cell>
          <cell r="S13">
            <v>72463</v>
          </cell>
          <cell r="U13">
            <v>25575</v>
          </cell>
          <cell r="W13">
            <v>0</v>
          </cell>
          <cell r="Y13">
            <v>0</v>
          </cell>
          <cell r="AA13">
            <v>0</v>
          </cell>
        </row>
        <row r="14">
          <cell r="C14">
            <v>19674087</v>
          </cell>
          <cell r="D14">
            <v>10803780</v>
          </cell>
          <cell r="F14">
            <v>8870307</v>
          </cell>
          <cell r="H14">
            <v>4263</v>
          </cell>
          <cell r="J14">
            <v>538753</v>
          </cell>
          <cell r="L14">
            <v>823351</v>
          </cell>
          <cell r="Q14">
            <v>5986739</v>
          </cell>
          <cell r="S14">
            <v>1107794</v>
          </cell>
          <cell r="U14">
            <v>340343</v>
          </cell>
          <cell r="W14">
            <v>30193</v>
          </cell>
          <cell r="Y14">
            <v>0</v>
          </cell>
          <cell r="AA14">
            <v>38869</v>
          </cell>
        </row>
        <row r="26">
          <cell r="C26">
            <v>6509396</v>
          </cell>
          <cell r="D26">
            <v>4161745</v>
          </cell>
          <cell r="F26">
            <v>2347651</v>
          </cell>
          <cell r="H26">
            <v>53356</v>
          </cell>
          <cell r="J26">
            <v>640269</v>
          </cell>
          <cell r="L26">
            <v>160067</v>
          </cell>
          <cell r="Q26">
            <v>1013758</v>
          </cell>
          <cell r="S26">
            <v>426845</v>
          </cell>
          <cell r="U26">
            <v>0</v>
          </cell>
          <cell r="W26">
            <v>53356</v>
          </cell>
          <cell r="Y26">
            <v>0</v>
          </cell>
          <cell r="AA26">
            <v>0</v>
          </cell>
        </row>
        <row r="27">
          <cell r="C27">
            <v>3493911</v>
          </cell>
          <cell r="D27">
            <v>2735233</v>
          </cell>
          <cell r="F27">
            <v>758678</v>
          </cell>
          <cell r="H27">
            <v>0</v>
          </cell>
          <cell r="J27">
            <v>179687</v>
          </cell>
          <cell r="L27">
            <v>19965</v>
          </cell>
          <cell r="Q27">
            <v>319443</v>
          </cell>
          <cell r="S27">
            <v>239582</v>
          </cell>
          <cell r="U27">
            <v>0</v>
          </cell>
          <cell r="W27">
            <v>0</v>
          </cell>
          <cell r="Y27">
            <v>0</v>
          </cell>
          <cell r="AA27">
            <v>0</v>
          </cell>
        </row>
        <row r="28">
          <cell r="C28">
            <v>1845964</v>
          </cell>
          <cell r="D28">
            <v>451268</v>
          </cell>
          <cell r="F28">
            <v>1394696</v>
          </cell>
          <cell r="H28">
            <v>0</v>
          </cell>
          <cell r="J28">
            <v>28712</v>
          </cell>
          <cell r="L28">
            <v>14356</v>
          </cell>
          <cell r="Q28">
            <v>1237361</v>
          </cell>
          <cell r="S28">
            <v>71200</v>
          </cell>
          <cell r="U28">
            <v>28712</v>
          </cell>
          <cell r="W28">
            <v>0</v>
          </cell>
          <cell r="Y28">
            <v>0</v>
          </cell>
          <cell r="AA28">
            <v>14356</v>
          </cell>
        </row>
        <row r="29">
          <cell r="C29">
            <v>2056434</v>
          </cell>
          <cell r="D29">
            <v>1171978</v>
          </cell>
          <cell r="F29">
            <v>884456</v>
          </cell>
          <cell r="H29">
            <v>0</v>
          </cell>
          <cell r="J29">
            <v>58863</v>
          </cell>
          <cell r="L29">
            <v>325256</v>
          </cell>
          <cell r="Q29">
            <v>233943</v>
          </cell>
          <cell r="S29">
            <v>246772</v>
          </cell>
          <cell r="U29">
            <v>19621</v>
          </cell>
          <cell r="W29">
            <v>0</v>
          </cell>
          <cell r="Y29">
            <v>0</v>
          </cell>
          <cell r="AA29">
            <v>0</v>
          </cell>
        </row>
        <row r="30">
          <cell r="C30">
            <v>152679</v>
          </cell>
          <cell r="D30">
            <v>10652</v>
          </cell>
          <cell r="F30">
            <v>142027</v>
          </cell>
          <cell r="H30">
            <v>3551</v>
          </cell>
          <cell r="J30">
            <v>7101</v>
          </cell>
          <cell r="L30">
            <v>7101</v>
          </cell>
          <cell r="Q30">
            <v>92318</v>
          </cell>
          <cell r="S30">
            <v>21304</v>
          </cell>
          <cell r="U30">
            <v>10652</v>
          </cell>
          <cell r="W30">
            <v>0</v>
          </cell>
          <cell r="Y30">
            <v>0</v>
          </cell>
          <cell r="AA30">
            <v>0</v>
          </cell>
        </row>
        <row r="31">
          <cell r="C31">
            <v>14058384</v>
          </cell>
          <cell r="D31">
            <v>8530876</v>
          </cell>
          <cell r="F31">
            <v>5527508</v>
          </cell>
          <cell r="H31">
            <v>56907</v>
          </cell>
          <cell r="J31">
            <v>914632</v>
          </cell>
          <cell r="L31">
            <v>526745</v>
          </cell>
          <cell r="Q31">
            <v>2896823</v>
          </cell>
          <cell r="S31">
            <v>1005703</v>
          </cell>
          <cell r="U31">
            <v>58985</v>
          </cell>
          <cell r="W31">
            <v>53356</v>
          </cell>
          <cell r="Y31">
            <v>0</v>
          </cell>
          <cell r="AA31">
            <v>14356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3"/>
  <sheetViews>
    <sheetView showGridLines="0" view="pageBreakPreview" zoomScale="70" zoomScaleNormal="70" zoomScaleSheetLayoutView="70" workbookViewId="0">
      <selection activeCell="O10" sqref="O10"/>
    </sheetView>
  </sheetViews>
  <sheetFormatPr defaultRowHeight="13.5" x14ac:dyDescent="0.15"/>
  <cols>
    <col min="1" max="3" width="27.625" customWidth="1"/>
    <col min="4" max="4" width="7.625" customWidth="1"/>
  </cols>
  <sheetData>
    <row r="1" spans="1:5" ht="18.75" x14ac:dyDescent="0.2">
      <c r="A1" s="572" t="s">
        <v>49</v>
      </c>
      <c r="B1" s="572"/>
      <c r="C1" s="572"/>
    </row>
    <row r="2" spans="1:5" ht="18.75" x14ac:dyDescent="0.2">
      <c r="A2" s="8"/>
      <c r="B2" s="8"/>
      <c r="C2" s="8"/>
    </row>
    <row r="3" spans="1:5" ht="18.75" x14ac:dyDescent="0.2">
      <c r="A3" s="8"/>
      <c r="B3" s="8"/>
      <c r="C3" s="8"/>
    </row>
    <row r="4" spans="1:5" s="2" customFormat="1" ht="14.25" x14ac:dyDescent="0.15">
      <c r="A4" s="1"/>
      <c r="B4" s="1"/>
      <c r="C4" s="86"/>
    </row>
    <row r="5" spans="1:5" s="3" customFormat="1" ht="59.25" customHeight="1" thickBot="1" x14ac:dyDescent="0.2">
      <c r="A5" s="5" t="s">
        <v>39</v>
      </c>
      <c r="B5" s="48" t="s">
        <v>19</v>
      </c>
      <c r="C5" s="49" t="s">
        <v>25</v>
      </c>
    </row>
    <row r="6" spans="1:5" s="3" customFormat="1" ht="56.1" customHeight="1" thickTop="1" x14ac:dyDescent="0.15">
      <c r="A6" s="51" t="s">
        <v>52</v>
      </c>
      <c r="B6" s="87">
        <v>71601558</v>
      </c>
      <c r="C6" s="90">
        <v>101.04364952576069</v>
      </c>
      <c r="E6" s="9"/>
    </row>
    <row r="7" spans="1:5" s="3" customFormat="1" ht="56.1" customHeight="1" x14ac:dyDescent="0.15">
      <c r="A7" s="51" t="s">
        <v>53</v>
      </c>
      <c r="B7" s="87">
        <v>72986893</v>
      </c>
      <c r="C7" s="90">
        <v>101.93478331854176</v>
      </c>
      <c r="E7" s="9"/>
    </row>
    <row r="8" spans="1:5" s="3" customFormat="1" ht="56.1" customHeight="1" x14ac:dyDescent="0.15">
      <c r="A8" s="4" t="s">
        <v>54</v>
      </c>
      <c r="B8" s="88">
        <v>77446713</v>
      </c>
      <c r="C8" s="90">
        <v>106.11043958262479</v>
      </c>
      <c r="E8" s="9"/>
    </row>
    <row r="9" spans="1:5" s="3" customFormat="1" ht="56.1" customHeight="1" x14ac:dyDescent="0.15">
      <c r="A9" s="51" t="s">
        <v>55</v>
      </c>
      <c r="B9" s="87">
        <v>74172409</v>
      </c>
      <c r="C9" s="90">
        <v>95.772184676191486</v>
      </c>
      <c r="E9" s="9"/>
    </row>
    <row r="10" spans="1:5" s="3" customFormat="1" ht="56.1" customHeight="1" x14ac:dyDescent="0.15">
      <c r="A10" s="51" t="s">
        <v>56</v>
      </c>
      <c r="B10" s="87">
        <v>72477709</v>
      </c>
      <c r="C10" s="90">
        <v>97.71518813687176</v>
      </c>
      <c r="E10" s="9"/>
    </row>
    <row r="11" spans="1:5" ht="56.1" customHeight="1" x14ac:dyDescent="0.15">
      <c r="A11" s="51" t="s">
        <v>57</v>
      </c>
      <c r="B11" s="87">
        <v>74828029</v>
      </c>
      <c r="C11" s="90">
        <v>103.24281773310467</v>
      </c>
      <c r="E11" s="9"/>
    </row>
    <row r="12" spans="1:5" ht="56.1" customHeight="1" x14ac:dyDescent="0.15">
      <c r="A12" s="50" t="s">
        <v>58</v>
      </c>
      <c r="B12" s="88">
        <v>73303449</v>
      </c>
      <c r="C12" s="90">
        <v>97.962554913747624</v>
      </c>
      <c r="E12" s="9"/>
    </row>
    <row r="13" spans="1:5" ht="56.1" customHeight="1" x14ac:dyDescent="0.15">
      <c r="A13" s="51" t="s">
        <v>59</v>
      </c>
      <c r="B13" s="87">
        <v>42006752</v>
      </c>
      <c r="C13" s="90">
        <v>57.305287231437092</v>
      </c>
    </row>
    <row r="14" spans="1:5" ht="56.1" customHeight="1" x14ac:dyDescent="0.15">
      <c r="A14" s="84" t="s">
        <v>60</v>
      </c>
      <c r="B14" s="89">
        <v>42997139</v>
      </c>
      <c r="C14" s="90">
        <f t="shared" ref="C14:C15" si="0">100*B14/B13</f>
        <v>102.3576852597411</v>
      </c>
    </row>
    <row r="15" spans="1:5" ht="56.1" customHeight="1" x14ac:dyDescent="0.15">
      <c r="A15" s="84" t="s">
        <v>61</v>
      </c>
      <c r="B15" s="89">
        <v>55324776</v>
      </c>
      <c r="C15" s="90">
        <f t="shared" si="0"/>
        <v>128.67083086621182</v>
      </c>
    </row>
    <row r="16" spans="1:5" ht="56.1" customHeight="1" x14ac:dyDescent="0.15">
      <c r="A16" s="84" t="s">
        <v>368</v>
      </c>
      <c r="B16" s="89">
        <v>62400540</v>
      </c>
      <c r="C16" s="90">
        <f>100*B16/B15</f>
        <v>112.78950320558008</v>
      </c>
    </row>
    <row r="43" spans="1:3" ht="14.25" x14ac:dyDescent="0.15">
      <c r="A43" s="85"/>
      <c r="B43" s="85"/>
      <c r="C43" s="85"/>
    </row>
  </sheetData>
  <phoneticPr fontId="2"/>
  <printOptions horizontalCentered="1"/>
  <pageMargins left="0.19685039370078741" right="0.39370078740157483" top="0.59055118110236227" bottom="0.55118110236220474" header="0.51181102362204722" footer="0.15748031496062992"/>
  <pageSetup paperSize="9" firstPageNumber="39" fitToHeight="0" orientation="portrait" useFirstPageNumber="1" r:id="rId1"/>
  <headerFooter alignWithMargins="0">
    <oddFooter>&amp;C&amp;"ＭＳ 明朝,標準"&amp;12- 29 -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0E451-31A6-46E4-9FB3-1050522EA876}">
  <dimension ref="A1:AA23"/>
  <sheetViews>
    <sheetView view="pageBreakPreview" topLeftCell="A6" zoomScale="40" zoomScaleNormal="40" zoomScaleSheetLayoutView="40" zoomScalePageLayoutView="60" workbookViewId="0">
      <selection activeCell="N27" sqref="N27"/>
    </sheetView>
  </sheetViews>
  <sheetFormatPr defaultRowHeight="13.5" x14ac:dyDescent="0.15"/>
  <cols>
    <col min="1" max="1" width="25.5" style="489" customWidth="1"/>
    <col min="2" max="11" width="20.625" style="488" customWidth="1"/>
    <col min="12" max="12" width="18.125" style="488" customWidth="1"/>
    <col min="13" max="13" width="19.375" style="488" customWidth="1"/>
    <col min="14" max="14" width="15.625" style="488" customWidth="1"/>
    <col min="15" max="26" width="18.75" style="488" customWidth="1"/>
    <col min="27" max="27" width="20.625" style="489" customWidth="1"/>
    <col min="28" max="16384" width="9" style="488"/>
  </cols>
  <sheetData>
    <row r="1" spans="1:27" ht="32.25" x14ac:dyDescent="0.3">
      <c r="A1" s="729" t="s">
        <v>347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</row>
    <row r="2" spans="1:27" ht="21" customHeight="1" x14ac:dyDescent="0.15">
      <c r="A2" s="729"/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AA2" s="488"/>
    </row>
    <row r="3" spans="1:27" ht="21" customHeight="1" x14ac:dyDescent="0.3">
      <c r="A3" s="530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AA3" s="488"/>
    </row>
    <row r="4" spans="1:27" ht="21" customHeight="1" x14ac:dyDescent="0.15"/>
    <row r="5" spans="1:27" ht="21" customHeight="1" x14ac:dyDescent="0.2">
      <c r="F5" s="491"/>
      <c r="Z5" s="491"/>
      <c r="AA5" s="491" t="s">
        <v>335</v>
      </c>
    </row>
    <row r="6" spans="1:27" s="13" customFormat="1" ht="68.25" customHeight="1" x14ac:dyDescent="0.2">
      <c r="A6" s="745" t="s">
        <v>348</v>
      </c>
      <c r="B6" s="748" t="s">
        <v>349</v>
      </c>
      <c r="C6" s="748"/>
      <c r="D6" s="748"/>
      <c r="E6" s="748"/>
      <c r="F6" s="748"/>
      <c r="G6" s="748"/>
      <c r="H6" s="748"/>
      <c r="I6" s="748"/>
      <c r="J6" s="748"/>
      <c r="K6" s="748"/>
      <c r="L6" s="748"/>
      <c r="M6" s="616"/>
      <c r="N6" s="616"/>
      <c r="O6" s="748" t="s">
        <v>349</v>
      </c>
      <c r="P6" s="748"/>
      <c r="Q6" s="748"/>
      <c r="R6" s="748"/>
      <c r="S6" s="748"/>
      <c r="T6" s="748"/>
      <c r="U6" s="748"/>
      <c r="V6" s="748"/>
      <c r="W6" s="748"/>
      <c r="X6" s="748"/>
      <c r="Y6" s="748"/>
      <c r="Z6" s="748"/>
      <c r="AA6" s="749" t="s">
        <v>339</v>
      </c>
    </row>
    <row r="7" spans="1:27" s="13" customFormat="1" ht="56.25" customHeight="1" x14ac:dyDescent="0.2">
      <c r="A7" s="746"/>
      <c r="B7" s="632" t="s">
        <v>341</v>
      </c>
      <c r="C7" s="632" t="s">
        <v>342</v>
      </c>
      <c r="D7" s="753"/>
      <c r="E7" s="636" t="s">
        <v>343</v>
      </c>
      <c r="F7" s="636"/>
      <c r="G7" s="636"/>
      <c r="H7" s="636"/>
      <c r="I7" s="636"/>
      <c r="J7" s="636"/>
      <c r="K7" s="636"/>
      <c r="L7" s="636"/>
      <c r="M7" s="617"/>
      <c r="N7" s="617"/>
      <c r="O7" s="636" t="s">
        <v>343</v>
      </c>
      <c r="P7" s="636"/>
      <c r="Q7" s="636"/>
      <c r="R7" s="636"/>
      <c r="S7" s="636"/>
      <c r="T7" s="636"/>
      <c r="U7" s="636"/>
      <c r="V7" s="636"/>
      <c r="W7" s="636"/>
      <c r="X7" s="636"/>
      <c r="Y7" s="636"/>
      <c r="Z7" s="636"/>
      <c r="AA7" s="750"/>
    </row>
    <row r="8" spans="1:27" s="13" customFormat="1" ht="56.25" customHeight="1" x14ac:dyDescent="0.2">
      <c r="A8" s="746"/>
      <c r="B8" s="632"/>
      <c r="C8" s="752"/>
      <c r="D8" s="754"/>
      <c r="E8" s="743" t="s">
        <v>350</v>
      </c>
      <c r="F8" s="668"/>
      <c r="G8" s="743" t="s">
        <v>351</v>
      </c>
      <c r="H8" s="668"/>
      <c r="I8" s="743" t="s">
        <v>352</v>
      </c>
      <c r="J8" s="668"/>
      <c r="K8" s="743" t="s">
        <v>353</v>
      </c>
      <c r="L8" s="668"/>
      <c r="M8" s="618"/>
      <c r="N8" s="618"/>
      <c r="O8" s="743" t="s">
        <v>354</v>
      </c>
      <c r="P8" s="668"/>
      <c r="Q8" s="743" t="s">
        <v>355</v>
      </c>
      <c r="R8" s="668"/>
      <c r="S8" s="743" t="s">
        <v>356</v>
      </c>
      <c r="T8" s="668"/>
      <c r="U8" s="743" t="s">
        <v>357</v>
      </c>
      <c r="V8" s="668"/>
      <c r="W8" s="743" t="s">
        <v>358</v>
      </c>
      <c r="X8" s="668"/>
      <c r="Y8" s="743" t="s">
        <v>359</v>
      </c>
      <c r="Z8" s="668"/>
      <c r="AA8" s="750"/>
    </row>
    <row r="9" spans="1:27" s="13" customFormat="1" ht="72" customHeight="1" x14ac:dyDescent="0.2">
      <c r="A9" s="747"/>
      <c r="B9" s="752"/>
      <c r="C9" s="133" t="s">
        <v>344</v>
      </c>
      <c r="D9" s="531" t="s">
        <v>345</v>
      </c>
      <c r="E9" s="133" t="s">
        <v>344</v>
      </c>
      <c r="F9" s="531" t="s">
        <v>345</v>
      </c>
      <c r="G9" s="133" t="s">
        <v>344</v>
      </c>
      <c r="H9" s="531" t="s">
        <v>345</v>
      </c>
      <c r="I9" s="133" t="s">
        <v>344</v>
      </c>
      <c r="J9" s="531" t="s">
        <v>345</v>
      </c>
      <c r="K9" s="133" t="s">
        <v>344</v>
      </c>
      <c r="L9" s="531" t="s">
        <v>345</v>
      </c>
      <c r="M9" s="619"/>
      <c r="N9" s="619"/>
      <c r="O9" s="133" t="s">
        <v>344</v>
      </c>
      <c r="P9" s="531" t="s">
        <v>345</v>
      </c>
      <c r="Q9" s="133" t="s">
        <v>344</v>
      </c>
      <c r="R9" s="531" t="s">
        <v>345</v>
      </c>
      <c r="S9" s="133" t="s">
        <v>344</v>
      </c>
      <c r="T9" s="531" t="s">
        <v>345</v>
      </c>
      <c r="U9" s="133" t="s">
        <v>344</v>
      </c>
      <c r="V9" s="531" t="s">
        <v>345</v>
      </c>
      <c r="W9" s="133" t="s">
        <v>344</v>
      </c>
      <c r="X9" s="531" t="s">
        <v>345</v>
      </c>
      <c r="Y9" s="133" t="s">
        <v>344</v>
      </c>
      <c r="Z9" s="531" t="s">
        <v>345</v>
      </c>
      <c r="AA9" s="751"/>
    </row>
    <row r="10" spans="1:27" s="6" customFormat="1" ht="180" customHeight="1" x14ac:dyDescent="0.2">
      <c r="A10" s="532" t="s">
        <v>35</v>
      </c>
      <c r="B10" s="533">
        <f>+'[1]第２表１ P56 (入力用)'!B10/1000</f>
        <v>27319.897000000001</v>
      </c>
      <c r="C10" s="533">
        <f>+'[1]第２表１ P56 (入力用)'!C10/1000</f>
        <v>16439.732</v>
      </c>
      <c r="D10" s="534">
        <f>C10/B10*100</f>
        <v>60.174941362333833</v>
      </c>
      <c r="E10" s="533">
        <f>+'[1]第２表１ P56 (入力用)'!E10/1000</f>
        <v>10880.165000000001</v>
      </c>
      <c r="F10" s="535">
        <f>E10/B10*100</f>
        <v>39.825058637666167</v>
      </c>
      <c r="G10" s="533">
        <f>+'[1]第２表１ P56 (入力用)'!G10/1000</f>
        <v>53.356000000000002</v>
      </c>
      <c r="H10" s="535">
        <f>G10/B10*100</f>
        <v>0.19530088272294729</v>
      </c>
      <c r="I10" s="533">
        <f>+'[1]第２表１ P56 (入力用)'!I10/1000</f>
        <v>2667.607</v>
      </c>
      <c r="J10" s="535">
        <f>I10/B10*100</f>
        <v>9.7643376913170634</v>
      </c>
      <c r="K10" s="533">
        <f>+'[1]第２表１ P56 (入力用)'!K10/1000</f>
        <v>770.47199999999998</v>
      </c>
      <c r="L10" s="535">
        <f>K10/C10*100</f>
        <v>4.6866457433734316</v>
      </c>
      <c r="M10" s="620"/>
      <c r="N10" s="620"/>
      <c r="O10" s="533">
        <f>+'[1]第２表１ P56 (入力用)'!O10/1000</f>
        <v>5377.5590000000002</v>
      </c>
      <c r="P10" s="535">
        <f>O10/B10*100</f>
        <v>19.68367230667085</v>
      </c>
      <c r="Q10" s="533">
        <f>+'[1]第２表１ P56 (入力用)'!Q10/1000</f>
        <v>1534.6510000000001</v>
      </c>
      <c r="R10" s="535">
        <f>Q10/B10*100</f>
        <v>5.6173381619996592</v>
      </c>
      <c r="S10" s="533">
        <f>+'[1]第２表１ P56 (入力用)'!S10/1000</f>
        <v>316.12700000000001</v>
      </c>
      <c r="T10" s="535">
        <f>S10/B10*100</f>
        <v>1.1571310096813323</v>
      </c>
      <c r="U10" s="533">
        <f>+'[1]第２表１ P56 (入力用)'!U10/1000</f>
        <v>106.874</v>
      </c>
      <c r="V10" s="535">
        <f>U10/B10*100</f>
        <v>0.39119473986303827</v>
      </c>
      <c r="W10" s="533">
        <f>+'[1]第２表１ P56 (入力用)'!W10/1000</f>
        <v>53.518000000000001</v>
      </c>
      <c r="X10" s="535">
        <f>W10/B10*100</f>
        <v>0.19589385714009094</v>
      </c>
      <c r="Y10" s="533">
        <f>+'[1]第２表１ P56 (入力用)'!Y10/1000</f>
        <v>0</v>
      </c>
      <c r="Z10" s="535">
        <f>Y10/B10*100</f>
        <v>0</v>
      </c>
      <c r="AA10" s="532" t="s">
        <v>35</v>
      </c>
    </row>
    <row r="11" spans="1:27" s="6" customFormat="1" ht="180" customHeight="1" x14ac:dyDescent="0.2">
      <c r="A11" s="532" t="s">
        <v>15</v>
      </c>
      <c r="B11" s="533">
        <f>+'[1]第２表１ P56 (入力用)'!B11/1000</f>
        <v>14618.473</v>
      </c>
      <c r="C11" s="533">
        <f>+'[1]第２表１ P56 (入力用)'!C11/1000</f>
        <v>11446.326999999999</v>
      </c>
      <c r="D11" s="534">
        <f t="shared" ref="D11:D14" si="0">C11/B11*100</f>
        <v>78.300428505768011</v>
      </c>
      <c r="E11" s="533">
        <f>+'[1]第２表１ P56 (入力用)'!E11/1000</f>
        <v>3172.1460000000002</v>
      </c>
      <c r="F11" s="535">
        <f t="shared" ref="F11:F15" si="1">E11/B11*100</f>
        <v>21.699571494231993</v>
      </c>
      <c r="G11" s="533">
        <f>+'[1]第２表１ P56 (入力用)'!G11/1000</f>
        <v>0</v>
      </c>
      <c r="H11" s="535">
        <f t="shared" ref="H11:H15" si="2">G11/B11*100</f>
        <v>0</v>
      </c>
      <c r="I11" s="533">
        <f>+'[1]第２表１ P56 (入力用)'!I11/1000</f>
        <v>328.322</v>
      </c>
      <c r="J11" s="535">
        <f t="shared" ref="J11:J15" si="3">I11/B11*100</f>
        <v>2.2459390936385764</v>
      </c>
      <c r="K11" s="533">
        <f>+'[1]第２表１ P56 (入力用)'!K11/1000</f>
        <v>86.867000000000004</v>
      </c>
      <c r="L11" s="535">
        <f t="shared" ref="L11:L15" si="4">K11/C11*100</f>
        <v>0.7589072022841914</v>
      </c>
      <c r="M11" s="620"/>
      <c r="N11" s="620"/>
      <c r="O11" s="533">
        <f>+'[1]第２表１ P56 (入力用)'!O11/1000</f>
        <v>2161.5590000000002</v>
      </c>
      <c r="P11" s="535">
        <f t="shared" ref="P11:P15" si="5">O11/B11*100</f>
        <v>14.786489669611868</v>
      </c>
      <c r="Q11" s="533">
        <f>+'[1]第２表１ P56 (入力用)'!Q11/1000</f>
        <v>530.85900000000004</v>
      </c>
      <c r="R11" s="535">
        <f t="shared" ref="R11:R15" si="6">Q11/B11*100</f>
        <v>3.6314257993977894</v>
      </c>
      <c r="S11" s="533">
        <f>+'[1]第２表１ P56 (入力用)'!S11/1000</f>
        <v>12.834</v>
      </c>
      <c r="T11" s="535">
        <f t="shared" ref="T11:T15" si="7">S11/B11*100</f>
        <v>8.7793027356550854E-2</v>
      </c>
      <c r="U11" s="533">
        <f>+'[1]第２表１ P56 (入力用)'!U11/1000</f>
        <v>12.834</v>
      </c>
      <c r="V11" s="535">
        <f t="shared" ref="V11:V15" si="8">U11/B11*100</f>
        <v>8.7793027356550854E-2</v>
      </c>
      <c r="W11" s="533">
        <f>+'[1]第２表１ P56 (入力用)'!W11/1000</f>
        <v>0</v>
      </c>
      <c r="X11" s="535">
        <f t="shared" ref="X11:X15" si="9">W11/B11*100</f>
        <v>0</v>
      </c>
      <c r="Y11" s="533">
        <f>+'[1]第２表１ P56 (入力用)'!Y11/1000</f>
        <v>38.869</v>
      </c>
      <c r="Z11" s="535">
        <f t="shared" ref="Z11:Z14" si="10">Y11/B11*100</f>
        <v>0.2658896042014785</v>
      </c>
      <c r="AA11" s="532" t="s">
        <v>15</v>
      </c>
    </row>
    <row r="12" spans="1:27" s="6" customFormat="1" ht="180" customHeight="1" x14ac:dyDescent="0.2">
      <c r="A12" s="532" t="s">
        <v>16</v>
      </c>
      <c r="B12" s="533">
        <f>+'[1]第２表１ P56 (入力用)'!B12/1000</f>
        <v>9565.16</v>
      </c>
      <c r="C12" s="533">
        <f>+'[1]第２表１ P56 (入力用)'!C12/1000</f>
        <v>1635.9079999999999</v>
      </c>
      <c r="D12" s="534">
        <f t="shared" si="0"/>
        <v>17.102777162117516</v>
      </c>
      <c r="E12" s="533">
        <f>+'[1]第２表１ P56 (入力用)'!E12/1000</f>
        <v>7929.2520000000004</v>
      </c>
      <c r="F12" s="535">
        <f t="shared" si="1"/>
        <v>82.897222837882495</v>
      </c>
      <c r="G12" s="533">
        <f>+'[1]第２表１ P56 (入力用)'!G12/1000</f>
        <v>0</v>
      </c>
      <c r="H12" s="535">
        <f t="shared" si="2"/>
        <v>0</v>
      </c>
      <c r="I12" s="533">
        <f>+'[1]第２表１ P56 (入力用)'!I12/1000</f>
        <v>100.91</v>
      </c>
      <c r="J12" s="535">
        <f t="shared" si="3"/>
        <v>1.0549745116652518</v>
      </c>
      <c r="K12" s="533">
        <f>+'[1]第２表１ P56 (入力用)'!K12/1000</f>
        <v>70.688000000000002</v>
      </c>
      <c r="L12" s="535">
        <f t="shared" si="4"/>
        <v>4.321025387735741</v>
      </c>
      <c r="M12" s="620"/>
      <c r="N12" s="620"/>
      <c r="O12" s="533">
        <f>+'[1]第２表１ P56 (入力用)'!O12/1000</f>
        <v>7406.165</v>
      </c>
      <c r="P12" s="535">
        <f t="shared" si="5"/>
        <v>77.428553207682882</v>
      </c>
      <c r="Q12" s="533">
        <f>+'[1]第２表１ P56 (入力用)'!Q12/1000</f>
        <v>197.44800000000001</v>
      </c>
      <c r="R12" s="535">
        <f t="shared" si="6"/>
        <v>2.0642414763579491</v>
      </c>
      <c r="S12" s="533">
        <f>+'[1]第２表１ P56 (入力用)'!S12/1000</f>
        <v>128.33600000000001</v>
      </c>
      <c r="T12" s="535">
        <f t="shared" si="7"/>
        <v>1.3417025956701196</v>
      </c>
      <c r="U12" s="533">
        <f>+'[1]第２表１ P56 (入力用)'!U12/1000</f>
        <v>11.349</v>
      </c>
      <c r="V12" s="535">
        <f t="shared" si="8"/>
        <v>0.11864934825972592</v>
      </c>
      <c r="W12" s="533">
        <f>+'[1]第２表１ P56 (入力用)'!W12/1000</f>
        <v>0</v>
      </c>
      <c r="X12" s="535">
        <f t="shared" si="9"/>
        <v>0</v>
      </c>
      <c r="Y12" s="533">
        <f>+'[1]第２表１ P56 (入力用)'!Y12/1000</f>
        <v>14.356</v>
      </c>
      <c r="Z12" s="535">
        <f t="shared" si="10"/>
        <v>0.15008635506358492</v>
      </c>
      <c r="AA12" s="532" t="s">
        <v>16</v>
      </c>
    </row>
    <row r="13" spans="1:27" s="6" customFormat="1" ht="180" customHeight="1" x14ac:dyDescent="0.2">
      <c r="A13" s="532" t="s">
        <v>17</v>
      </c>
      <c r="B13" s="533">
        <f>+'[1]第２表１ P56 (入力用)'!B13/1000</f>
        <v>10038.965</v>
      </c>
      <c r="C13" s="533">
        <f>+'[1]第２表１ P56 (入力用)'!C13/1000</f>
        <v>4173.5379999999996</v>
      </c>
      <c r="D13" s="534">
        <f t="shared" si="0"/>
        <v>41.573389288636818</v>
      </c>
      <c r="E13" s="533">
        <f>+'[1]第２表１ P56 (入力用)'!E13/1000</f>
        <v>5865.4269999999997</v>
      </c>
      <c r="F13" s="535">
        <f t="shared" si="1"/>
        <v>58.426610711363168</v>
      </c>
      <c r="G13" s="533">
        <f>+'[1]第２表１ P56 (入力用)'!G13/1000</f>
        <v>0</v>
      </c>
      <c r="H13" s="535">
        <f t="shared" si="2"/>
        <v>0</v>
      </c>
      <c r="I13" s="533">
        <f>+'[1]第２表１ P56 (入力用)'!I13/1000</f>
        <v>148.97800000000001</v>
      </c>
      <c r="J13" s="535">
        <f t="shared" si="3"/>
        <v>1.4839976033385911</v>
      </c>
      <c r="K13" s="533">
        <f>+'[1]第２表１ P56 (入力用)'!K13/1000</f>
        <v>1630.809</v>
      </c>
      <c r="L13" s="535">
        <f t="shared" si="4"/>
        <v>39.074976674466605</v>
      </c>
      <c r="M13" s="620"/>
      <c r="N13" s="620"/>
      <c r="O13" s="533">
        <f>+'[1]第２表１ P56 (入力用)'!O13/1000</f>
        <v>2014.288</v>
      </c>
      <c r="P13" s="535">
        <f t="shared" si="5"/>
        <v>20.064697904614668</v>
      </c>
      <c r="Q13" s="533">
        <f>+'[1]第２表１ P56 (入力用)'!Q13/1000</f>
        <v>1721.588</v>
      </c>
      <c r="R13" s="535">
        <f t="shared" si="6"/>
        <v>17.149058692803489</v>
      </c>
      <c r="S13" s="533">
        <f>+'[1]第２表１ P56 (入力用)'!S13/1000</f>
        <v>240.74100000000001</v>
      </c>
      <c r="T13" s="535">
        <f t="shared" si="7"/>
        <v>2.398065936080064</v>
      </c>
      <c r="U13" s="533">
        <f>+'[1]第２表１ P56 (入力用)'!U13/1000</f>
        <v>109.024</v>
      </c>
      <c r="V13" s="535">
        <f t="shared" si="8"/>
        <v>1.0860083683925583</v>
      </c>
      <c r="W13" s="533">
        <f>+'[1]第２表１ P56 (入力用)'!W13/1000</f>
        <v>0</v>
      </c>
      <c r="X13" s="535">
        <f t="shared" si="9"/>
        <v>0</v>
      </c>
      <c r="Y13" s="533">
        <f>+'[1]第２表１ P56 (入力用)'!Y13/1000</f>
        <v>0</v>
      </c>
      <c r="Z13" s="535">
        <f t="shared" si="10"/>
        <v>0</v>
      </c>
      <c r="AA13" s="532" t="s">
        <v>17</v>
      </c>
    </row>
    <row r="14" spans="1:27" s="6" customFormat="1" ht="180" customHeight="1" thickBot="1" x14ac:dyDescent="0.25">
      <c r="A14" s="536" t="s">
        <v>18</v>
      </c>
      <c r="B14" s="537">
        <f>+'[1]第２表１ P56 (入力用)'!B14/1000</f>
        <v>858.04499999999996</v>
      </c>
      <c r="C14" s="533">
        <f>+'[1]第２表１ P56 (入力用)'!C14/1000</f>
        <v>144.99299999999999</v>
      </c>
      <c r="D14" s="538">
        <f t="shared" si="0"/>
        <v>16.898064786811879</v>
      </c>
      <c r="E14" s="533">
        <f>+'[1]第２表１ P56 (入力用)'!E14/1000</f>
        <v>713.05200000000002</v>
      </c>
      <c r="F14" s="539">
        <f t="shared" si="1"/>
        <v>83.101935213188128</v>
      </c>
      <c r="G14" s="533">
        <f>+'[1]第２表１ P56 (入力用)'!G14/1000</f>
        <v>13.997999999999999</v>
      </c>
      <c r="H14" s="539">
        <f t="shared" si="2"/>
        <v>1.6313829694246804</v>
      </c>
      <c r="I14" s="533">
        <f>+'[1]第２表１ P56 (入力用)'!I14/1000</f>
        <v>56.241999999999997</v>
      </c>
      <c r="J14" s="539">
        <f t="shared" si="3"/>
        <v>6.5546678787243087</v>
      </c>
      <c r="K14" s="533">
        <f>+'[1]第２表１ P56 (入力用)'!K14/1000</f>
        <v>18.718</v>
      </c>
      <c r="L14" s="539">
        <f t="shared" si="4"/>
        <v>12.909588738766701</v>
      </c>
      <c r="M14" s="620"/>
      <c r="N14" s="620"/>
      <c r="O14" s="533">
        <f>+'[1]第２表１ P56 (入力用)'!O14/1000</f>
        <v>454.94400000000002</v>
      </c>
      <c r="P14" s="539">
        <f t="shared" si="5"/>
        <v>53.020995402339047</v>
      </c>
      <c r="Q14" s="533">
        <f>+'[1]第２表１ P56 (入力用)'!Q14/1000</f>
        <v>103.04300000000001</v>
      </c>
      <c r="R14" s="539">
        <f t="shared" si="6"/>
        <v>12.009043814718344</v>
      </c>
      <c r="S14" s="533">
        <f>+'[1]第２表１ P56 (入力用)'!S14/1000</f>
        <v>63.017000000000003</v>
      </c>
      <c r="T14" s="539">
        <f t="shared" si="7"/>
        <v>7.3442535065177239</v>
      </c>
      <c r="U14" s="533">
        <f>+'[1]第２表１ P56 (入力用)'!U14/1000</f>
        <v>3.0920000000000001</v>
      </c>
      <c r="V14" s="539">
        <f t="shared" si="8"/>
        <v>0.36035406068446296</v>
      </c>
      <c r="W14" s="533">
        <f>+'[1]第２表１ P56 (入力用)'!W14/1000</f>
        <v>0</v>
      </c>
      <c r="X14" s="539">
        <f t="shared" si="9"/>
        <v>0</v>
      </c>
      <c r="Y14" s="533">
        <f>+'[1]第２表１ P56 (入力用)'!Y14/1000</f>
        <v>0</v>
      </c>
      <c r="Z14" s="539">
        <f t="shared" si="10"/>
        <v>0</v>
      </c>
      <c r="AA14" s="532" t="s">
        <v>18</v>
      </c>
    </row>
    <row r="15" spans="1:27" s="6" customFormat="1" ht="180" customHeight="1" thickTop="1" x14ac:dyDescent="0.2">
      <c r="A15" s="540" t="s">
        <v>340</v>
      </c>
      <c r="B15" s="541">
        <f>+'[1]第２表１ P56 (入力用)'!B15/1000</f>
        <v>62400.54</v>
      </c>
      <c r="C15" s="542">
        <f>+'[1]第２表１ P56 (入力用)'!C15/1000</f>
        <v>33840.498</v>
      </c>
      <c r="D15" s="543">
        <f>C15/B15*100</f>
        <v>54.231098000113462</v>
      </c>
      <c r="E15" s="542">
        <f>+'[1]第２表１ P56 (入力用)'!E15/1000</f>
        <v>28560.042000000001</v>
      </c>
      <c r="F15" s="544">
        <f t="shared" si="1"/>
        <v>45.768901999886538</v>
      </c>
      <c r="G15" s="542">
        <f>+'[1]第２表１ P56 (入力用)'!G15/1000</f>
        <v>67.353999999999999</v>
      </c>
      <c r="H15" s="544">
        <f t="shared" si="2"/>
        <v>0.10793816848379838</v>
      </c>
      <c r="I15" s="542">
        <f>+'[1]第２表１ P56 (入力用)'!I15/1000</f>
        <v>3302.0590000000002</v>
      </c>
      <c r="J15" s="544">
        <f t="shared" si="3"/>
        <v>5.2917154242575464</v>
      </c>
      <c r="K15" s="542">
        <f>+'[1]第２表１ P56 (入力用)'!K15/1000</f>
        <v>2577.5540000000001</v>
      </c>
      <c r="L15" s="544">
        <f t="shared" si="4"/>
        <v>7.6167732519775573</v>
      </c>
      <c r="M15" s="621"/>
      <c r="N15" s="621"/>
      <c r="O15" s="542">
        <f>+'[1]第２表１ P56 (入力用)'!O15/1000</f>
        <v>17414.514999999999</v>
      </c>
      <c r="P15" s="544">
        <f t="shared" si="5"/>
        <v>27.90763509418348</v>
      </c>
      <c r="Q15" s="542">
        <f>+'[1]第２表１ P56 (入力用)'!Q15/1000</f>
        <v>4087.5889999999999</v>
      </c>
      <c r="R15" s="544">
        <f t="shared" si="6"/>
        <v>6.5505667098393703</v>
      </c>
      <c r="S15" s="542">
        <f>+'[1]第２表１ P56 (入力用)'!S15/1000</f>
        <v>761.05499999999995</v>
      </c>
      <c r="T15" s="544">
        <f t="shared" si="7"/>
        <v>1.2196288685963295</v>
      </c>
      <c r="U15" s="542">
        <f>+'[1]第２表１ P56 (入力用)'!U15/1000</f>
        <v>243.173</v>
      </c>
      <c r="V15" s="544">
        <f t="shared" si="8"/>
        <v>0.38969694813538469</v>
      </c>
      <c r="W15" s="542">
        <f>+'[1]第２表１ P56 (入力用)'!W15/1000</f>
        <v>53.518000000000001</v>
      </c>
      <c r="X15" s="544">
        <f t="shared" si="9"/>
        <v>8.5765283441457396E-2</v>
      </c>
      <c r="Y15" s="542">
        <f>+'[1]第２表１ P56 (入力用)'!Y15/1000</f>
        <v>53.225000000000001</v>
      </c>
      <c r="Z15" s="544">
        <f>Y15/B15*100</f>
        <v>8.5295736222795515E-2</v>
      </c>
      <c r="AA15" s="545" t="s">
        <v>340</v>
      </c>
    </row>
    <row r="16" spans="1:27" ht="8.25" customHeight="1" x14ac:dyDescent="0.15">
      <c r="A16" s="527"/>
      <c r="B16" s="528"/>
      <c r="C16" s="546"/>
      <c r="D16" s="528"/>
      <c r="E16" s="546"/>
      <c r="F16" s="528"/>
      <c r="G16" s="508"/>
      <c r="I16" s="508"/>
      <c r="K16" s="508"/>
      <c r="O16" s="508"/>
      <c r="Q16" s="508"/>
      <c r="S16" s="508"/>
      <c r="U16" s="508"/>
      <c r="W16" s="508"/>
      <c r="Y16" s="508"/>
      <c r="AA16" s="527"/>
    </row>
    <row r="17" spans="1:27" ht="21" customHeight="1" x14ac:dyDescent="0.25">
      <c r="A17" s="744" t="s">
        <v>346</v>
      </c>
      <c r="B17" s="744"/>
      <c r="C17" s="744"/>
      <c r="D17" s="744"/>
      <c r="E17" s="744"/>
      <c r="F17" s="744"/>
      <c r="G17" s="744"/>
      <c r="H17" s="744"/>
      <c r="I17" s="744"/>
      <c r="J17" s="744"/>
      <c r="K17" s="744"/>
      <c r="L17" s="744"/>
      <c r="O17" s="508"/>
      <c r="Q17" s="508"/>
      <c r="S17" s="508"/>
      <c r="U17" s="508"/>
      <c r="W17" s="508"/>
      <c r="Y17" s="508"/>
      <c r="AA17" s="527"/>
    </row>
    <row r="18" spans="1:27" ht="21" customHeight="1" x14ac:dyDescent="0.15">
      <c r="A18" s="527"/>
      <c r="B18" s="528"/>
      <c r="C18" s="528"/>
      <c r="D18" s="528"/>
      <c r="E18" s="528"/>
      <c r="F18" s="528"/>
      <c r="G18" s="508"/>
      <c r="I18" s="508"/>
      <c r="K18" s="508"/>
      <c r="O18" s="508"/>
      <c r="Q18" s="508"/>
      <c r="S18" s="508"/>
      <c r="U18" s="508"/>
      <c r="W18" s="508"/>
      <c r="Y18" s="508"/>
      <c r="AA18" s="527"/>
    </row>
    <row r="19" spans="1:27" ht="21" customHeight="1" x14ac:dyDescent="0.15">
      <c r="A19" s="527"/>
      <c r="B19" s="528"/>
      <c r="C19" s="528"/>
      <c r="D19" s="528"/>
      <c r="E19" s="528"/>
      <c r="F19" s="528"/>
      <c r="G19" s="508"/>
      <c r="I19" s="508"/>
      <c r="K19" s="508"/>
      <c r="O19" s="508"/>
      <c r="Q19" s="508"/>
      <c r="S19" s="508"/>
      <c r="U19" s="508"/>
      <c r="W19" s="508"/>
      <c r="Y19" s="508"/>
      <c r="AA19" s="527"/>
    </row>
    <row r="20" spans="1:27" ht="21" customHeight="1" x14ac:dyDescent="0.15">
      <c r="A20" s="527"/>
      <c r="B20" s="528"/>
      <c r="C20" s="528"/>
      <c r="D20" s="528"/>
      <c r="E20" s="528"/>
      <c r="F20" s="528"/>
      <c r="G20" s="508"/>
      <c r="I20" s="508"/>
      <c r="K20" s="508"/>
      <c r="O20" s="508"/>
      <c r="Q20" s="508"/>
      <c r="S20" s="508"/>
      <c r="U20" s="508"/>
      <c r="W20" s="508"/>
      <c r="Y20" s="508"/>
      <c r="AA20" s="527"/>
    </row>
    <row r="21" spans="1:27" ht="21" customHeight="1" x14ac:dyDescent="0.15">
      <c r="A21" s="527"/>
      <c r="B21" s="528"/>
      <c r="C21" s="528"/>
      <c r="D21" s="528"/>
      <c r="E21" s="528"/>
      <c r="F21" s="528"/>
      <c r="G21" s="508"/>
      <c r="I21" s="508"/>
      <c r="K21" s="508"/>
      <c r="O21" s="508"/>
      <c r="Q21" s="508"/>
      <c r="S21" s="508"/>
      <c r="U21" s="508"/>
      <c r="W21" s="508"/>
      <c r="Y21" s="508"/>
      <c r="AA21" s="527"/>
    </row>
    <row r="22" spans="1:27" ht="21" customHeight="1" x14ac:dyDescent="0.15">
      <c r="A22" s="527"/>
      <c r="B22" s="528"/>
      <c r="C22" s="528"/>
      <c r="D22" s="528"/>
      <c r="E22" s="528"/>
      <c r="F22" s="528"/>
      <c r="G22" s="508"/>
      <c r="I22" s="508"/>
      <c r="K22" s="508"/>
      <c r="O22" s="508"/>
      <c r="Q22" s="508"/>
      <c r="S22" s="508"/>
      <c r="U22" s="508"/>
      <c r="W22" s="508"/>
      <c r="Y22" s="508"/>
      <c r="AA22" s="527"/>
    </row>
    <row r="23" spans="1:27" ht="21" customHeight="1" x14ac:dyDescent="0.15">
      <c r="A23" s="527"/>
      <c r="B23" s="528"/>
      <c r="C23" s="528"/>
      <c r="D23" s="528"/>
      <c r="E23" s="528"/>
      <c r="F23" s="528"/>
      <c r="G23" s="508"/>
      <c r="I23" s="508"/>
      <c r="K23" s="508"/>
      <c r="O23" s="508"/>
      <c r="Q23" s="508"/>
      <c r="S23" s="508"/>
      <c r="U23" s="508"/>
      <c r="W23" s="508"/>
      <c r="Y23" s="508"/>
      <c r="AA23" s="527"/>
    </row>
  </sheetData>
  <mergeCells count="20">
    <mergeCell ref="A1:L2"/>
    <mergeCell ref="A6:A9"/>
    <mergeCell ref="B6:L6"/>
    <mergeCell ref="O6:Z6"/>
    <mergeCell ref="AA6:AA9"/>
    <mergeCell ref="B7:B9"/>
    <mergeCell ref="C7:D8"/>
    <mergeCell ref="E7:L7"/>
    <mergeCell ref="O7:Z7"/>
    <mergeCell ref="E8:F8"/>
    <mergeCell ref="U8:V8"/>
    <mergeCell ref="W8:X8"/>
    <mergeCell ref="Y8:Z8"/>
    <mergeCell ref="A17:L17"/>
    <mergeCell ref="G8:H8"/>
    <mergeCell ref="I8:J8"/>
    <mergeCell ref="K8:L8"/>
    <mergeCell ref="O8:P8"/>
    <mergeCell ref="Q8:R8"/>
    <mergeCell ref="S8:T8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37" firstPageNumber="52" fitToWidth="2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603C-BC58-403B-9375-5F2AC0BB1638}">
  <dimension ref="B1:AC39"/>
  <sheetViews>
    <sheetView view="pageBreakPreview" topLeftCell="A26" zoomScale="85" zoomScaleNormal="40" zoomScaleSheetLayoutView="85" zoomScalePageLayoutView="40" workbookViewId="0">
      <selection activeCell="C14" sqref="C14"/>
    </sheetView>
  </sheetViews>
  <sheetFormatPr defaultRowHeight="13.5" x14ac:dyDescent="0.15"/>
  <cols>
    <col min="1" max="1" width="11.125" style="488" customWidth="1"/>
    <col min="2" max="2" width="19.5" style="489" customWidth="1"/>
    <col min="3" max="13" width="20.625" style="488" customWidth="1"/>
    <col min="14" max="14" width="18.75" style="488" customWidth="1"/>
    <col min="15" max="15" width="12.5" style="488" customWidth="1"/>
    <col min="16" max="16" width="11.25" style="488" customWidth="1"/>
    <col min="17" max="29" width="20.625" style="488" customWidth="1"/>
    <col min="30" max="16384" width="9" style="488"/>
  </cols>
  <sheetData>
    <row r="1" spans="2:29" ht="67.5" customHeight="1" x14ac:dyDescent="0.4">
      <c r="B1" s="729" t="s">
        <v>360</v>
      </c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</row>
    <row r="2" spans="2:29" ht="21" customHeight="1" x14ac:dyDescent="0.15"/>
    <row r="3" spans="2:29" ht="21" customHeight="1" x14ac:dyDescent="0.15"/>
    <row r="4" spans="2:29" ht="21" customHeight="1" x14ac:dyDescent="0.2">
      <c r="G4" s="491"/>
      <c r="AB4" s="491"/>
      <c r="AC4" s="491" t="s">
        <v>335</v>
      </c>
    </row>
    <row r="5" spans="2:29" s="13" customFormat="1" ht="55.5" customHeight="1" x14ac:dyDescent="0.2">
      <c r="B5" s="745" t="s">
        <v>348</v>
      </c>
      <c r="C5" s="748" t="s">
        <v>361</v>
      </c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616"/>
      <c r="O5" s="616"/>
      <c r="P5" s="616"/>
      <c r="Q5" s="748" t="s">
        <v>361</v>
      </c>
      <c r="R5" s="748"/>
      <c r="S5" s="748"/>
      <c r="T5" s="748"/>
      <c r="U5" s="748"/>
      <c r="V5" s="748"/>
      <c r="W5" s="748"/>
      <c r="X5" s="748"/>
      <c r="Y5" s="748"/>
      <c r="Z5" s="748"/>
      <c r="AA5" s="748"/>
      <c r="AB5" s="748"/>
      <c r="AC5" s="655" t="s">
        <v>339</v>
      </c>
    </row>
    <row r="6" spans="2:29" s="13" customFormat="1" ht="55.5" customHeight="1" x14ac:dyDescent="0.2">
      <c r="B6" s="746"/>
      <c r="C6" s="632" t="s">
        <v>341</v>
      </c>
      <c r="D6" s="632" t="s">
        <v>342</v>
      </c>
      <c r="E6" s="753"/>
      <c r="F6" s="636" t="s">
        <v>343</v>
      </c>
      <c r="G6" s="636"/>
      <c r="H6" s="636"/>
      <c r="I6" s="636"/>
      <c r="J6" s="636"/>
      <c r="K6" s="636"/>
      <c r="L6" s="636"/>
      <c r="M6" s="636"/>
      <c r="N6" s="617"/>
      <c r="O6" s="617"/>
      <c r="P6" s="617"/>
      <c r="Q6" s="636" t="s">
        <v>343</v>
      </c>
      <c r="R6" s="636"/>
      <c r="S6" s="636"/>
      <c r="T6" s="636"/>
      <c r="U6" s="636"/>
      <c r="V6" s="636"/>
      <c r="W6" s="636"/>
      <c r="X6" s="636"/>
      <c r="Y6" s="636"/>
      <c r="Z6" s="636"/>
      <c r="AA6" s="636"/>
      <c r="AB6" s="636"/>
      <c r="AC6" s="656"/>
    </row>
    <row r="7" spans="2:29" s="13" customFormat="1" ht="55.5" customHeight="1" x14ac:dyDescent="0.2">
      <c r="B7" s="746"/>
      <c r="C7" s="632"/>
      <c r="D7" s="752"/>
      <c r="E7" s="754"/>
      <c r="F7" s="743" t="s">
        <v>350</v>
      </c>
      <c r="G7" s="668"/>
      <c r="H7" s="743" t="s">
        <v>351</v>
      </c>
      <c r="I7" s="668"/>
      <c r="J7" s="743" t="s">
        <v>352</v>
      </c>
      <c r="K7" s="668"/>
      <c r="L7" s="743" t="s">
        <v>353</v>
      </c>
      <c r="M7" s="668"/>
      <c r="N7" s="618"/>
      <c r="O7" s="618"/>
      <c r="P7" s="618"/>
      <c r="Q7" s="743" t="s">
        <v>354</v>
      </c>
      <c r="R7" s="668"/>
      <c r="S7" s="743" t="s">
        <v>355</v>
      </c>
      <c r="T7" s="668"/>
      <c r="U7" s="743" t="s">
        <v>356</v>
      </c>
      <c r="V7" s="668"/>
      <c r="W7" s="743" t="s">
        <v>357</v>
      </c>
      <c r="X7" s="668"/>
      <c r="Y7" s="743" t="s">
        <v>358</v>
      </c>
      <c r="Z7" s="668"/>
      <c r="AA7" s="743" t="s">
        <v>359</v>
      </c>
      <c r="AB7" s="668"/>
      <c r="AC7" s="656"/>
    </row>
    <row r="8" spans="2:29" s="13" customFormat="1" ht="55.5" customHeight="1" x14ac:dyDescent="0.2">
      <c r="B8" s="747"/>
      <c r="C8" s="752"/>
      <c r="D8" s="133" t="s">
        <v>344</v>
      </c>
      <c r="E8" s="531" t="s">
        <v>345</v>
      </c>
      <c r="F8" s="133" t="s">
        <v>344</v>
      </c>
      <c r="G8" s="531" t="s">
        <v>345</v>
      </c>
      <c r="H8" s="133" t="s">
        <v>344</v>
      </c>
      <c r="I8" s="531" t="s">
        <v>345</v>
      </c>
      <c r="J8" s="133" t="s">
        <v>344</v>
      </c>
      <c r="K8" s="531" t="s">
        <v>345</v>
      </c>
      <c r="L8" s="133" t="s">
        <v>344</v>
      </c>
      <c r="M8" s="531" t="s">
        <v>345</v>
      </c>
      <c r="N8" s="619"/>
      <c r="O8" s="619"/>
      <c r="P8" s="619"/>
      <c r="Q8" s="133" t="s">
        <v>344</v>
      </c>
      <c r="R8" s="531" t="s">
        <v>345</v>
      </c>
      <c r="S8" s="133" t="s">
        <v>344</v>
      </c>
      <c r="T8" s="531" t="s">
        <v>345</v>
      </c>
      <c r="U8" s="133" t="s">
        <v>344</v>
      </c>
      <c r="V8" s="531" t="s">
        <v>345</v>
      </c>
      <c r="W8" s="133" t="s">
        <v>344</v>
      </c>
      <c r="X8" s="531" t="s">
        <v>345</v>
      </c>
      <c r="Y8" s="133" t="s">
        <v>344</v>
      </c>
      <c r="Z8" s="531" t="s">
        <v>345</v>
      </c>
      <c r="AA8" s="133" t="s">
        <v>344</v>
      </c>
      <c r="AB8" s="531" t="s">
        <v>345</v>
      </c>
      <c r="AC8" s="755"/>
    </row>
    <row r="9" spans="2:29" s="6" customFormat="1" ht="110.1" customHeight="1" x14ac:dyDescent="0.2">
      <c r="B9" s="547" t="s">
        <v>35</v>
      </c>
      <c r="C9" s="548">
        <f>+'[1]第２表２①、②P58 (入力用)'!C9/1000</f>
        <v>5200.5200000000004</v>
      </c>
      <c r="D9" s="549">
        <f>+'[1]第２表２①、②P58 (入力用)'!D9/1000</f>
        <v>3488.529</v>
      </c>
      <c r="E9" s="550">
        <f>D9/C9*100</f>
        <v>67.080388115034637</v>
      </c>
      <c r="F9" s="549">
        <f>+'[1]第２表２①、②P58 (入力用)'!F9/1000</f>
        <v>1711.991</v>
      </c>
      <c r="G9" s="550">
        <f>F9/C9*100</f>
        <v>32.919611884965342</v>
      </c>
      <c r="H9" s="549">
        <f>+'[1]第２表２①、②P58 (入力用)'!H9/1000</f>
        <v>0</v>
      </c>
      <c r="I9" s="550">
        <f>H9/C9*100</f>
        <v>0</v>
      </c>
      <c r="J9" s="549">
        <f>+'[1]第２表２①、②P58 (入力用)'!J9/1000</f>
        <v>570.15099999999995</v>
      </c>
      <c r="K9" s="550">
        <f>J9/C9*100</f>
        <v>10.963345973094997</v>
      </c>
      <c r="L9" s="549">
        <f>+'[1]第２表２①、②P58 (入力用)'!L9/1000</f>
        <v>227.446</v>
      </c>
      <c r="M9" s="550">
        <f>L9/C9*100</f>
        <v>4.3735241860429337</v>
      </c>
      <c r="N9" s="622"/>
      <c r="O9" s="622"/>
      <c r="P9" s="622"/>
      <c r="Q9" s="549">
        <f>+'[1]第２表２①、②P58 (入力用)'!Q9/1000</f>
        <v>685.41099999999994</v>
      </c>
      <c r="R9" s="550">
        <f>Q9/C9*100</f>
        <v>13.179662802950473</v>
      </c>
      <c r="S9" s="549">
        <f>+'[1]第２表２①、②P58 (入力用)'!S9/1000</f>
        <v>190.56299999999999</v>
      </c>
      <c r="T9" s="550">
        <f>S9/C9*100</f>
        <v>3.6643066462584506</v>
      </c>
      <c r="U9" s="549">
        <f>+'[1]第２表２①、②P58 (入力用)'!U9/1000</f>
        <v>38.42</v>
      </c>
      <c r="V9" s="550">
        <f>U9/C9*100</f>
        <v>0.73877227661849199</v>
      </c>
      <c r="W9" s="549">
        <f>+'[1]第２表２①、②P58 (入力用)'!W9/1000</f>
        <v>0</v>
      </c>
      <c r="X9" s="550">
        <f>W9/C9*100</f>
        <v>0</v>
      </c>
      <c r="Y9" s="549">
        <f>+'[1]第２表２①、②P58 (入力用)'!Y9/1000</f>
        <v>0</v>
      </c>
      <c r="Z9" s="550">
        <f>Y9/C9*100</f>
        <v>0</v>
      </c>
      <c r="AA9" s="549">
        <f>+'[1]第２表２①、②P58 (入力用)'!AA9/1000</f>
        <v>0</v>
      </c>
      <c r="AB9" s="550">
        <f>AA9/C9*100</f>
        <v>0</v>
      </c>
      <c r="AC9" s="547" t="s">
        <v>35</v>
      </c>
    </row>
    <row r="10" spans="2:29" s="6" customFormat="1" ht="110.1" customHeight="1" x14ac:dyDescent="0.2">
      <c r="B10" s="547" t="s">
        <v>15</v>
      </c>
      <c r="C10" s="548">
        <f>+'[1]第２表２①、②P58 (入力用)'!C10/1000</f>
        <v>1950.7919999999999</v>
      </c>
      <c r="D10" s="549">
        <f>+'[1]第２表２①、②P58 (入力用)'!D10/1000</f>
        <v>1783.9480000000001</v>
      </c>
      <c r="E10" s="550">
        <f t="shared" ref="E10:E14" si="0">D10/C10*100</f>
        <v>91.447371119012189</v>
      </c>
      <c r="F10" s="549">
        <f>+'[1]第２表２①、②P58 (入力用)'!F10/1000</f>
        <v>166.84399999999999</v>
      </c>
      <c r="G10" s="550">
        <f t="shared" ref="G10:G14" si="1">F10/C10*100</f>
        <v>8.5526288809878235</v>
      </c>
      <c r="H10" s="549">
        <f>+'[1]第２表２①、②P58 (入力用)'!H10/1000</f>
        <v>0</v>
      </c>
      <c r="I10" s="550">
        <f t="shared" ref="I10:I14" si="2">H10/C10*100</f>
        <v>0</v>
      </c>
      <c r="J10" s="549">
        <f>+'[1]第２表２①、②P58 (入力用)'!J10/1000</f>
        <v>25.667999999999999</v>
      </c>
      <c r="K10" s="550">
        <f t="shared" ref="K10:K14" si="3">J10/C10*100</f>
        <v>1.3157732859269466</v>
      </c>
      <c r="L10" s="549">
        <f>+'[1]第２表２①、②P58 (入力用)'!L10/1000</f>
        <v>0</v>
      </c>
      <c r="M10" s="550">
        <f t="shared" ref="M10:M14" si="4">L10/C10*100</f>
        <v>0</v>
      </c>
      <c r="N10" s="622"/>
      <c r="O10" s="622"/>
      <c r="P10" s="622"/>
      <c r="Q10" s="549">
        <f>+'[1]第２表２①、②P58 (入力用)'!Q10/1000</f>
        <v>102.673</v>
      </c>
      <c r="R10" s="550">
        <f t="shared" ref="R10:R14" si="5">Q10/C10*100</f>
        <v>5.2631444049391227</v>
      </c>
      <c r="S10" s="549">
        <f>+'[1]第２表２①、②P58 (入力用)'!S10/1000</f>
        <v>12.834</v>
      </c>
      <c r="T10" s="550">
        <f t="shared" ref="T10:T14" si="6">S10/C10*100</f>
        <v>0.65788664296347332</v>
      </c>
      <c r="U10" s="549">
        <f>+'[1]第２表２①、②P58 (入力用)'!U10/1000</f>
        <v>12.834</v>
      </c>
      <c r="V10" s="550">
        <f t="shared" ref="V10:V14" si="7">U10/C10*100</f>
        <v>0.65788664296347332</v>
      </c>
      <c r="W10" s="549">
        <f>+'[1]第２表２①、②P58 (入力用)'!W10/1000</f>
        <v>12.834</v>
      </c>
      <c r="X10" s="550">
        <f t="shared" ref="X10:X14" si="8">W10/C10*100</f>
        <v>0.65788664296347332</v>
      </c>
      <c r="Y10" s="549">
        <f>+'[1]第２表２①、②P58 (入力用)'!Y10/1000</f>
        <v>0</v>
      </c>
      <c r="Z10" s="550">
        <f t="shared" ref="Z10:Z14" si="9">Y10/C10*100</f>
        <v>0</v>
      </c>
      <c r="AA10" s="549">
        <f>+'[1]第２表２①、②P58 (入力用)'!AA10/1000</f>
        <v>0</v>
      </c>
      <c r="AB10" s="550">
        <f t="shared" ref="AB10:AB14" si="10">AA10/C10*100</f>
        <v>0</v>
      </c>
      <c r="AC10" s="547" t="s">
        <v>15</v>
      </c>
    </row>
    <row r="11" spans="2:29" s="6" customFormat="1" ht="110.1" customHeight="1" x14ac:dyDescent="0.2">
      <c r="B11" s="547" t="s">
        <v>16</v>
      </c>
      <c r="C11" s="548">
        <f>+'[1]第２表２①、②P58 (入力用)'!C11/1000</f>
        <v>3787.5259999999998</v>
      </c>
      <c r="D11" s="549">
        <f>+'[1]第２表２①、②P58 (入力用)'!D11/1000</f>
        <v>323.34699999999998</v>
      </c>
      <c r="E11" s="550">
        <f t="shared" si="0"/>
        <v>8.5371559165534432</v>
      </c>
      <c r="F11" s="549">
        <f>+'[1]第２表２①、②P58 (入力用)'!F11/1000</f>
        <v>3464.1790000000001</v>
      </c>
      <c r="G11" s="550">
        <f t="shared" si="1"/>
        <v>91.462844083446555</v>
      </c>
      <c r="H11" s="549">
        <f>+'[1]第２表２①、②P58 (入力用)'!H11/1000</f>
        <v>0</v>
      </c>
      <c r="I11" s="550">
        <f t="shared" si="2"/>
        <v>0</v>
      </c>
      <c r="J11" s="549">
        <f>+'[1]第２表２①、②P58 (入力用)'!J11/1000</f>
        <v>27.113</v>
      </c>
      <c r="K11" s="550">
        <f t="shared" si="3"/>
        <v>0.71584987139362211</v>
      </c>
      <c r="L11" s="549">
        <f>+'[1]第２表２①、②P58 (入力用)'!L11/1000</f>
        <v>26.861999999999998</v>
      </c>
      <c r="M11" s="550">
        <f t="shared" si="4"/>
        <v>0.70922285417974684</v>
      </c>
      <c r="N11" s="622"/>
      <c r="O11" s="622"/>
      <c r="P11" s="622"/>
      <c r="Q11" s="549">
        <f>+'[1]第２表２①、②P58 (入力用)'!Q11/1000</f>
        <v>3328.866</v>
      </c>
      <c r="R11" s="550">
        <f t="shared" si="5"/>
        <v>87.890248146151336</v>
      </c>
      <c r="S11" s="549">
        <f>+'[1]第２表２①、②P58 (入力用)'!S11/1000</f>
        <v>27.113</v>
      </c>
      <c r="T11" s="550">
        <f t="shared" si="6"/>
        <v>0.71584987139362211</v>
      </c>
      <c r="U11" s="549">
        <f>+'[1]第２表２①、②P58 (入力用)'!U11/1000</f>
        <v>54.225999999999999</v>
      </c>
      <c r="V11" s="550">
        <f t="shared" si="7"/>
        <v>1.4316997427872442</v>
      </c>
      <c r="W11" s="549">
        <f>+'[1]第２表２①、②P58 (入力用)'!W11/1000</f>
        <v>0</v>
      </c>
      <c r="X11" s="550">
        <f t="shared" si="8"/>
        <v>0</v>
      </c>
      <c r="Y11" s="549">
        <f>+'[1]第２表２①、②P58 (入力用)'!Y11/1000</f>
        <v>0</v>
      </c>
      <c r="Z11" s="550">
        <f t="shared" si="9"/>
        <v>0</v>
      </c>
      <c r="AA11" s="549">
        <f>+'[1]第２表２①、②P58 (入力用)'!AA11/1000</f>
        <v>0</v>
      </c>
      <c r="AB11" s="550">
        <f t="shared" si="10"/>
        <v>0</v>
      </c>
      <c r="AC11" s="547" t="s">
        <v>16</v>
      </c>
    </row>
    <row r="12" spans="2:29" s="6" customFormat="1" ht="110.1" customHeight="1" x14ac:dyDescent="0.2">
      <c r="B12" s="547" t="s">
        <v>17</v>
      </c>
      <c r="C12" s="548">
        <f>+'[1]第２表２①、②P58 (入力用)'!C12/1000</f>
        <v>1602.8</v>
      </c>
      <c r="D12" s="549">
        <f>+'[1]第２表２①、②P58 (入力用)'!D12/1000</f>
        <v>546.64300000000003</v>
      </c>
      <c r="E12" s="550">
        <f t="shared" si="0"/>
        <v>34.105502869977542</v>
      </c>
      <c r="F12" s="549">
        <f>+'[1]第２表２①、②P58 (入力用)'!F12/1000</f>
        <v>1056.1569999999999</v>
      </c>
      <c r="G12" s="550">
        <f t="shared" si="1"/>
        <v>65.894497130022458</v>
      </c>
      <c r="H12" s="549">
        <f>+'[1]第２表２①、②P58 (入力用)'!H12/1000</f>
        <v>0</v>
      </c>
      <c r="I12" s="550">
        <f t="shared" si="2"/>
        <v>0</v>
      </c>
      <c r="J12" s="549">
        <f>+'[1]第２表２①、②P58 (入力用)'!J12/1000</f>
        <v>59.921999999999997</v>
      </c>
      <c r="K12" s="550">
        <f t="shared" si="3"/>
        <v>3.7385824806588466</v>
      </c>
      <c r="L12" s="549">
        <f>+'[1]第２表２①、②P58 (入力用)'!L12/1000</f>
        <v>312.47199999999998</v>
      </c>
      <c r="M12" s="550">
        <f t="shared" si="4"/>
        <v>19.495383079610683</v>
      </c>
      <c r="N12" s="622"/>
      <c r="O12" s="622"/>
      <c r="P12" s="622"/>
      <c r="Q12" s="549">
        <f>+'[1]第２表２①、②P58 (入力用)'!Q12/1000</f>
        <v>209.90799999999999</v>
      </c>
      <c r="R12" s="550">
        <f t="shared" si="5"/>
        <v>13.096331420014973</v>
      </c>
      <c r="S12" s="549">
        <f>+'[1]第２表２①、②P58 (入力用)'!S12/1000</f>
        <v>413.56700000000001</v>
      </c>
      <c r="T12" s="550">
        <f t="shared" si="6"/>
        <v>25.802782630396809</v>
      </c>
      <c r="U12" s="549">
        <f>+'[1]第２表２①、②P58 (入力用)'!U12/1000</f>
        <v>45.216999999999999</v>
      </c>
      <c r="V12" s="550">
        <f t="shared" si="7"/>
        <v>2.8211255303219369</v>
      </c>
      <c r="W12" s="549">
        <f>+'[1]第２表２①、②P58 (入力用)'!W12/1000</f>
        <v>15.071999999999999</v>
      </c>
      <c r="X12" s="550">
        <f t="shared" si="8"/>
        <v>0.94035437983528825</v>
      </c>
      <c r="Y12" s="549">
        <f>+'[1]第２表２①、②P58 (入力用)'!Y12/1000</f>
        <v>0</v>
      </c>
      <c r="Z12" s="550">
        <f t="shared" si="9"/>
        <v>0</v>
      </c>
      <c r="AA12" s="549">
        <f>+'[1]第２表２①、②P58 (入力用)'!AA12/1000</f>
        <v>0</v>
      </c>
      <c r="AB12" s="550">
        <f t="shared" si="10"/>
        <v>0</v>
      </c>
      <c r="AC12" s="547" t="s">
        <v>17</v>
      </c>
    </row>
    <row r="13" spans="2:29" s="6" customFormat="1" ht="110.1" customHeight="1" thickBot="1" x14ac:dyDescent="0.25">
      <c r="B13" s="551" t="s">
        <v>18</v>
      </c>
      <c r="C13" s="537">
        <f>+'[1]第２表２①、②P58 (入力用)'!C13/1000</f>
        <v>44.773000000000003</v>
      </c>
      <c r="D13" s="533">
        <f>+'[1]第２表２①、②P58 (入力用)'!D13/1000</f>
        <v>21.32</v>
      </c>
      <c r="E13" s="552">
        <f t="shared" si="0"/>
        <v>47.617984052889014</v>
      </c>
      <c r="F13" s="533">
        <f>+'[1]第２表２①、②P58 (入力用)'!F13/1000</f>
        <v>23.452999999999999</v>
      </c>
      <c r="G13" s="552">
        <f t="shared" si="1"/>
        <v>52.382015947110972</v>
      </c>
      <c r="H13" s="533">
        <f>+'[1]第２表２①、②P58 (入力用)'!H13/1000</f>
        <v>0</v>
      </c>
      <c r="I13" s="552">
        <f t="shared" si="2"/>
        <v>0</v>
      </c>
      <c r="J13" s="533">
        <f>+'[1]第２表２①、②P58 (入力用)'!J13/1000</f>
        <v>0</v>
      </c>
      <c r="K13" s="552">
        <f t="shared" si="3"/>
        <v>0</v>
      </c>
      <c r="L13" s="533">
        <f>+'[1]第２表２①、②P58 (入力用)'!L13/1000</f>
        <v>0</v>
      </c>
      <c r="M13" s="552">
        <f t="shared" si="4"/>
        <v>0</v>
      </c>
      <c r="N13" s="622"/>
      <c r="O13" s="622"/>
      <c r="P13" s="622"/>
      <c r="Q13" s="537">
        <f>+'[1]第２表２①、②P58 (入力用)'!Q13/1000</f>
        <v>21.32</v>
      </c>
      <c r="R13" s="552">
        <f t="shared" si="5"/>
        <v>47.617984052889014</v>
      </c>
      <c r="S13" s="533">
        <f>+'[1]第２表２①、②P58 (入力用)'!S13/1000</f>
        <v>0</v>
      </c>
      <c r="T13" s="552">
        <f t="shared" si="6"/>
        <v>0</v>
      </c>
      <c r="U13" s="533">
        <f>+'[1]第２表２①、②P58 (入力用)'!U13/1000</f>
        <v>2.1320000000000001</v>
      </c>
      <c r="V13" s="552">
        <f t="shared" si="7"/>
        <v>4.7617984052889017</v>
      </c>
      <c r="W13" s="533">
        <f>+'[1]第２表２①、②P58 (入力用)'!W13/1000</f>
        <v>0</v>
      </c>
      <c r="X13" s="552">
        <f t="shared" si="8"/>
        <v>0</v>
      </c>
      <c r="Y13" s="533">
        <f>+'[1]第２表２①、②P58 (入力用)'!Y13/1000</f>
        <v>0</v>
      </c>
      <c r="Z13" s="552">
        <f t="shared" si="9"/>
        <v>0</v>
      </c>
      <c r="AA13" s="533">
        <f>+'[1]第２表２①、②P58 (入力用)'!AA13/1000</f>
        <v>0</v>
      </c>
      <c r="AB13" s="552">
        <f t="shared" si="10"/>
        <v>0</v>
      </c>
      <c r="AC13" s="551" t="s">
        <v>18</v>
      </c>
    </row>
    <row r="14" spans="2:29" s="6" customFormat="1" ht="110.1" customHeight="1" thickTop="1" x14ac:dyDescent="0.2">
      <c r="B14" s="553" t="s">
        <v>340</v>
      </c>
      <c r="C14" s="554">
        <f>+'[1]第２表２①、②P58 (入力用)'!C14/1000</f>
        <v>12586.411</v>
      </c>
      <c r="D14" s="555">
        <f>+'[1]第２表２①、②P58 (入力用)'!D14/1000</f>
        <v>6163.7870000000003</v>
      </c>
      <c r="E14" s="556">
        <f t="shared" si="0"/>
        <v>48.971760099046506</v>
      </c>
      <c r="F14" s="555">
        <f>+'[1]第２表２①、②P58 (入力用)'!F14/1000</f>
        <v>6422.6239999999998</v>
      </c>
      <c r="G14" s="556">
        <f t="shared" si="1"/>
        <v>51.028239900953501</v>
      </c>
      <c r="H14" s="555">
        <f>+'[1]第２表２①、②P58 (入力用)'!H14/1000</f>
        <v>0</v>
      </c>
      <c r="I14" s="556">
        <f t="shared" si="2"/>
        <v>0</v>
      </c>
      <c r="J14" s="555">
        <f>+'[1]第２表２①、②P58 (入力用)'!J14/1000</f>
        <v>682.85400000000004</v>
      </c>
      <c r="K14" s="556">
        <f t="shared" si="3"/>
        <v>5.4253273629790097</v>
      </c>
      <c r="L14" s="555">
        <f>+'[1]第２表２①、②P58 (入力用)'!L14/1000</f>
        <v>566.78</v>
      </c>
      <c r="M14" s="556">
        <f t="shared" si="4"/>
        <v>4.5031105372293974</v>
      </c>
      <c r="N14" s="622"/>
      <c r="O14" s="622"/>
      <c r="P14" s="622"/>
      <c r="Q14" s="554">
        <f>+'[1]第２表２①、②P58 (入力用)'!Q14/1000</f>
        <v>4348.1779999999999</v>
      </c>
      <c r="R14" s="556">
        <f t="shared" si="5"/>
        <v>34.546607448302773</v>
      </c>
      <c r="S14" s="555">
        <f>+'[1]第２表２①、②P58 (入力用)'!S14/1000</f>
        <v>644.077</v>
      </c>
      <c r="T14" s="556">
        <f t="shared" si="6"/>
        <v>5.1172411261637647</v>
      </c>
      <c r="U14" s="555">
        <f>+'[1]第２表２①、②P58 (入力用)'!U14/1000</f>
        <v>152.82900000000001</v>
      </c>
      <c r="V14" s="556">
        <f t="shared" si="7"/>
        <v>1.2142381176015944</v>
      </c>
      <c r="W14" s="555">
        <f>+'[1]第２表２①、②P58 (入力用)'!W14/1000</f>
        <v>27.905999999999999</v>
      </c>
      <c r="X14" s="556">
        <f t="shared" si="8"/>
        <v>0.22171530867695324</v>
      </c>
      <c r="Y14" s="555">
        <f>+'[1]第２表２①、②P58 (入力用)'!Y14/1000</f>
        <v>0</v>
      </c>
      <c r="Z14" s="556">
        <f t="shared" si="9"/>
        <v>0</v>
      </c>
      <c r="AA14" s="555">
        <f>+'[1]第２表２①、②P58 (入力用)'!AA14/1000</f>
        <v>0</v>
      </c>
      <c r="AB14" s="556">
        <f t="shared" si="10"/>
        <v>0</v>
      </c>
      <c r="AC14" s="557" t="s">
        <v>340</v>
      </c>
    </row>
    <row r="15" spans="2:29" ht="35.25" customHeight="1" x14ac:dyDescent="0.25">
      <c r="B15" s="756" t="s">
        <v>346</v>
      </c>
      <c r="C15" s="756"/>
      <c r="D15" s="756"/>
      <c r="E15" s="756"/>
      <c r="F15" s="756"/>
      <c r="G15" s="756"/>
      <c r="H15" s="756"/>
      <c r="I15" s="756"/>
      <c r="J15" s="756"/>
      <c r="K15" s="756"/>
      <c r="L15" s="756"/>
      <c r="M15" s="756"/>
    </row>
    <row r="16" spans="2:29" ht="50.25" customHeight="1" x14ac:dyDescent="0.15"/>
    <row r="17" spans="2:29" ht="50.25" customHeight="1" x14ac:dyDescent="0.15"/>
    <row r="18" spans="2:29" ht="60.75" customHeight="1" x14ac:dyDescent="0.4">
      <c r="B18" s="729" t="s">
        <v>362</v>
      </c>
      <c r="C18" s="729"/>
      <c r="D18" s="729"/>
      <c r="E18" s="729"/>
      <c r="F18" s="729"/>
      <c r="G18" s="729"/>
      <c r="H18" s="729"/>
      <c r="I18" s="729"/>
      <c r="J18" s="729"/>
      <c r="K18" s="729"/>
      <c r="L18" s="729"/>
      <c r="M18" s="729"/>
      <c r="N18" s="529"/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</row>
    <row r="19" spans="2:29" ht="21" customHeight="1" x14ac:dyDescent="0.3">
      <c r="AC19" s="529"/>
    </row>
    <row r="20" spans="2:29" ht="21" customHeight="1" x14ac:dyDescent="0.15"/>
    <row r="21" spans="2:29" ht="21" customHeight="1" x14ac:dyDescent="0.2">
      <c r="G21" s="491"/>
      <c r="AB21" s="491"/>
      <c r="AC21" s="491" t="s">
        <v>335</v>
      </c>
    </row>
    <row r="22" spans="2:29" s="13" customFormat="1" ht="55.5" customHeight="1" x14ac:dyDescent="0.2">
      <c r="B22" s="745" t="s">
        <v>348</v>
      </c>
      <c r="C22" s="748" t="s">
        <v>363</v>
      </c>
      <c r="D22" s="748"/>
      <c r="E22" s="748"/>
      <c r="F22" s="748"/>
      <c r="G22" s="748"/>
      <c r="H22" s="748"/>
      <c r="I22" s="748"/>
      <c r="J22" s="748"/>
      <c r="K22" s="748"/>
      <c r="L22" s="748"/>
      <c r="M22" s="748"/>
      <c r="N22" s="616"/>
      <c r="O22" s="616"/>
      <c r="P22" s="616"/>
      <c r="Q22" s="748" t="s">
        <v>363</v>
      </c>
      <c r="R22" s="748"/>
      <c r="S22" s="748"/>
      <c r="T22" s="748"/>
      <c r="U22" s="748"/>
      <c r="V22" s="748"/>
      <c r="W22" s="748"/>
      <c r="X22" s="748"/>
      <c r="Y22" s="748"/>
      <c r="Z22" s="748"/>
      <c r="AA22" s="748"/>
      <c r="AB22" s="748"/>
      <c r="AC22" s="655" t="s">
        <v>339</v>
      </c>
    </row>
    <row r="23" spans="2:29" s="13" customFormat="1" ht="55.5" customHeight="1" x14ac:dyDescent="0.2">
      <c r="B23" s="746"/>
      <c r="C23" s="632" t="s">
        <v>341</v>
      </c>
      <c r="D23" s="632" t="s">
        <v>342</v>
      </c>
      <c r="E23" s="753"/>
      <c r="F23" s="636" t="s">
        <v>343</v>
      </c>
      <c r="G23" s="636"/>
      <c r="H23" s="636"/>
      <c r="I23" s="636"/>
      <c r="J23" s="636"/>
      <c r="K23" s="636"/>
      <c r="L23" s="636"/>
      <c r="M23" s="636"/>
      <c r="N23" s="617"/>
      <c r="O23" s="617"/>
      <c r="P23" s="617"/>
      <c r="Q23" s="636" t="s">
        <v>343</v>
      </c>
      <c r="R23" s="636"/>
      <c r="S23" s="636"/>
      <c r="T23" s="636"/>
      <c r="U23" s="636"/>
      <c r="V23" s="636"/>
      <c r="W23" s="636"/>
      <c r="X23" s="636"/>
      <c r="Y23" s="636"/>
      <c r="Z23" s="636"/>
      <c r="AA23" s="636"/>
      <c r="AB23" s="636"/>
      <c r="AC23" s="656"/>
    </row>
    <row r="24" spans="2:29" s="13" customFormat="1" ht="55.5" customHeight="1" x14ac:dyDescent="0.2">
      <c r="B24" s="746"/>
      <c r="C24" s="632"/>
      <c r="D24" s="752"/>
      <c r="E24" s="754"/>
      <c r="F24" s="743" t="s">
        <v>350</v>
      </c>
      <c r="G24" s="668"/>
      <c r="H24" s="743" t="s">
        <v>351</v>
      </c>
      <c r="I24" s="668"/>
      <c r="J24" s="743" t="s">
        <v>352</v>
      </c>
      <c r="K24" s="668"/>
      <c r="L24" s="743" t="s">
        <v>353</v>
      </c>
      <c r="M24" s="668"/>
      <c r="N24" s="618"/>
      <c r="O24" s="618"/>
      <c r="P24" s="618"/>
      <c r="Q24" s="743" t="s">
        <v>354</v>
      </c>
      <c r="R24" s="668"/>
      <c r="S24" s="743" t="s">
        <v>355</v>
      </c>
      <c r="T24" s="668"/>
      <c r="U24" s="743" t="s">
        <v>356</v>
      </c>
      <c r="V24" s="668"/>
      <c r="W24" s="743" t="s">
        <v>357</v>
      </c>
      <c r="X24" s="668"/>
      <c r="Y24" s="743" t="s">
        <v>358</v>
      </c>
      <c r="Z24" s="668"/>
      <c r="AA24" s="743" t="s">
        <v>359</v>
      </c>
      <c r="AB24" s="668"/>
      <c r="AC24" s="656"/>
    </row>
    <row r="25" spans="2:29" s="13" customFormat="1" ht="55.5" customHeight="1" x14ac:dyDescent="0.2">
      <c r="B25" s="747"/>
      <c r="C25" s="752"/>
      <c r="D25" s="133" t="s">
        <v>344</v>
      </c>
      <c r="E25" s="531" t="s">
        <v>345</v>
      </c>
      <c r="F25" s="133" t="s">
        <v>344</v>
      </c>
      <c r="G25" s="531" t="s">
        <v>345</v>
      </c>
      <c r="H25" s="133" t="s">
        <v>344</v>
      </c>
      <c r="I25" s="531" t="s">
        <v>345</v>
      </c>
      <c r="J25" s="133" t="s">
        <v>344</v>
      </c>
      <c r="K25" s="531" t="s">
        <v>345</v>
      </c>
      <c r="L25" s="133" t="s">
        <v>344</v>
      </c>
      <c r="M25" s="531" t="s">
        <v>345</v>
      </c>
      <c r="N25" s="619"/>
      <c r="O25" s="619"/>
      <c r="P25" s="619"/>
      <c r="Q25" s="133" t="s">
        <v>344</v>
      </c>
      <c r="R25" s="531" t="s">
        <v>345</v>
      </c>
      <c r="S25" s="133" t="s">
        <v>344</v>
      </c>
      <c r="T25" s="531" t="s">
        <v>345</v>
      </c>
      <c r="U25" s="133" t="s">
        <v>344</v>
      </c>
      <c r="V25" s="531" t="s">
        <v>345</v>
      </c>
      <c r="W25" s="133" t="s">
        <v>344</v>
      </c>
      <c r="X25" s="531" t="s">
        <v>345</v>
      </c>
      <c r="Y25" s="133" t="s">
        <v>344</v>
      </c>
      <c r="Z25" s="531" t="s">
        <v>345</v>
      </c>
      <c r="AA25" s="133" t="s">
        <v>344</v>
      </c>
      <c r="AB25" s="531" t="s">
        <v>345</v>
      </c>
      <c r="AC25" s="755"/>
    </row>
    <row r="26" spans="2:29" s="6" customFormat="1" ht="110.1" customHeight="1" x14ac:dyDescent="0.2">
      <c r="B26" s="547" t="s">
        <v>35</v>
      </c>
      <c r="C26" s="548">
        <f>+'[1]第２表２①、②P58 (入力用)'!C26/1000</f>
        <v>7314.9830000000002</v>
      </c>
      <c r="D26" s="549">
        <f>+'[1]第２表２①、②P58 (入力用)'!D26/1000</f>
        <v>3689.1550000000002</v>
      </c>
      <c r="E26" s="550">
        <f>D26/C26*100</f>
        <v>50.432858148815932</v>
      </c>
      <c r="F26" s="549">
        <f>+'[1]第２表２①、②P58 (入力用)'!F26/1000</f>
        <v>3625.828</v>
      </c>
      <c r="G26" s="550">
        <f>F26/C26*100</f>
        <v>49.567141851184068</v>
      </c>
      <c r="H26" s="549">
        <f>+'[1]第２表２①、②P58 (入力用)'!H26/1000</f>
        <v>0</v>
      </c>
      <c r="I26" s="550">
        <f>H26/C26*100</f>
        <v>0</v>
      </c>
      <c r="J26" s="549">
        <f>+'[1]第２表２①、②P58 (入力用)'!J26/1000</f>
        <v>1008.809</v>
      </c>
      <c r="K26" s="550">
        <f>J26/C26*100</f>
        <v>13.79099582323021</v>
      </c>
      <c r="L26" s="549">
        <f>+'[1]第２表２①、②P58 (入力用)'!L26/1000</f>
        <v>158.77000000000001</v>
      </c>
      <c r="M26" s="550">
        <f>L26/C26*100</f>
        <v>2.1704766777995248</v>
      </c>
      <c r="N26" s="622"/>
      <c r="O26" s="622"/>
      <c r="P26" s="622"/>
      <c r="Q26" s="549">
        <f>+'[1]第２表２①、②P58 (入力用)'!Q26/1000</f>
        <v>1604.6410000000001</v>
      </c>
      <c r="R26" s="550">
        <f>Q26/C26*100</f>
        <v>21.936359934124251</v>
      </c>
      <c r="S26" s="549">
        <f>+'[1]第２表２①、②P58 (入力用)'!S26/1000</f>
        <v>693.05399999999997</v>
      </c>
      <c r="T26" s="550">
        <f>S26/C26*100</f>
        <v>9.4744444382167394</v>
      </c>
      <c r="U26" s="549">
        <f>+'[1]第２表２①、②P58 (入力用)'!U26/1000</f>
        <v>53.518000000000001</v>
      </c>
      <c r="V26" s="550">
        <f>U26/C26*100</f>
        <v>0.73162165927111511</v>
      </c>
      <c r="W26" s="549">
        <f>+'[1]第２表２①、②P58 (入力用)'!W26/1000</f>
        <v>53.518000000000001</v>
      </c>
      <c r="X26" s="550">
        <f>W26/C26*100</f>
        <v>0.73162165927111511</v>
      </c>
      <c r="Y26" s="549">
        <f>+'[1]第２表２①、②P58 (入力用)'!Y26/1000</f>
        <v>53.518000000000001</v>
      </c>
      <c r="Z26" s="550">
        <f>Y26/C26*100</f>
        <v>0.73162165927111511</v>
      </c>
      <c r="AA26" s="549">
        <f>+'[1]第２表２①、②P58 (入力用)'!AA26/1000</f>
        <v>0</v>
      </c>
      <c r="AB26" s="550">
        <f>AA26/C26*100</f>
        <v>0</v>
      </c>
      <c r="AC26" s="547" t="s">
        <v>35</v>
      </c>
    </row>
    <row r="27" spans="2:29" s="6" customFormat="1" ht="110.1" customHeight="1" x14ac:dyDescent="0.2">
      <c r="B27" s="547" t="s">
        <v>15</v>
      </c>
      <c r="C27" s="548">
        <f>+'[1]第２表２①、②P58 (入力用)'!C27/1000</f>
        <v>4120.7860000000001</v>
      </c>
      <c r="D27" s="549">
        <f>+'[1]第２表２①、②P58 (入力用)'!D27/1000</f>
        <v>3195.712</v>
      </c>
      <c r="E27" s="550">
        <f t="shared" ref="E27:E31" si="11">D27/C27*100</f>
        <v>77.551030313148999</v>
      </c>
      <c r="F27" s="549">
        <f>+'[1]第２表２①、②P58 (入力用)'!F27/1000</f>
        <v>925.07399999999996</v>
      </c>
      <c r="G27" s="550">
        <f t="shared" ref="G27:G31" si="12">F27/C27*100</f>
        <v>22.448969686851004</v>
      </c>
      <c r="H27" s="549">
        <f>+'[1]第２表２①、②P58 (入力用)'!H27/1000</f>
        <v>0</v>
      </c>
      <c r="I27" s="550">
        <f t="shared" ref="I27:I31" si="13">H27/C27*100</f>
        <v>0</v>
      </c>
      <c r="J27" s="549">
        <f>+'[1]第２表２①、②P58 (入力用)'!J27/1000</f>
        <v>84.097999999999999</v>
      </c>
      <c r="K27" s="550">
        <f t="shared" ref="K27:K31" si="14">J27/C27*100</f>
        <v>2.0408242505191971</v>
      </c>
      <c r="L27" s="549">
        <f>+'[1]第２表２①、②P58 (入力用)'!L27/1000</f>
        <v>28.033000000000001</v>
      </c>
      <c r="M27" s="550">
        <f t="shared" ref="M27:M31" si="15">L27/C27*100</f>
        <v>0.68028283924474597</v>
      </c>
      <c r="N27" s="622"/>
      <c r="O27" s="622"/>
      <c r="P27" s="622"/>
      <c r="Q27" s="549">
        <f>+'[1]第２表２①、②P58 (入力用)'!Q27/1000</f>
        <v>728.84699999999998</v>
      </c>
      <c r="R27" s="550">
        <f t="shared" ref="R27:R31" si="16">Q27/C27*100</f>
        <v>17.687086880997946</v>
      </c>
      <c r="S27" s="549">
        <f>+'[1]第２表２①、②P58 (入力用)'!S27/1000</f>
        <v>84.097999999999999</v>
      </c>
      <c r="T27" s="550">
        <f t="shared" ref="T27:T31" si="17">S27/C27*100</f>
        <v>2.0408242505191971</v>
      </c>
      <c r="U27" s="549">
        <f>+'[1]第２表２①、②P58 (入力用)'!U27/1000</f>
        <v>0</v>
      </c>
      <c r="V27" s="550">
        <f t="shared" ref="V27:V31" si="18">U27/C27*100</f>
        <v>0</v>
      </c>
      <c r="W27" s="549">
        <f>+'[1]第２表２①、②P58 (入力用)'!W27/1000</f>
        <v>0</v>
      </c>
      <c r="X27" s="550">
        <f t="shared" ref="X27:X31" si="19">W27/C27*100</f>
        <v>0</v>
      </c>
      <c r="Y27" s="549">
        <f>+'[1]第２表２①、②P58 (入力用)'!Y27/1000</f>
        <v>0</v>
      </c>
      <c r="Z27" s="550">
        <f t="shared" ref="Z27:Z31" si="20">Y27/C27*100</f>
        <v>0</v>
      </c>
      <c r="AA27" s="549">
        <f>+'[1]第２表２①、②P58 (入力用)'!AA27/1000</f>
        <v>0</v>
      </c>
      <c r="AB27" s="550">
        <f t="shared" ref="AB27:AB31" si="21">AA27/C27*100</f>
        <v>0</v>
      </c>
      <c r="AC27" s="547" t="s">
        <v>15</v>
      </c>
    </row>
    <row r="28" spans="2:29" s="6" customFormat="1" ht="110.1" customHeight="1" x14ac:dyDescent="0.2">
      <c r="B28" s="547" t="s">
        <v>16</v>
      </c>
      <c r="C28" s="548">
        <f>+'[1]第２表２①、②P58 (入力用)'!C28/1000</f>
        <v>1666.6030000000001</v>
      </c>
      <c r="D28" s="549">
        <f>+'[1]第２表２①、②P58 (入力用)'!D28/1000</f>
        <v>335.798</v>
      </c>
      <c r="E28" s="550">
        <f t="shared" si="11"/>
        <v>20.148649678417716</v>
      </c>
      <c r="F28" s="549">
        <f>+'[1]第２表２①、②P58 (入力用)'!F28/1000</f>
        <v>1330.8050000000001</v>
      </c>
      <c r="G28" s="550">
        <f t="shared" si="12"/>
        <v>79.851350321582288</v>
      </c>
      <c r="H28" s="549">
        <f>+'[1]第２表２①、②P58 (入力用)'!H28/1000</f>
        <v>0</v>
      </c>
      <c r="I28" s="550">
        <f t="shared" si="13"/>
        <v>0</v>
      </c>
      <c r="J28" s="549">
        <f>+'[1]第２表２①、②P58 (入力用)'!J28/1000</f>
        <v>45.085000000000001</v>
      </c>
      <c r="K28" s="550">
        <f t="shared" si="14"/>
        <v>2.7052033387675407</v>
      </c>
      <c r="L28" s="549">
        <f>+'[1]第２表２①、②P58 (入力用)'!L28/1000</f>
        <v>11.349</v>
      </c>
      <c r="M28" s="550">
        <f t="shared" si="15"/>
        <v>0.6809660129016929</v>
      </c>
      <c r="N28" s="622"/>
      <c r="O28" s="622"/>
      <c r="P28" s="622"/>
      <c r="Q28" s="549">
        <f>+'[1]第２表２①、②P58 (入力用)'!Q28/1000</f>
        <v>1172.848</v>
      </c>
      <c r="R28" s="550">
        <f t="shared" si="16"/>
        <v>70.373568270307914</v>
      </c>
      <c r="S28" s="549">
        <f>+'[1]第２表２①、②P58 (入力用)'!S28/1000</f>
        <v>44.773000000000003</v>
      </c>
      <c r="T28" s="550">
        <f t="shared" si="17"/>
        <v>2.6864826236362229</v>
      </c>
      <c r="U28" s="549">
        <f>+'[1]第２表２①、②P58 (入力用)'!U28/1000</f>
        <v>45.398000000000003</v>
      </c>
      <c r="V28" s="550">
        <f t="shared" si="18"/>
        <v>2.7239840561909463</v>
      </c>
      <c r="W28" s="549">
        <f>+'[1]第２表２①、②P58 (入力用)'!W28/1000</f>
        <v>11.349</v>
      </c>
      <c r="X28" s="550">
        <f t="shared" si="19"/>
        <v>0.6809660129016929</v>
      </c>
      <c r="Y28" s="549">
        <f>+'[1]第２表２①、②P58 (入力用)'!Y28/1000</f>
        <v>0</v>
      </c>
      <c r="Z28" s="550">
        <f t="shared" si="20"/>
        <v>0</v>
      </c>
      <c r="AA28" s="549">
        <f>+'[1]第２表２①、②P58 (入力用)'!AA28/1000</f>
        <v>0</v>
      </c>
      <c r="AB28" s="550">
        <f t="shared" si="21"/>
        <v>0</v>
      </c>
      <c r="AC28" s="547" t="s">
        <v>16</v>
      </c>
    </row>
    <row r="29" spans="2:29" s="6" customFormat="1" ht="110.1" customHeight="1" x14ac:dyDescent="0.2">
      <c r="B29" s="547" t="s">
        <v>17</v>
      </c>
      <c r="C29" s="548">
        <f>+'[1]第２表２①、②P58 (入力用)'!C29/1000</f>
        <v>2722.8490000000002</v>
      </c>
      <c r="D29" s="549">
        <f>+'[1]第２表２①、②P58 (入力用)'!D29/1000</f>
        <v>1037.9459999999999</v>
      </c>
      <c r="E29" s="550">
        <f t="shared" si="11"/>
        <v>38.119851670070574</v>
      </c>
      <c r="F29" s="549">
        <f>+'[1]第２表２①、②P58 (入力用)'!F29/1000</f>
        <v>1684.903</v>
      </c>
      <c r="G29" s="550">
        <f t="shared" si="12"/>
        <v>61.880148329929419</v>
      </c>
      <c r="H29" s="549">
        <f>+'[1]第２表２①、②P58 (入力用)'!H29/1000</f>
        <v>0</v>
      </c>
      <c r="I29" s="550">
        <f t="shared" si="13"/>
        <v>0</v>
      </c>
      <c r="J29" s="549">
        <f>+'[1]第２表２①、②P58 (入力用)'!J29/1000</f>
        <v>0</v>
      </c>
      <c r="K29" s="550">
        <f t="shared" si="14"/>
        <v>0</v>
      </c>
      <c r="L29" s="549">
        <f>+'[1]第２表２①、②P58 (入力用)'!L29/1000</f>
        <v>459.43400000000003</v>
      </c>
      <c r="M29" s="550">
        <f t="shared" si="15"/>
        <v>16.873282359763614</v>
      </c>
      <c r="N29" s="622"/>
      <c r="O29" s="622"/>
      <c r="P29" s="622"/>
      <c r="Q29" s="549">
        <f>+'[1]第２表２①、②P58 (入力用)'!Q29/1000</f>
        <v>577.57399999999996</v>
      </c>
      <c r="R29" s="550">
        <f t="shared" si="16"/>
        <v>21.212120099204913</v>
      </c>
      <c r="S29" s="549">
        <f>+'[1]第２表２①、②P58 (入力用)'!S29/1000</f>
        <v>498.81400000000002</v>
      </c>
      <c r="T29" s="550">
        <f t="shared" si="17"/>
        <v>18.319561606244047</v>
      </c>
      <c r="U29" s="549">
        <f>+'[1]第２表２①、②P58 (入力用)'!U29/1000</f>
        <v>85.323999999999998</v>
      </c>
      <c r="V29" s="550">
        <f t="shared" si="18"/>
        <v>3.1336295181995029</v>
      </c>
      <c r="W29" s="549">
        <f>+'[1]第２表２①、②P58 (入力用)'!W29/1000</f>
        <v>63.759</v>
      </c>
      <c r="X29" s="550">
        <f t="shared" si="19"/>
        <v>2.3416281989930399</v>
      </c>
      <c r="Y29" s="549">
        <f>+'[1]第２表２①、②P58 (入力用)'!Y29/1000</f>
        <v>0</v>
      </c>
      <c r="Z29" s="550">
        <f t="shared" si="20"/>
        <v>0</v>
      </c>
      <c r="AA29" s="549">
        <f>+'[1]第２表２①、②P58 (入力用)'!AA29/1000</f>
        <v>0</v>
      </c>
      <c r="AB29" s="550">
        <f t="shared" si="21"/>
        <v>0</v>
      </c>
      <c r="AC29" s="547" t="s">
        <v>17</v>
      </c>
    </row>
    <row r="30" spans="2:29" s="6" customFormat="1" ht="110.1" customHeight="1" thickBot="1" x14ac:dyDescent="0.25">
      <c r="B30" s="551" t="s">
        <v>18</v>
      </c>
      <c r="C30" s="537">
        <f>+'[1]第２表２①、②P58 (入力用)'!C30/1000</f>
        <v>256.43700000000001</v>
      </c>
      <c r="D30" s="533">
        <f>+'[1]第２表２①、②P58 (入力用)'!D30/1000</f>
        <v>83.444000000000003</v>
      </c>
      <c r="E30" s="552">
        <f t="shared" si="11"/>
        <v>32.539766102395518</v>
      </c>
      <c r="F30" s="533">
        <f>+'[1]第２表２①、②P58 (入力用)'!F30/1000</f>
        <v>172.99299999999999</v>
      </c>
      <c r="G30" s="552">
        <f t="shared" si="12"/>
        <v>67.460233897604468</v>
      </c>
      <c r="H30" s="533">
        <f>+'[1]第２表２①、②P58 (入力用)'!H30/1000</f>
        <v>6.1840000000000002</v>
      </c>
      <c r="I30" s="552">
        <f t="shared" si="13"/>
        <v>2.4115084796655708</v>
      </c>
      <c r="J30" s="533">
        <f>+'[1]第２表２①、②P58 (入力用)'!J30/1000</f>
        <v>27.827999999999999</v>
      </c>
      <c r="K30" s="552">
        <f t="shared" si="14"/>
        <v>10.851788158495069</v>
      </c>
      <c r="L30" s="533">
        <f>+'[1]第２表２①、②P58 (入力用)'!L30/1000</f>
        <v>3.0920000000000001</v>
      </c>
      <c r="M30" s="552">
        <f t="shared" si="15"/>
        <v>1.2057542398327854</v>
      </c>
      <c r="N30" s="622"/>
      <c r="O30" s="622"/>
      <c r="P30" s="622"/>
      <c r="Q30" s="537">
        <f>+'[1]第２表２①、②P58 (入力用)'!Q30/1000</f>
        <v>98.864999999999995</v>
      </c>
      <c r="R30" s="552">
        <f t="shared" si="16"/>
        <v>38.553328887797001</v>
      </c>
      <c r="S30" s="533">
        <f>+'[1]第２表２①、②P58 (入力用)'!S30/1000</f>
        <v>9.2759999999999998</v>
      </c>
      <c r="T30" s="552">
        <f t="shared" si="17"/>
        <v>3.6172627194983562</v>
      </c>
      <c r="U30" s="533">
        <f>+'[1]第２表２①、②P58 (入力用)'!U30/1000</f>
        <v>24.658000000000001</v>
      </c>
      <c r="V30" s="552">
        <f t="shared" si="18"/>
        <v>9.6156170911373948</v>
      </c>
      <c r="W30" s="537">
        <f>+'[1]第２表２①、②P58 (入力用)'!W30/1000</f>
        <v>3.0920000000000001</v>
      </c>
      <c r="X30" s="552">
        <f t="shared" si="19"/>
        <v>1.2057542398327854</v>
      </c>
      <c r="Y30" s="533">
        <f>+'[1]第２表２①、②P58 (入力用)'!Y30/1000</f>
        <v>0</v>
      </c>
      <c r="Z30" s="552">
        <f t="shared" si="20"/>
        <v>0</v>
      </c>
      <c r="AA30" s="533">
        <f>+'[1]第２表２①、②P58 (入力用)'!AA30/1000</f>
        <v>0</v>
      </c>
      <c r="AB30" s="552">
        <f t="shared" si="21"/>
        <v>0</v>
      </c>
      <c r="AC30" s="551" t="s">
        <v>18</v>
      </c>
    </row>
    <row r="31" spans="2:29" s="6" customFormat="1" ht="110.1" customHeight="1" thickTop="1" x14ac:dyDescent="0.2">
      <c r="B31" s="553" t="s">
        <v>340</v>
      </c>
      <c r="C31" s="554">
        <f>+'[1]第２表２①、②P58 (入力用)'!C31/1000</f>
        <v>16081.657999999999</v>
      </c>
      <c r="D31" s="555">
        <f>+'[1]第２表２①、②P58 (入力用)'!D31/1000</f>
        <v>8342.0550000000003</v>
      </c>
      <c r="E31" s="556">
        <f t="shared" si="11"/>
        <v>51.873102885287082</v>
      </c>
      <c r="F31" s="555">
        <f>+'[1]第２表２①、②P58 (入力用)'!F31/1000</f>
        <v>7739.6030000000001</v>
      </c>
      <c r="G31" s="556">
        <f t="shared" si="12"/>
        <v>48.126897114712925</v>
      </c>
      <c r="H31" s="555">
        <f>+'[1]第２表２①、②P58 (入力用)'!H31/1000</f>
        <v>6.1840000000000002</v>
      </c>
      <c r="I31" s="556">
        <f t="shared" si="13"/>
        <v>3.8453746498029004E-2</v>
      </c>
      <c r="J31" s="555">
        <f>+'[1]第２表２①、②P58 (入力用)'!J31/1000</f>
        <v>1165.82</v>
      </c>
      <c r="K31" s="556">
        <f t="shared" si="14"/>
        <v>7.2493768988247362</v>
      </c>
      <c r="L31" s="555">
        <f>+'[1]第２表２①、②P58 (入力用)'!L31/1000</f>
        <v>660.678</v>
      </c>
      <c r="M31" s="556">
        <f t="shared" si="15"/>
        <v>4.1082704283351879</v>
      </c>
      <c r="N31" s="622"/>
      <c r="O31" s="622"/>
      <c r="P31" s="622"/>
      <c r="Q31" s="554">
        <f>+'[1]第２表２①、②P58 (入力用)'!Q31/1000</f>
        <v>4182.7749999999996</v>
      </c>
      <c r="R31" s="556">
        <f t="shared" si="16"/>
        <v>26.00960050263474</v>
      </c>
      <c r="S31" s="555">
        <f>+'[1]第２表２①、②P58 (入力用)'!S31/1000</f>
        <v>1330.0150000000001</v>
      </c>
      <c r="T31" s="556">
        <f t="shared" si="17"/>
        <v>8.2703848073376527</v>
      </c>
      <c r="U31" s="555">
        <f>+'[1]第２表２①、②P58 (入力用)'!U31/1000</f>
        <v>208.898</v>
      </c>
      <c r="V31" s="556">
        <f t="shared" si="18"/>
        <v>1.2989829779989104</v>
      </c>
      <c r="W31" s="554">
        <f>+'[1]第２表２①、②P58 (入力用)'!W31/1000</f>
        <v>131.71799999999999</v>
      </c>
      <c r="X31" s="556">
        <f t="shared" si="19"/>
        <v>0.81905733849084472</v>
      </c>
      <c r="Y31" s="555">
        <f>+'[1]第２表２①、②P58 (入力用)'!Y31/1000</f>
        <v>53.518000000000001</v>
      </c>
      <c r="Z31" s="556">
        <f t="shared" si="20"/>
        <v>0.33278906938575614</v>
      </c>
      <c r="AA31" s="555">
        <f>+'[1]第２表２①、②P58 (入力用)'!AA31/1000</f>
        <v>0</v>
      </c>
      <c r="AB31" s="556">
        <f t="shared" si="21"/>
        <v>0</v>
      </c>
      <c r="AC31" s="557" t="s">
        <v>340</v>
      </c>
    </row>
    <row r="34" spans="29:29" x14ac:dyDescent="0.15">
      <c r="AC34" s="558"/>
    </row>
    <row r="35" spans="29:29" x14ac:dyDescent="0.15">
      <c r="AC35" s="559"/>
    </row>
    <row r="36" spans="29:29" x14ac:dyDescent="0.15">
      <c r="AC36" s="559"/>
    </row>
    <row r="37" spans="29:29" x14ac:dyDescent="0.15">
      <c r="AC37" s="559"/>
    </row>
    <row r="38" spans="29:29" x14ac:dyDescent="0.15">
      <c r="AC38" s="559"/>
    </row>
    <row r="39" spans="29:29" x14ac:dyDescent="0.15">
      <c r="AC39" s="559"/>
    </row>
  </sheetData>
  <mergeCells count="39">
    <mergeCell ref="B1:M1"/>
    <mergeCell ref="B5:B8"/>
    <mergeCell ref="C5:M5"/>
    <mergeCell ref="Q5:AB5"/>
    <mergeCell ref="AC5:AC8"/>
    <mergeCell ref="C6:C8"/>
    <mergeCell ref="D6:E7"/>
    <mergeCell ref="F6:M6"/>
    <mergeCell ref="Q6:AB6"/>
    <mergeCell ref="F7:G7"/>
    <mergeCell ref="B22:B25"/>
    <mergeCell ref="C22:M22"/>
    <mergeCell ref="Q22:AB22"/>
    <mergeCell ref="S24:T24"/>
    <mergeCell ref="U24:V24"/>
    <mergeCell ref="W7:X7"/>
    <mergeCell ref="Y7:Z7"/>
    <mergeCell ref="AA7:AB7"/>
    <mergeCell ref="B15:M15"/>
    <mergeCell ref="B18:M18"/>
    <mergeCell ref="H7:I7"/>
    <mergeCell ref="J7:K7"/>
    <mergeCell ref="L7:M7"/>
    <mergeCell ref="Q7:R7"/>
    <mergeCell ref="S7:T7"/>
    <mergeCell ref="U7:V7"/>
    <mergeCell ref="W24:X24"/>
    <mergeCell ref="Y24:Z24"/>
    <mergeCell ref="AA24:AB24"/>
    <mergeCell ref="AC22:AC25"/>
    <mergeCell ref="C23:C25"/>
    <mergeCell ref="D23:E24"/>
    <mergeCell ref="F23:M23"/>
    <mergeCell ref="Q23:AB23"/>
    <mergeCell ref="F24:G24"/>
    <mergeCell ref="H24:I24"/>
    <mergeCell ref="J24:K24"/>
    <mergeCell ref="L24:M24"/>
    <mergeCell ref="Q24:R24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35" firstPageNumber="54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  <colBreaks count="1" manualBreakCount="1">
    <brk id="15" max="2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F052-608E-4784-A90E-E8701F9929ED}">
  <sheetPr>
    <pageSetUpPr fitToPage="1"/>
  </sheetPr>
  <dimension ref="B1:AM41"/>
  <sheetViews>
    <sheetView view="pageBreakPreview" topLeftCell="A27" zoomScaleNormal="40" zoomScaleSheetLayoutView="100" zoomScalePageLayoutView="40" workbookViewId="0">
      <selection activeCell="N27" sqref="N27"/>
    </sheetView>
  </sheetViews>
  <sheetFormatPr defaultRowHeight="13.5" x14ac:dyDescent="0.15"/>
  <cols>
    <col min="1" max="1" width="11.125" style="488" customWidth="1"/>
    <col min="2" max="2" width="20" style="489" customWidth="1"/>
    <col min="3" max="13" width="20.625" style="488" customWidth="1"/>
    <col min="14" max="14" width="18.75" style="488" customWidth="1"/>
    <col min="15" max="15" width="10.625" style="488" customWidth="1"/>
    <col min="16" max="16" width="11.25" style="488" customWidth="1"/>
    <col min="17" max="29" width="20.625" style="488" customWidth="1"/>
    <col min="30" max="30" width="9" style="488" customWidth="1"/>
    <col min="31" max="16384" width="9" style="488"/>
  </cols>
  <sheetData>
    <row r="1" spans="2:29" ht="68.25" customHeight="1" x14ac:dyDescent="0.4">
      <c r="B1" s="729" t="s">
        <v>364</v>
      </c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</row>
    <row r="2" spans="2:29" ht="21" customHeight="1" x14ac:dyDescent="0.15"/>
    <row r="3" spans="2:29" ht="21" customHeight="1" x14ac:dyDescent="0.15"/>
    <row r="4" spans="2:29" ht="21" customHeight="1" x14ac:dyDescent="0.2">
      <c r="G4" s="491"/>
      <c r="AB4" s="491"/>
      <c r="AC4" s="491" t="s">
        <v>335</v>
      </c>
    </row>
    <row r="5" spans="2:29" s="13" customFormat="1" ht="55.5" customHeight="1" x14ac:dyDescent="0.2">
      <c r="B5" s="745" t="s">
        <v>348</v>
      </c>
      <c r="C5" s="748" t="s">
        <v>365</v>
      </c>
      <c r="D5" s="748"/>
      <c r="E5" s="748"/>
      <c r="F5" s="748"/>
      <c r="G5" s="748"/>
      <c r="H5" s="748"/>
      <c r="I5" s="748"/>
      <c r="J5" s="748"/>
      <c r="K5" s="748"/>
      <c r="L5" s="748"/>
      <c r="M5" s="748"/>
      <c r="N5" s="616"/>
      <c r="O5" s="616"/>
      <c r="P5" s="616"/>
      <c r="Q5" s="748" t="s">
        <v>365</v>
      </c>
      <c r="R5" s="748"/>
      <c r="S5" s="748"/>
      <c r="T5" s="748"/>
      <c r="U5" s="748"/>
      <c r="V5" s="748"/>
      <c r="W5" s="748"/>
      <c r="X5" s="748"/>
      <c r="Y5" s="748"/>
      <c r="Z5" s="748"/>
      <c r="AA5" s="748"/>
      <c r="AB5" s="748"/>
      <c r="AC5" s="655" t="s">
        <v>339</v>
      </c>
    </row>
    <row r="6" spans="2:29" s="13" customFormat="1" ht="55.5" customHeight="1" x14ac:dyDescent="0.2">
      <c r="B6" s="746"/>
      <c r="C6" s="632" t="s">
        <v>341</v>
      </c>
      <c r="D6" s="632" t="s">
        <v>342</v>
      </c>
      <c r="E6" s="753"/>
      <c r="F6" s="636" t="s">
        <v>343</v>
      </c>
      <c r="G6" s="636"/>
      <c r="H6" s="636"/>
      <c r="I6" s="636"/>
      <c r="J6" s="636"/>
      <c r="K6" s="636"/>
      <c r="L6" s="636"/>
      <c r="M6" s="636"/>
      <c r="N6" s="617"/>
      <c r="O6" s="617"/>
      <c r="P6" s="617"/>
      <c r="Q6" s="636" t="s">
        <v>343</v>
      </c>
      <c r="R6" s="636"/>
      <c r="S6" s="636"/>
      <c r="T6" s="636"/>
      <c r="U6" s="636"/>
      <c r="V6" s="636"/>
      <c r="W6" s="636"/>
      <c r="X6" s="636"/>
      <c r="Y6" s="636"/>
      <c r="Z6" s="636"/>
      <c r="AA6" s="636"/>
      <c r="AB6" s="636"/>
      <c r="AC6" s="656"/>
    </row>
    <row r="7" spans="2:29" s="13" customFormat="1" ht="55.5" customHeight="1" x14ac:dyDescent="0.2">
      <c r="B7" s="746"/>
      <c r="C7" s="632"/>
      <c r="D7" s="752"/>
      <c r="E7" s="754"/>
      <c r="F7" s="743" t="s">
        <v>350</v>
      </c>
      <c r="G7" s="668"/>
      <c r="H7" s="743" t="s">
        <v>351</v>
      </c>
      <c r="I7" s="668"/>
      <c r="J7" s="743" t="s">
        <v>352</v>
      </c>
      <c r="K7" s="668"/>
      <c r="L7" s="743" t="s">
        <v>353</v>
      </c>
      <c r="M7" s="668"/>
      <c r="N7" s="618"/>
      <c r="O7" s="618"/>
      <c r="P7" s="618"/>
      <c r="Q7" s="743" t="s">
        <v>354</v>
      </c>
      <c r="R7" s="668"/>
      <c r="S7" s="743" t="s">
        <v>355</v>
      </c>
      <c r="T7" s="668"/>
      <c r="U7" s="743" t="s">
        <v>356</v>
      </c>
      <c r="V7" s="668"/>
      <c r="W7" s="743" t="s">
        <v>357</v>
      </c>
      <c r="X7" s="668"/>
      <c r="Y7" s="743" t="s">
        <v>358</v>
      </c>
      <c r="Z7" s="668"/>
      <c r="AA7" s="743" t="s">
        <v>359</v>
      </c>
      <c r="AB7" s="668"/>
      <c r="AC7" s="656"/>
    </row>
    <row r="8" spans="2:29" s="13" customFormat="1" ht="55.5" customHeight="1" x14ac:dyDescent="0.2">
      <c r="B8" s="747"/>
      <c r="C8" s="752"/>
      <c r="D8" s="133" t="s">
        <v>344</v>
      </c>
      <c r="E8" s="531" t="s">
        <v>345</v>
      </c>
      <c r="F8" s="133" t="s">
        <v>344</v>
      </c>
      <c r="G8" s="531" t="s">
        <v>345</v>
      </c>
      <c r="H8" s="133" t="s">
        <v>344</v>
      </c>
      <c r="I8" s="531" t="s">
        <v>345</v>
      </c>
      <c r="J8" s="133" t="s">
        <v>344</v>
      </c>
      <c r="K8" s="531" t="s">
        <v>345</v>
      </c>
      <c r="L8" s="133" t="s">
        <v>344</v>
      </c>
      <c r="M8" s="531" t="s">
        <v>345</v>
      </c>
      <c r="N8" s="619"/>
      <c r="O8" s="619"/>
      <c r="P8" s="619"/>
      <c r="Q8" s="133" t="s">
        <v>344</v>
      </c>
      <c r="R8" s="531" t="s">
        <v>345</v>
      </c>
      <c r="S8" s="133" t="s">
        <v>344</v>
      </c>
      <c r="T8" s="531" t="s">
        <v>345</v>
      </c>
      <c r="U8" s="133" t="s">
        <v>344</v>
      </c>
      <c r="V8" s="531" t="s">
        <v>345</v>
      </c>
      <c r="W8" s="133" t="s">
        <v>344</v>
      </c>
      <c r="X8" s="531" t="s">
        <v>345</v>
      </c>
      <c r="Y8" s="133" t="s">
        <v>344</v>
      </c>
      <c r="Z8" s="531" t="s">
        <v>345</v>
      </c>
      <c r="AA8" s="133" t="s">
        <v>344</v>
      </c>
      <c r="AB8" s="531" t="s">
        <v>345</v>
      </c>
      <c r="AC8" s="755"/>
    </row>
    <row r="9" spans="2:29" s="6" customFormat="1" ht="110.1" customHeight="1" x14ac:dyDescent="0.2">
      <c r="B9" s="547" t="s">
        <v>35</v>
      </c>
      <c r="C9" s="548">
        <f>+'[1]第２表２③、④P60 (入力用)'!C9/1000</f>
        <v>8294.9979999999996</v>
      </c>
      <c r="D9" s="549">
        <f>+'[1]第２表２③、④P60 (入力用)'!D9/1000</f>
        <v>5100.3029999999999</v>
      </c>
      <c r="E9" s="550">
        <f>D9/C9*100</f>
        <v>61.486488604337218</v>
      </c>
      <c r="F9" s="549">
        <f>+'[1]第２表２③、④P60 (入力用)'!F9/1000</f>
        <v>3194.6950000000002</v>
      </c>
      <c r="G9" s="550">
        <f>F9/C9*100</f>
        <v>38.513511395662789</v>
      </c>
      <c r="H9" s="549">
        <f>+'[1]第２表２③、④P60 (入力用)'!H9/1000</f>
        <v>0</v>
      </c>
      <c r="I9" s="550">
        <f>H9/C9*100</f>
        <v>0</v>
      </c>
      <c r="J9" s="549">
        <f>+'[1]第２表２③、④P60 (入力用)'!J9/1000</f>
        <v>448.37799999999999</v>
      </c>
      <c r="K9" s="550">
        <f>J9/C9*100</f>
        <v>5.4054021471735139</v>
      </c>
      <c r="L9" s="549">
        <f>+'[1]第２表２③、④P60 (入力用)'!L9/1000</f>
        <v>224.18899999999999</v>
      </c>
      <c r="M9" s="550">
        <f>L9/C9*100</f>
        <v>2.7027010735867569</v>
      </c>
      <c r="N9" s="622"/>
      <c r="O9" s="622"/>
      <c r="P9" s="622"/>
      <c r="Q9" s="549">
        <f>+'[1]第２表２③、④P60 (入力用)'!Q9/1000</f>
        <v>2073.7489999999998</v>
      </c>
      <c r="R9" s="550">
        <f>Q9/C9*100</f>
        <v>24.999993972271</v>
      </c>
      <c r="S9" s="549">
        <f>+'[1]第２表２③、④P60 (入力用)'!S9/1000</f>
        <v>224.18899999999999</v>
      </c>
      <c r="T9" s="550">
        <f>S9/C9*100</f>
        <v>2.7027010735867569</v>
      </c>
      <c r="U9" s="549">
        <f>+'[1]第２表２③、④P60 (入力用)'!U9/1000</f>
        <v>224.18899999999999</v>
      </c>
      <c r="V9" s="550">
        <f>U9/C9*100</f>
        <v>2.7027010735867569</v>
      </c>
      <c r="W9" s="549">
        <f>+'[1]第２表２③、④P60 (入力用)'!W9/1000</f>
        <v>0</v>
      </c>
      <c r="X9" s="550">
        <f>W9/C9*100</f>
        <v>0</v>
      </c>
      <c r="Y9" s="549">
        <f>+'[1]第２表２③、④P60 (入力用)'!Y9/1000</f>
        <v>0</v>
      </c>
      <c r="Z9" s="550">
        <f>Y9/C9*100</f>
        <v>0</v>
      </c>
      <c r="AA9" s="549">
        <f>+'[1]第２表２③、④P60 (入力用)'!AA9/1000</f>
        <v>0</v>
      </c>
      <c r="AB9" s="550">
        <f>AA9/C9*100</f>
        <v>0</v>
      </c>
      <c r="AC9" s="547" t="s">
        <v>35</v>
      </c>
    </row>
    <row r="10" spans="2:29" s="6" customFormat="1" ht="110.1" customHeight="1" x14ac:dyDescent="0.2">
      <c r="B10" s="547" t="s">
        <v>15</v>
      </c>
      <c r="C10" s="548">
        <f>+'[1]第２表２③、④P60 (入力用)'!C10/1000</f>
        <v>5052.9840000000004</v>
      </c>
      <c r="D10" s="549">
        <f>+'[1]第２表２③、④P60 (入力用)'!D10/1000</f>
        <v>3731.4340000000002</v>
      </c>
      <c r="E10" s="550">
        <f t="shared" ref="E10:E14" si="0">D10/C10*100</f>
        <v>73.846147147903096</v>
      </c>
      <c r="F10" s="549">
        <f>+'[1]第２表２③、④P60 (入力用)'!F10/1000</f>
        <v>1321.55</v>
      </c>
      <c r="G10" s="550">
        <f t="shared" ref="G10:G14" si="1">F10/C10*100</f>
        <v>26.153852852096897</v>
      </c>
      <c r="H10" s="549">
        <f>+'[1]第２表２③、④P60 (入力用)'!H10/1000</f>
        <v>0</v>
      </c>
      <c r="I10" s="550">
        <f t="shared" ref="I10:I14" si="2">H10/C10*100</f>
        <v>0</v>
      </c>
      <c r="J10" s="549">
        <f>+'[1]第２表２③、④P60 (入力用)'!J10/1000</f>
        <v>38.869</v>
      </c>
      <c r="K10" s="550">
        <f t="shared" ref="K10:K14" si="3">J10/C10*100</f>
        <v>0.76922863796916818</v>
      </c>
      <c r="L10" s="549">
        <f>+'[1]第２表２③、④P60 (入力用)'!L10/1000</f>
        <v>38.869</v>
      </c>
      <c r="M10" s="550">
        <f t="shared" ref="M10:M14" si="4">L10/C10*100</f>
        <v>0.76922863796916818</v>
      </c>
      <c r="N10" s="622"/>
      <c r="O10" s="622"/>
      <c r="P10" s="622"/>
      <c r="Q10" s="549">
        <f>+'[1]第２表２③、④P60 (入力用)'!Q10/1000</f>
        <v>1010.596</v>
      </c>
      <c r="R10" s="550">
        <f t="shared" ref="R10:R14" si="5">Q10/C10*100</f>
        <v>19.999984167770961</v>
      </c>
      <c r="S10" s="549">
        <f>+'[1]第２表２③、④P60 (入力用)'!S10/1000</f>
        <v>194.345</v>
      </c>
      <c r="T10" s="550">
        <f t="shared" ref="T10:T14" si="6">S10/C10*100</f>
        <v>3.8461431898458418</v>
      </c>
      <c r="U10" s="549">
        <f>+'[1]第２表２③、④P60 (入力用)'!U10/1000</f>
        <v>0</v>
      </c>
      <c r="V10" s="550">
        <f t="shared" ref="V10:V14" si="7">U10/C10*100</f>
        <v>0</v>
      </c>
      <c r="W10" s="549">
        <f>+'[1]第２表２③、④P60 (入力用)'!W10/1000</f>
        <v>0</v>
      </c>
      <c r="X10" s="550">
        <f t="shared" ref="X10:X14" si="8">W10/C10*100</f>
        <v>0</v>
      </c>
      <c r="Y10" s="549">
        <f>+'[1]第２表２③、④P60 (入力用)'!Y10/1000</f>
        <v>0</v>
      </c>
      <c r="Z10" s="550">
        <f t="shared" ref="Z10:Z14" si="9">Y10/C10*100</f>
        <v>0</v>
      </c>
      <c r="AA10" s="549">
        <f>+'[1]第２表２③、④P60 (入力用)'!AA10/1000</f>
        <v>38.869</v>
      </c>
      <c r="AB10" s="550">
        <f t="shared" ref="AB10:AB14" si="10">AA10/C10*100</f>
        <v>0.76922863796916818</v>
      </c>
      <c r="AC10" s="547" t="s">
        <v>15</v>
      </c>
    </row>
    <row r="11" spans="2:29" s="6" customFormat="1" ht="110.1" customHeight="1" x14ac:dyDescent="0.2">
      <c r="B11" s="547" t="s">
        <v>16</v>
      </c>
      <c r="C11" s="548">
        <f>+'[1]第２表２③、④P60 (入力用)'!C11/1000</f>
        <v>2265.067</v>
      </c>
      <c r="D11" s="549">
        <f>+'[1]第２表２③、④P60 (入力用)'!D11/1000</f>
        <v>525.495</v>
      </c>
      <c r="E11" s="550">
        <f t="shared" si="0"/>
        <v>23.199975983050393</v>
      </c>
      <c r="F11" s="549">
        <f>+'[1]第２表２③、④P60 (入力用)'!F11/1000</f>
        <v>1739.5719999999999</v>
      </c>
      <c r="G11" s="550">
        <f t="shared" si="1"/>
        <v>76.800024016949607</v>
      </c>
      <c r="H11" s="549">
        <f>+'[1]第２表２③、④P60 (入力用)'!H11/1000</f>
        <v>0</v>
      </c>
      <c r="I11" s="550">
        <f t="shared" si="2"/>
        <v>0</v>
      </c>
      <c r="J11" s="549">
        <f>+'[1]第２表２③、④P60 (入力用)'!J11/1000</f>
        <v>0</v>
      </c>
      <c r="K11" s="550">
        <f t="shared" si="3"/>
        <v>0</v>
      </c>
      <c r="L11" s="549">
        <f>+'[1]第２表２③、④P60 (入力用)'!L11/1000</f>
        <v>18.120999999999999</v>
      </c>
      <c r="M11" s="550">
        <f t="shared" si="4"/>
        <v>0.80002048504525469</v>
      </c>
      <c r="N11" s="622"/>
      <c r="O11" s="622"/>
      <c r="P11" s="622"/>
      <c r="Q11" s="549">
        <f>+'[1]第２表２③、④P60 (入力用)'!Q11/1000</f>
        <v>1667.09</v>
      </c>
      <c r="R11" s="550">
        <f t="shared" si="5"/>
        <v>73.60003037437744</v>
      </c>
      <c r="S11" s="549">
        <f>+'[1]第２表２③、④P60 (入力用)'!S11/1000</f>
        <v>54.362000000000002</v>
      </c>
      <c r="T11" s="550">
        <f t="shared" si="6"/>
        <v>2.4000173063313359</v>
      </c>
      <c r="U11" s="549">
        <f>+'[1]第２表２③、④P60 (入力用)'!U11/1000</f>
        <v>0</v>
      </c>
      <c r="V11" s="550">
        <f t="shared" si="7"/>
        <v>0</v>
      </c>
      <c r="W11" s="549">
        <f>+'[1]第２表２③、④P60 (入力用)'!W11/1000</f>
        <v>0</v>
      </c>
      <c r="X11" s="550">
        <f t="shared" si="8"/>
        <v>0</v>
      </c>
      <c r="Y11" s="549">
        <f>+'[1]第２表２③、④P60 (入力用)'!Y11/1000</f>
        <v>0</v>
      </c>
      <c r="Z11" s="550">
        <f t="shared" si="9"/>
        <v>0</v>
      </c>
      <c r="AA11" s="549">
        <f>+'[1]第２表２③、④P60 (入力用)'!AA11/1000</f>
        <v>0</v>
      </c>
      <c r="AB11" s="550">
        <f t="shared" si="10"/>
        <v>0</v>
      </c>
      <c r="AC11" s="547" t="s">
        <v>16</v>
      </c>
    </row>
    <row r="12" spans="2:29" s="6" customFormat="1" ht="110.1" customHeight="1" x14ac:dyDescent="0.2">
      <c r="B12" s="547" t="s">
        <v>17</v>
      </c>
      <c r="C12" s="548">
        <f>+'[1]第２表２③、④P60 (入力用)'!C12/1000</f>
        <v>3656.8820000000001</v>
      </c>
      <c r="D12" s="549">
        <f>+'[1]第２表２③、④P60 (入力用)'!D12/1000</f>
        <v>1416.971</v>
      </c>
      <c r="E12" s="550">
        <f t="shared" si="0"/>
        <v>38.748064608045865</v>
      </c>
      <c r="F12" s="549">
        <f>+'[1]第２表２③、④P60 (入力用)'!F12/1000</f>
        <v>2239.9110000000001</v>
      </c>
      <c r="G12" s="550">
        <f t="shared" si="1"/>
        <v>61.251935391954127</v>
      </c>
      <c r="H12" s="549">
        <f>+'[1]第２表２③、④P60 (入力用)'!H12/1000</f>
        <v>0</v>
      </c>
      <c r="I12" s="550">
        <f t="shared" si="2"/>
        <v>0</v>
      </c>
      <c r="J12" s="549">
        <f>+'[1]第２表２③、④P60 (入力用)'!J12/1000</f>
        <v>30.193000000000001</v>
      </c>
      <c r="K12" s="550">
        <f t="shared" si="3"/>
        <v>0.82564873572622799</v>
      </c>
      <c r="L12" s="549">
        <f>+'[1]第２表２③、④P60 (入力用)'!L12/1000</f>
        <v>533.64700000000005</v>
      </c>
      <c r="M12" s="550">
        <f t="shared" si="4"/>
        <v>14.592951044086192</v>
      </c>
      <c r="N12" s="622"/>
      <c r="O12" s="622"/>
      <c r="P12" s="622"/>
      <c r="Q12" s="549">
        <f>+'[1]第２表２③、④P60 (入力用)'!Q12/1000</f>
        <v>992.86300000000006</v>
      </c>
      <c r="R12" s="550">
        <f t="shared" si="5"/>
        <v>27.150534252951015</v>
      </c>
      <c r="S12" s="549">
        <f>+'[1]第２表２③、④P60 (入力用)'!S12/1000</f>
        <v>562.43499999999995</v>
      </c>
      <c r="T12" s="550">
        <f t="shared" si="6"/>
        <v>15.380179070585267</v>
      </c>
      <c r="U12" s="549">
        <f>+'[1]第２表２③、④P60 (入力用)'!U12/1000</f>
        <v>90.578999999999994</v>
      </c>
      <c r="V12" s="550">
        <f t="shared" si="7"/>
        <v>2.4769462071786834</v>
      </c>
      <c r="W12" s="549">
        <f>+'[1]第２表２③、④P60 (入力用)'!W12/1000</f>
        <v>30.193000000000001</v>
      </c>
      <c r="X12" s="550">
        <f t="shared" si="8"/>
        <v>0.82564873572622799</v>
      </c>
      <c r="Y12" s="549">
        <f>+'[1]第２表２③、④P60 (入力用)'!Y12/1000</f>
        <v>0</v>
      </c>
      <c r="Z12" s="550">
        <f t="shared" si="9"/>
        <v>0</v>
      </c>
      <c r="AA12" s="549">
        <f>+'[1]第２表２③、④P60 (入力用)'!AA12/1000</f>
        <v>0</v>
      </c>
      <c r="AB12" s="550">
        <f t="shared" si="10"/>
        <v>0</v>
      </c>
      <c r="AC12" s="547" t="s">
        <v>17</v>
      </c>
    </row>
    <row r="13" spans="2:29" s="6" customFormat="1" ht="110.1" customHeight="1" thickBot="1" x14ac:dyDescent="0.25">
      <c r="B13" s="551" t="s">
        <v>18</v>
      </c>
      <c r="C13" s="537">
        <f>+'[1]第２表２③、④P60 (入力用)'!C13/1000</f>
        <v>404.15600000000001</v>
      </c>
      <c r="D13" s="533">
        <f>+'[1]第２表２③、④P60 (入力用)'!D13/1000</f>
        <v>29.577000000000002</v>
      </c>
      <c r="E13" s="552">
        <f t="shared" si="0"/>
        <v>7.3182137590435374</v>
      </c>
      <c r="F13" s="533">
        <f>+'[1]第２表２③、④P60 (入力用)'!F13/1000</f>
        <v>374.57900000000001</v>
      </c>
      <c r="G13" s="552">
        <f t="shared" si="1"/>
        <v>92.68178624095647</v>
      </c>
      <c r="H13" s="533">
        <f>+'[1]第２表２③、④P60 (入力用)'!H13/1000</f>
        <v>4.2629999999999999</v>
      </c>
      <c r="I13" s="552">
        <f t="shared" si="2"/>
        <v>1.0547907243737566</v>
      </c>
      <c r="J13" s="533">
        <f>+'[1]第２表２③、④P60 (入力用)'!J13/1000</f>
        <v>21.312999999999999</v>
      </c>
      <c r="K13" s="552">
        <f t="shared" si="3"/>
        <v>5.2734587634477776</v>
      </c>
      <c r="L13" s="533">
        <f>+'[1]第２表２③、④P60 (入力用)'!L13/1000</f>
        <v>8.5250000000000004</v>
      </c>
      <c r="M13" s="552">
        <f t="shared" si="4"/>
        <v>2.1093340195370103</v>
      </c>
      <c r="N13" s="622"/>
      <c r="O13" s="622"/>
      <c r="P13" s="622"/>
      <c r="Q13" s="537">
        <f>+'[1]第２表２③、④P60 (入力用)'!Q13/1000</f>
        <v>242.441</v>
      </c>
      <c r="R13" s="552">
        <f t="shared" si="5"/>
        <v>59.986985223527547</v>
      </c>
      <c r="S13" s="533">
        <f>+'[1]第２表２③、④P60 (入力用)'!S13/1000</f>
        <v>72.462999999999994</v>
      </c>
      <c r="T13" s="552">
        <f t="shared" si="6"/>
        <v>17.929462880669838</v>
      </c>
      <c r="U13" s="533">
        <f>+'[1]第２表２③、④P60 (入力用)'!U13/1000</f>
        <v>25.574999999999999</v>
      </c>
      <c r="V13" s="552">
        <f t="shared" si="7"/>
        <v>6.3280020586110304</v>
      </c>
      <c r="W13" s="533">
        <f>+'[1]第２表２③、④P60 (入力用)'!W13/1000</f>
        <v>0</v>
      </c>
      <c r="X13" s="552">
        <f t="shared" si="8"/>
        <v>0</v>
      </c>
      <c r="Y13" s="533">
        <f>+'[1]第２表２③、④P60 (入力用)'!Y13/1000</f>
        <v>0</v>
      </c>
      <c r="Z13" s="552">
        <f t="shared" si="9"/>
        <v>0</v>
      </c>
      <c r="AA13" s="533">
        <f>+'[1]第２表２③、④P60 (入力用)'!AA13/1000</f>
        <v>0</v>
      </c>
      <c r="AB13" s="552">
        <f t="shared" si="10"/>
        <v>0</v>
      </c>
      <c r="AC13" s="551" t="s">
        <v>18</v>
      </c>
    </row>
    <row r="14" spans="2:29" s="6" customFormat="1" ht="110.1" customHeight="1" thickTop="1" x14ac:dyDescent="0.2">
      <c r="B14" s="553" t="s">
        <v>340</v>
      </c>
      <c r="C14" s="554">
        <f>+'[1]第２表２③、④P60 (入力用)'!C14/1000</f>
        <v>19674.087</v>
      </c>
      <c r="D14" s="555">
        <f>+'[1]第２表２③、④P60 (入力用)'!D14/1000</f>
        <v>10803.78</v>
      </c>
      <c r="E14" s="556">
        <f t="shared" si="0"/>
        <v>54.913755337159998</v>
      </c>
      <c r="F14" s="555">
        <f>+'[1]第２表２③、④P60 (入力用)'!F14/1000</f>
        <v>8870.3070000000007</v>
      </c>
      <c r="G14" s="556">
        <f t="shared" si="1"/>
        <v>45.086244662840016</v>
      </c>
      <c r="H14" s="555">
        <f>+'[1]第２表２③、④P60 (入力用)'!H14/1000</f>
        <v>4.2629999999999999</v>
      </c>
      <c r="I14" s="556">
        <f t="shared" si="2"/>
        <v>2.1668095703754893E-2</v>
      </c>
      <c r="J14" s="555">
        <f>+'[1]第２表２③、④P60 (入力用)'!J14/1000</f>
        <v>538.75300000000004</v>
      </c>
      <c r="K14" s="556">
        <f t="shared" si="3"/>
        <v>2.7383888258702935</v>
      </c>
      <c r="L14" s="555">
        <f>+'[1]第２表２③、④P60 (入力用)'!L14/1000</f>
        <v>823.351</v>
      </c>
      <c r="M14" s="556">
        <f t="shared" si="4"/>
        <v>4.1849515049923287</v>
      </c>
      <c r="N14" s="622"/>
      <c r="O14" s="622"/>
      <c r="P14" s="622"/>
      <c r="Q14" s="554">
        <f>+'[1]第２表２③、④P60 (入力用)'!Q14/1000</f>
        <v>5986.7389999999996</v>
      </c>
      <c r="R14" s="556">
        <f t="shared" si="5"/>
        <v>30.429564533286857</v>
      </c>
      <c r="S14" s="555">
        <f>+'[1]第２表２③、④P60 (入力用)'!S14/1000</f>
        <v>1107.7940000000001</v>
      </c>
      <c r="T14" s="556">
        <f t="shared" si="6"/>
        <v>5.6307263457765542</v>
      </c>
      <c r="U14" s="555">
        <f>+'[1]第２表２③、④P60 (入力用)'!U14/1000</f>
        <v>340.34300000000002</v>
      </c>
      <c r="V14" s="556">
        <f t="shared" si="7"/>
        <v>1.7299049251942415</v>
      </c>
      <c r="W14" s="555">
        <f>+'[1]第２表２③、④P60 (入力用)'!W14/1000</f>
        <v>30.193000000000001</v>
      </c>
      <c r="X14" s="556">
        <f t="shared" si="8"/>
        <v>0.15346582537730977</v>
      </c>
      <c r="Y14" s="555">
        <f>+'[1]第２表２③、④P60 (入力用)'!Y14/1000</f>
        <v>0</v>
      </c>
      <c r="Z14" s="556">
        <f t="shared" si="9"/>
        <v>0</v>
      </c>
      <c r="AA14" s="555">
        <f>+'[1]第２表２③、④P60 (入力用)'!AA14/1000</f>
        <v>38.869</v>
      </c>
      <c r="AB14" s="556">
        <f t="shared" si="10"/>
        <v>0.19756444098269973</v>
      </c>
      <c r="AC14" s="557" t="s">
        <v>340</v>
      </c>
    </row>
    <row r="15" spans="2:29" ht="35.25" customHeight="1" x14ac:dyDescent="0.25">
      <c r="B15" s="757" t="s">
        <v>346</v>
      </c>
      <c r="C15" s="757"/>
      <c r="D15" s="757"/>
      <c r="E15" s="757"/>
      <c r="F15" s="757"/>
      <c r="G15" s="757"/>
      <c r="H15" s="757"/>
      <c r="I15" s="757"/>
      <c r="J15" s="757"/>
      <c r="K15" s="757"/>
      <c r="L15" s="757"/>
      <c r="M15" s="757"/>
    </row>
    <row r="16" spans="2:29" ht="50.25" customHeight="1" x14ac:dyDescent="0.15"/>
    <row r="17" spans="2:29" ht="50.25" customHeight="1" x14ac:dyDescent="0.15"/>
    <row r="18" spans="2:29" ht="60.75" customHeight="1" x14ac:dyDescent="0.4">
      <c r="B18" s="729" t="s">
        <v>366</v>
      </c>
      <c r="C18" s="729"/>
      <c r="D18" s="729"/>
      <c r="E18" s="729"/>
      <c r="F18" s="729"/>
      <c r="G18" s="729"/>
      <c r="H18" s="729"/>
      <c r="I18" s="729"/>
      <c r="J18" s="729"/>
      <c r="K18" s="729"/>
      <c r="L18" s="729"/>
      <c r="M18" s="729"/>
      <c r="N18" s="529"/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</row>
    <row r="19" spans="2:29" ht="21" customHeight="1" x14ac:dyDescent="0.15"/>
    <row r="20" spans="2:29" ht="21" customHeight="1" x14ac:dyDescent="0.15"/>
    <row r="21" spans="2:29" ht="21" customHeight="1" x14ac:dyDescent="0.2">
      <c r="G21" s="491"/>
      <c r="AB21" s="491"/>
      <c r="AC21" s="491" t="s">
        <v>335</v>
      </c>
    </row>
    <row r="22" spans="2:29" s="13" customFormat="1" ht="55.5" customHeight="1" x14ac:dyDescent="0.2">
      <c r="B22" s="745" t="s">
        <v>348</v>
      </c>
      <c r="C22" s="748" t="s">
        <v>367</v>
      </c>
      <c r="D22" s="748"/>
      <c r="E22" s="748"/>
      <c r="F22" s="748"/>
      <c r="G22" s="748"/>
      <c r="H22" s="748"/>
      <c r="I22" s="748"/>
      <c r="J22" s="748"/>
      <c r="K22" s="748"/>
      <c r="L22" s="748"/>
      <c r="M22" s="748"/>
      <c r="N22" s="616"/>
      <c r="O22" s="616"/>
      <c r="P22" s="616"/>
      <c r="Q22" s="748" t="s">
        <v>367</v>
      </c>
      <c r="R22" s="748"/>
      <c r="S22" s="748"/>
      <c r="T22" s="748"/>
      <c r="U22" s="748"/>
      <c r="V22" s="748"/>
      <c r="W22" s="748"/>
      <c r="X22" s="748"/>
      <c r="Y22" s="748"/>
      <c r="Z22" s="748"/>
      <c r="AA22" s="748"/>
      <c r="AB22" s="748"/>
      <c r="AC22" s="655" t="s">
        <v>339</v>
      </c>
    </row>
    <row r="23" spans="2:29" s="13" customFormat="1" ht="55.5" customHeight="1" x14ac:dyDescent="0.2">
      <c r="B23" s="746"/>
      <c r="C23" s="632" t="s">
        <v>341</v>
      </c>
      <c r="D23" s="632" t="s">
        <v>342</v>
      </c>
      <c r="E23" s="753"/>
      <c r="F23" s="636" t="s">
        <v>343</v>
      </c>
      <c r="G23" s="636"/>
      <c r="H23" s="636"/>
      <c r="I23" s="636"/>
      <c r="J23" s="636"/>
      <c r="K23" s="636"/>
      <c r="L23" s="636"/>
      <c r="M23" s="636"/>
      <c r="N23" s="617"/>
      <c r="O23" s="617"/>
      <c r="P23" s="617"/>
      <c r="Q23" s="636" t="s">
        <v>343</v>
      </c>
      <c r="R23" s="636"/>
      <c r="S23" s="636"/>
      <c r="T23" s="636"/>
      <c r="U23" s="636"/>
      <c r="V23" s="636"/>
      <c r="W23" s="636"/>
      <c r="X23" s="636"/>
      <c r="Y23" s="636"/>
      <c r="Z23" s="636"/>
      <c r="AA23" s="636"/>
      <c r="AB23" s="636"/>
      <c r="AC23" s="656"/>
    </row>
    <row r="24" spans="2:29" s="13" customFormat="1" ht="55.5" customHeight="1" x14ac:dyDescent="0.2">
      <c r="B24" s="746"/>
      <c r="C24" s="632"/>
      <c r="D24" s="752"/>
      <c r="E24" s="754"/>
      <c r="F24" s="743" t="s">
        <v>350</v>
      </c>
      <c r="G24" s="668"/>
      <c r="H24" s="743" t="s">
        <v>351</v>
      </c>
      <c r="I24" s="668"/>
      <c r="J24" s="743" t="s">
        <v>352</v>
      </c>
      <c r="K24" s="668"/>
      <c r="L24" s="743" t="s">
        <v>353</v>
      </c>
      <c r="M24" s="668"/>
      <c r="N24" s="618"/>
      <c r="O24" s="618"/>
      <c r="P24" s="618"/>
      <c r="Q24" s="743" t="s">
        <v>354</v>
      </c>
      <c r="R24" s="668"/>
      <c r="S24" s="743" t="s">
        <v>355</v>
      </c>
      <c r="T24" s="668"/>
      <c r="U24" s="743" t="s">
        <v>356</v>
      </c>
      <c r="V24" s="668"/>
      <c r="W24" s="743" t="s">
        <v>357</v>
      </c>
      <c r="X24" s="668"/>
      <c r="Y24" s="743" t="s">
        <v>358</v>
      </c>
      <c r="Z24" s="668"/>
      <c r="AA24" s="743" t="s">
        <v>359</v>
      </c>
      <c r="AB24" s="668"/>
      <c r="AC24" s="656"/>
    </row>
    <row r="25" spans="2:29" s="13" customFormat="1" ht="55.5" customHeight="1" x14ac:dyDescent="0.2">
      <c r="B25" s="747"/>
      <c r="C25" s="752"/>
      <c r="D25" s="133" t="s">
        <v>344</v>
      </c>
      <c r="E25" s="531" t="s">
        <v>345</v>
      </c>
      <c r="F25" s="133" t="s">
        <v>344</v>
      </c>
      <c r="G25" s="531" t="s">
        <v>345</v>
      </c>
      <c r="H25" s="133" t="s">
        <v>344</v>
      </c>
      <c r="I25" s="531" t="s">
        <v>345</v>
      </c>
      <c r="J25" s="133" t="s">
        <v>344</v>
      </c>
      <c r="K25" s="531" t="s">
        <v>345</v>
      </c>
      <c r="L25" s="133" t="s">
        <v>344</v>
      </c>
      <c r="M25" s="531" t="s">
        <v>345</v>
      </c>
      <c r="N25" s="619"/>
      <c r="O25" s="619"/>
      <c r="P25" s="619"/>
      <c r="Q25" s="133" t="s">
        <v>344</v>
      </c>
      <c r="R25" s="531" t="s">
        <v>345</v>
      </c>
      <c r="S25" s="133" t="s">
        <v>344</v>
      </c>
      <c r="T25" s="531" t="s">
        <v>345</v>
      </c>
      <c r="U25" s="133" t="s">
        <v>344</v>
      </c>
      <c r="V25" s="531" t="s">
        <v>345</v>
      </c>
      <c r="W25" s="133" t="s">
        <v>344</v>
      </c>
      <c r="X25" s="531" t="s">
        <v>345</v>
      </c>
      <c r="Y25" s="133" t="s">
        <v>344</v>
      </c>
      <c r="Z25" s="531" t="s">
        <v>345</v>
      </c>
      <c r="AA25" s="133" t="s">
        <v>344</v>
      </c>
      <c r="AB25" s="531" t="s">
        <v>345</v>
      </c>
      <c r="AC25" s="755"/>
    </row>
    <row r="26" spans="2:29" s="6" customFormat="1" ht="110.1" customHeight="1" x14ac:dyDescent="0.2">
      <c r="B26" s="547" t="s">
        <v>35</v>
      </c>
      <c r="C26" s="548">
        <f>+'[1]第２表２③、④P60 (入力用)'!C26/1000</f>
        <v>6509.3959999999997</v>
      </c>
      <c r="D26" s="549">
        <f>+'[1]第２表２③、④P60 (入力用)'!D26/1000</f>
        <v>4161.7449999999999</v>
      </c>
      <c r="E26" s="550">
        <f>D26/C26*100</f>
        <v>63.934426481350961</v>
      </c>
      <c r="F26" s="549">
        <f>+'[1]第２表２③、④P60 (入力用)'!F26/1000</f>
        <v>2347.6509999999998</v>
      </c>
      <c r="G26" s="550">
        <f>F26/C26*100</f>
        <v>36.065573518649039</v>
      </c>
      <c r="H26" s="549">
        <f>+'[1]第２表２③、④P60 (入力用)'!H26/1000</f>
        <v>53.356000000000002</v>
      </c>
      <c r="I26" s="550">
        <f>H26/C26*100</f>
        <v>0.8196766643172424</v>
      </c>
      <c r="J26" s="549">
        <f>+'[1]第２表２③、④P60 (入力用)'!J26/1000</f>
        <v>640.26900000000001</v>
      </c>
      <c r="K26" s="550">
        <f>J26/C26*100</f>
        <v>9.8360738845816122</v>
      </c>
      <c r="L26" s="549">
        <f>+'[1]第２表２③、④P60 (入力用)'!L26/1000</f>
        <v>160.06700000000001</v>
      </c>
      <c r="M26" s="550">
        <f>L26/C26*100</f>
        <v>2.4590146305432952</v>
      </c>
      <c r="N26" s="622"/>
      <c r="O26" s="622"/>
      <c r="P26" s="622"/>
      <c r="Q26" s="549">
        <f>+'[1]第２表２③、④P60 (入力用)'!Q26/1000</f>
        <v>1013.758</v>
      </c>
      <c r="R26" s="550">
        <f>Q26/C26*100</f>
        <v>15.573764447577013</v>
      </c>
      <c r="S26" s="549">
        <f>+'[1]第２表２③、④P60 (入力用)'!S26/1000</f>
        <v>426.84500000000003</v>
      </c>
      <c r="T26" s="550">
        <f>S26/C26*100</f>
        <v>6.5573672273126427</v>
      </c>
      <c r="U26" s="549">
        <f>+'[1]第２表２③、④P60 (入力用)'!U26/1000</f>
        <v>0</v>
      </c>
      <c r="V26" s="550">
        <f>U26/C26*100</f>
        <v>0</v>
      </c>
      <c r="W26" s="549">
        <f>+'[1]第２表２③、④P60 (入力用)'!W26/1000</f>
        <v>53.356000000000002</v>
      </c>
      <c r="X26" s="550">
        <f>W26/C26*100</f>
        <v>0.8196766643172424</v>
      </c>
      <c r="Y26" s="549">
        <f>+'[1]第２表２③、④P60 (入力用)'!Y26/1000</f>
        <v>0</v>
      </c>
      <c r="Z26" s="550">
        <f>Y26/C26*100</f>
        <v>0</v>
      </c>
      <c r="AA26" s="549">
        <f>+'[1]第２表２③、④P60 (入力用)'!AA26/1000</f>
        <v>0</v>
      </c>
      <c r="AB26" s="550">
        <f>AA26/C26*100</f>
        <v>0</v>
      </c>
      <c r="AC26" s="547" t="s">
        <v>35</v>
      </c>
    </row>
    <row r="27" spans="2:29" s="6" customFormat="1" ht="110.1" customHeight="1" x14ac:dyDescent="0.2">
      <c r="B27" s="547" t="s">
        <v>15</v>
      </c>
      <c r="C27" s="548">
        <f>+'[1]第２表２③、④P60 (入力用)'!C27/1000</f>
        <v>3493.9110000000001</v>
      </c>
      <c r="D27" s="549">
        <f>+'[1]第２表２③、④P60 (入力用)'!D27/1000</f>
        <v>2735.2330000000002</v>
      </c>
      <c r="E27" s="550">
        <f t="shared" ref="E27:E31" si="11">D27/C27*100</f>
        <v>78.285709052119529</v>
      </c>
      <c r="F27" s="549">
        <f>+'[1]第２表２③、④P60 (入力用)'!F27/1000</f>
        <v>758.678</v>
      </c>
      <c r="G27" s="550">
        <f t="shared" ref="G27:G31" si="12">F27/C27*100</f>
        <v>21.714290947880468</v>
      </c>
      <c r="H27" s="549">
        <f>+'[1]第２表２③、④P60 (入力用)'!H27/1000</f>
        <v>0</v>
      </c>
      <c r="I27" s="550">
        <f t="shared" ref="I27:I31" si="13">H27/C27*100</f>
        <v>0</v>
      </c>
      <c r="J27" s="549">
        <f>+'[1]第２表２③、④P60 (入力用)'!J27/1000</f>
        <v>179.68700000000001</v>
      </c>
      <c r="K27" s="550">
        <f t="shared" ref="K27:K31" si="14">J27/C27*100</f>
        <v>5.1428613951528819</v>
      </c>
      <c r="L27" s="549">
        <f>+'[1]第２表２③、④P60 (入力用)'!L27/1000</f>
        <v>19.965</v>
      </c>
      <c r="M27" s="550">
        <f t="shared" ref="M27:M31" si="15">L27/C27*100</f>
        <v>0.57142268363447146</v>
      </c>
      <c r="N27" s="622"/>
      <c r="O27" s="622"/>
      <c r="P27" s="622"/>
      <c r="Q27" s="549">
        <f>+'[1]第２表２③、④P60 (入力用)'!Q27/1000</f>
        <v>319.44299999999998</v>
      </c>
      <c r="R27" s="550">
        <f t="shared" ref="R27:R31" si="16">Q27/C27*100</f>
        <v>9.1428488018155001</v>
      </c>
      <c r="S27" s="549">
        <f>+'[1]第２表２③、④P60 (入力用)'!S27/1000</f>
        <v>239.58199999999999</v>
      </c>
      <c r="T27" s="550">
        <f t="shared" ref="T27:T31" si="17">S27/C27*100</f>
        <v>6.8571294460562955</v>
      </c>
      <c r="U27" s="549">
        <f>+'[1]第２表２③、④P60 (入力用)'!U27/1000</f>
        <v>0</v>
      </c>
      <c r="V27" s="550">
        <f t="shared" ref="V27:V31" si="18">U27/C27*100</f>
        <v>0</v>
      </c>
      <c r="W27" s="549">
        <f>+'[1]第２表２③、④P60 (入力用)'!W27/1000</f>
        <v>0</v>
      </c>
      <c r="X27" s="550">
        <f t="shared" ref="X27:X31" si="19">W27/C27*100</f>
        <v>0</v>
      </c>
      <c r="Y27" s="549">
        <f>+'[1]第２表２③、④P60 (入力用)'!Y27/1000</f>
        <v>0</v>
      </c>
      <c r="Z27" s="550">
        <f t="shared" ref="Z27:Z31" si="20">Y27/C27*100</f>
        <v>0</v>
      </c>
      <c r="AA27" s="549">
        <f>+'[1]第２表２③、④P60 (入力用)'!AA27/1000</f>
        <v>0</v>
      </c>
      <c r="AB27" s="550">
        <f t="shared" ref="AB27:AB31" si="21">AA27/C27*100</f>
        <v>0</v>
      </c>
      <c r="AC27" s="547" t="s">
        <v>15</v>
      </c>
    </row>
    <row r="28" spans="2:29" s="6" customFormat="1" ht="110.1" customHeight="1" x14ac:dyDescent="0.2">
      <c r="B28" s="547" t="s">
        <v>16</v>
      </c>
      <c r="C28" s="548">
        <f>+'[1]第２表２③、④P60 (入力用)'!C28/1000</f>
        <v>1845.9639999999999</v>
      </c>
      <c r="D28" s="549">
        <f>+'[1]第２表２③、④P60 (入力用)'!D28/1000</f>
        <v>451.26799999999997</v>
      </c>
      <c r="E28" s="550">
        <f t="shared" si="11"/>
        <v>24.44619721728051</v>
      </c>
      <c r="F28" s="549">
        <f>+'[1]第２表２③、④P60 (入力用)'!F28/1000</f>
        <v>1394.6959999999999</v>
      </c>
      <c r="G28" s="550">
        <f t="shared" si="12"/>
        <v>75.553802782719487</v>
      </c>
      <c r="H28" s="549">
        <f>+'[1]第２表２③、④P60 (入力用)'!H28/1000</f>
        <v>0</v>
      </c>
      <c r="I28" s="550">
        <f t="shared" si="13"/>
        <v>0</v>
      </c>
      <c r="J28" s="549">
        <f>+'[1]第２表２③、④P60 (入力用)'!J28/1000</f>
        <v>28.712</v>
      </c>
      <c r="K28" s="550">
        <f t="shared" si="14"/>
        <v>1.5553932796089198</v>
      </c>
      <c r="L28" s="549">
        <f>+'[1]第２表２③、④P60 (入力用)'!L28/1000</f>
        <v>14.356</v>
      </c>
      <c r="M28" s="550">
        <f t="shared" si="15"/>
        <v>0.77769663980445991</v>
      </c>
      <c r="N28" s="622"/>
      <c r="O28" s="622"/>
      <c r="P28" s="622"/>
      <c r="Q28" s="549">
        <f>+'[1]第２表２③、④P60 (入力用)'!Q28/1000</f>
        <v>1237.3610000000001</v>
      </c>
      <c r="R28" s="550">
        <f t="shared" si="16"/>
        <v>67.030613814787301</v>
      </c>
      <c r="S28" s="549">
        <f>+'[1]第２表２③、④P60 (入力用)'!S28/1000</f>
        <v>71.2</v>
      </c>
      <c r="T28" s="550">
        <f t="shared" si="17"/>
        <v>3.8570633013428215</v>
      </c>
      <c r="U28" s="549">
        <f>+'[1]第２表２③、④P60 (入力用)'!U28/1000</f>
        <v>28.712</v>
      </c>
      <c r="V28" s="550">
        <f t="shared" si="18"/>
        <v>1.5553932796089198</v>
      </c>
      <c r="W28" s="549">
        <f>+'[1]第２表２③、④P60 (入力用)'!W28/1000</f>
        <v>0</v>
      </c>
      <c r="X28" s="550">
        <f t="shared" si="19"/>
        <v>0</v>
      </c>
      <c r="Y28" s="549">
        <f>+'[1]第２表２③、④P60 (入力用)'!Y28/1000</f>
        <v>0</v>
      </c>
      <c r="Z28" s="550">
        <f t="shared" si="20"/>
        <v>0</v>
      </c>
      <c r="AA28" s="549">
        <f>+'[1]第２表２③、④P60 (入力用)'!AA28/1000</f>
        <v>14.356</v>
      </c>
      <c r="AB28" s="550">
        <f t="shared" si="21"/>
        <v>0.77769663980445991</v>
      </c>
      <c r="AC28" s="547" t="s">
        <v>16</v>
      </c>
    </row>
    <row r="29" spans="2:29" s="6" customFormat="1" ht="110.1" customHeight="1" x14ac:dyDescent="0.2">
      <c r="B29" s="547" t="s">
        <v>17</v>
      </c>
      <c r="C29" s="548">
        <f>+'[1]第２表２③、④P60 (入力用)'!C29/1000</f>
        <v>2056.4340000000002</v>
      </c>
      <c r="D29" s="549">
        <f>+'[1]第２表２③、④P60 (入力用)'!D29/1000</f>
        <v>1171.9780000000001</v>
      </c>
      <c r="E29" s="550">
        <f t="shared" si="11"/>
        <v>56.990790854459703</v>
      </c>
      <c r="F29" s="549">
        <f>+'[1]第２表２③、④P60 (入力用)'!F29/1000</f>
        <v>884.45600000000002</v>
      </c>
      <c r="G29" s="550">
        <f t="shared" si="12"/>
        <v>43.009209145540282</v>
      </c>
      <c r="H29" s="549">
        <f>+'[1]第２表２③、④P60 (入力用)'!H29/1000</f>
        <v>0</v>
      </c>
      <c r="I29" s="550">
        <f t="shared" si="13"/>
        <v>0</v>
      </c>
      <c r="J29" s="549">
        <f>+'[1]第２表２③、④P60 (入力用)'!J29/1000</f>
        <v>58.863</v>
      </c>
      <c r="K29" s="550">
        <f t="shared" si="14"/>
        <v>2.8623821625201682</v>
      </c>
      <c r="L29" s="549">
        <f>+'[1]第２表２③、④P60 (入力用)'!L29/1000</f>
        <v>325.25599999999997</v>
      </c>
      <c r="M29" s="550">
        <f t="shared" si="15"/>
        <v>15.816505659797492</v>
      </c>
      <c r="N29" s="622"/>
      <c r="O29" s="622"/>
      <c r="P29" s="622"/>
      <c r="Q29" s="549">
        <f>+'[1]第２表２③、④P60 (入力用)'!Q29/1000</f>
        <v>233.94300000000001</v>
      </c>
      <c r="R29" s="550">
        <f t="shared" si="16"/>
        <v>11.376149198077837</v>
      </c>
      <c r="S29" s="549">
        <f>+'[1]第２表２③、④P60 (入力用)'!S29/1000</f>
        <v>246.77199999999999</v>
      </c>
      <c r="T29" s="550">
        <f t="shared" si="17"/>
        <v>11.999996109770601</v>
      </c>
      <c r="U29" s="549">
        <f>+'[1]第２表２③、④P60 (入力用)'!U29/1000</f>
        <v>19.620999999999999</v>
      </c>
      <c r="V29" s="550">
        <f t="shared" si="18"/>
        <v>0.95412738750672266</v>
      </c>
      <c r="W29" s="549">
        <f>+'[1]第２表２③、④P60 (入力用)'!W29/1000</f>
        <v>0</v>
      </c>
      <c r="X29" s="550">
        <f t="shared" si="19"/>
        <v>0</v>
      </c>
      <c r="Y29" s="549">
        <f>+'[1]第２表２③、④P60 (入力用)'!Y29/1000</f>
        <v>0</v>
      </c>
      <c r="Z29" s="550">
        <f t="shared" si="20"/>
        <v>0</v>
      </c>
      <c r="AA29" s="549">
        <f>+'[1]第２表２③、④P60 (入力用)'!AA29/1000</f>
        <v>0</v>
      </c>
      <c r="AB29" s="550">
        <f t="shared" si="21"/>
        <v>0</v>
      </c>
      <c r="AC29" s="547" t="s">
        <v>17</v>
      </c>
    </row>
    <row r="30" spans="2:29" s="6" customFormat="1" ht="110.1" customHeight="1" thickBot="1" x14ac:dyDescent="0.25">
      <c r="B30" s="551" t="s">
        <v>18</v>
      </c>
      <c r="C30" s="537">
        <f>+'[1]第２表２③、④P60 (入力用)'!C30/1000</f>
        <v>152.679</v>
      </c>
      <c r="D30" s="533">
        <f>+'[1]第２表２③、④P60 (入力用)'!D30/1000</f>
        <v>10.651999999999999</v>
      </c>
      <c r="E30" s="552">
        <f t="shared" si="11"/>
        <v>6.976728954211123</v>
      </c>
      <c r="F30" s="533">
        <f>+'[1]第２表２③、④P60 (入力用)'!F30/1000</f>
        <v>142.02699999999999</v>
      </c>
      <c r="G30" s="552">
        <f t="shared" si="12"/>
        <v>93.023271045788874</v>
      </c>
      <c r="H30" s="533">
        <f>+'[1]第２表２③、④P60 (入力用)'!H30/1000</f>
        <v>3.5510000000000002</v>
      </c>
      <c r="I30" s="552">
        <f t="shared" si="13"/>
        <v>2.3257946410442822</v>
      </c>
      <c r="J30" s="533">
        <f>+'[1]第２表２③、④P60 (入力用)'!J30/1000</f>
        <v>7.101</v>
      </c>
      <c r="K30" s="552">
        <f t="shared" si="14"/>
        <v>4.6509343131668404</v>
      </c>
      <c r="L30" s="533">
        <f>+'[1]第２表２③、④P60 (入力用)'!L30/1000</f>
        <v>7.101</v>
      </c>
      <c r="M30" s="552">
        <f t="shared" si="15"/>
        <v>4.6509343131668404</v>
      </c>
      <c r="N30" s="622"/>
      <c r="O30" s="622"/>
      <c r="P30" s="622"/>
      <c r="Q30" s="537">
        <f>+'[1]第２表２③、④P60 (入力用)'!Q30/1000</f>
        <v>92.317999999999998</v>
      </c>
      <c r="R30" s="552">
        <f t="shared" si="16"/>
        <v>60.465420915777543</v>
      </c>
      <c r="S30" s="533">
        <f>+'[1]第２表２③、④P60 (入力用)'!S30/1000</f>
        <v>21.303999999999998</v>
      </c>
      <c r="T30" s="552">
        <f t="shared" si="17"/>
        <v>13.953457908422246</v>
      </c>
      <c r="U30" s="533">
        <f>+'[1]第２表２③、④P60 (入力用)'!U30/1000</f>
        <v>10.651999999999999</v>
      </c>
      <c r="V30" s="552">
        <f t="shared" si="18"/>
        <v>6.976728954211123</v>
      </c>
      <c r="W30" s="533">
        <f>+'[1]第２表２③、④P60 (入力用)'!W30/1000</f>
        <v>0</v>
      </c>
      <c r="X30" s="552">
        <f t="shared" si="19"/>
        <v>0</v>
      </c>
      <c r="Y30" s="533">
        <f>+'[1]第２表２③、④P60 (入力用)'!Y30/1000</f>
        <v>0</v>
      </c>
      <c r="Z30" s="552">
        <f t="shared" si="20"/>
        <v>0</v>
      </c>
      <c r="AA30" s="533">
        <f>+'[1]第２表２③、④P60 (入力用)'!AA30/1000</f>
        <v>0</v>
      </c>
      <c r="AB30" s="552">
        <f t="shared" si="21"/>
        <v>0</v>
      </c>
      <c r="AC30" s="551" t="s">
        <v>18</v>
      </c>
    </row>
    <row r="31" spans="2:29" s="6" customFormat="1" ht="110.1" customHeight="1" thickTop="1" x14ac:dyDescent="0.2">
      <c r="B31" s="553" t="s">
        <v>340</v>
      </c>
      <c r="C31" s="554">
        <f>+'[1]第２表２③、④P60 (入力用)'!C31/1000</f>
        <v>14058.384</v>
      </c>
      <c r="D31" s="555">
        <f>+'[1]第２表２③、④P60 (入力用)'!D31/1000</f>
        <v>8530.8760000000002</v>
      </c>
      <c r="E31" s="556">
        <f t="shared" si="11"/>
        <v>60.68176826013574</v>
      </c>
      <c r="F31" s="555">
        <f>+'[1]第２表２③、④P60 (入力用)'!F31/1000</f>
        <v>5527.5079999999998</v>
      </c>
      <c r="G31" s="556">
        <f t="shared" si="12"/>
        <v>39.318231739864267</v>
      </c>
      <c r="H31" s="555">
        <f>+'[1]第２表２③、④P60 (入力用)'!H31/1000</f>
        <v>56.906999999999996</v>
      </c>
      <c r="I31" s="556">
        <f t="shared" si="13"/>
        <v>0.40479047947473901</v>
      </c>
      <c r="J31" s="555">
        <f>+'[1]第２表２③、④P60 (入力用)'!J31/1000</f>
        <v>914.63199999999995</v>
      </c>
      <c r="K31" s="556">
        <f t="shared" si="14"/>
        <v>6.5059540271484977</v>
      </c>
      <c r="L31" s="555">
        <f>+'[1]第２表２③、④P60 (入力用)'!L31/1000</f>
        <v>526.745</v>
      </c>
      <c r="M31" s="556">
        <f t="shared" si="15"/>
        <v>3.7468388969884447</v>
      </c>
      <c r="N31" s="622"/>
      <c r="O31" s="622"/>
      <c r="P31" s="622"/>
      <c r="Q31" s="554">
        <f>+'[1]第２表２③、④P60 (入力用)'!Q31/1000</f>
        <v>2896.8229999999999</v>
      </c>
      <c r="R31" s="556">
        <f t="shared" si="16"/>
        <v>20.60566136193178</v>
      </c>
      <c r="S31" s="555">
        <f>+'[1]第２表２③、④P60 (入力用)'!S31/1000</f>
        <v>1005.703</v>
      </c>
      <c r="T31" s="556">
        <f t="shared" si="17"/>
        <v>7.1537596355313662</v>
      </c>
      <c r="U31" s="555">
        <f>+'[1]第２表２③、④P60 (入力用)'!U31/1000</f>
        <v>58.984999999999999</v>
      </c>
      <c r="V31" s="556">
        <f t="shared" si="18"/>
        <v>0.41957169472679079</v>
      </c>
      <c r="W31" s="555">
        <f>+'[1]第２表２③、④P60 (入力用)'!W31/1000</f>
        <v>53.356000000000002</v>
      </c>
      <c r="X31" s="556">
        <f t="shared" si="19"/>
        <v>0.37953153079329743</v>
      </c>
      <c r="Y31" s="555">
        <f>+'[1]第２表２③、④P60 (入力用)'!Y31/1000</f>
        <v>0</v>
      </c>
      <c r="Z31" s="556">
        <f t="shared" si="20"/>
        <v>0</v>
      </c>
      <c r="AA31" s="555">
        <f>+'[1]第２表２③、④P60 (入力用)'!AA31/1000</f>
        <v>14.356</v>
      </c>
      <c r="AB31" s="556">
        <f t="shared" si="21"/>
        <v>0.10211700007625342</v>
      </c>
      <c r="AC31" s="557" t="s">
        <v>340</v>
      </c>
    </row>
    <row r="32" spans="2:29" ht="14.25" hidden="1" customHeight="1" x14ac:dyDescent="0.15">
      <c r="B32" s="527"/>
      <c r="C32" s="546">
        <f>SUM(,D31,F31)</f>
        <v>14058.384</v>
      </c>
      <c r="D32" s="528"/>
      <c r="E32" s="528"/>
      <c r="F32" s="546">
        <f>SUM(H31,J31,L31,Q31,S31,U31,W31,Y31,AA31)</f>
        <v>5527.5069999999987</v>
      </c>
      <c r="G32" s="528"/>
      <c r="H32" s="508"/>
      <c r="J32" s="508"/>
      <c r="L32" s="508"/>
      <c r="M32" s="560"/>
      <c r="Q32" s="508"/>
      <c r="S32" s="508"/>
      <c r="U32" s="508"/>
      <c r="W32" s="508"/>
      <c r="Y32" s="508"/>
      <c r="AA32" s="508"/>
    </row>
    <row r="33" spans="2:39" ht="15" hidden="1" customHeight="1" thickBot="1" x14ac:dyDescent="0.2">
      <c r="B33" s="527"/>
      <c r="C33" s="528"/>
      <c r="D33" s="528"/>
      <c r="E33" s="528"/>
      <c r="F33" s="528"/>
      <c r="G33" s="528"/>
      <c r="H33" s="508"/>
      <c r="J33" s="508"/>
      <c r="L33" s="508"/>
      <c r="Q33" s="508"/>
      <c r="S33" s="508"/>
      <c r="U33" s="508"/>
      <c r="W33" s="508"/>
      <c r="Y33" s="508"/>
      <c r="AA33" s="508"/>
    </row>
    <row r="34" spans="2:39" ht="14.25" hidden="1" customHeight="1" x14ac:dyDescent="0.15">
      <c r="B34" s="527"/>
      <c r="C34" s="528"/>
      <c r="D34" s="528"/>
      <c r="E34" s="561" t="s">
        <v>342</v>
      </c>
      <c r="F34" s="562"/>
      <c r="G34" s="563" t="s">
        <v>343</v>
      </c>
      <c r="H34" s="564"/>
      <c r="I34" s="565" t="s">
        <v>351</v>
      </c>
      <c r="J34" s="565"/>
      <c r="K34" s="565" t="s">
        <v>352</v>
      </c>
      <c r="L34" s="565"/>
      <c r="M34" s="565" t="s">
        <v>353</v>
      </c>
      <c r="N34" s="565"/>
      <c r="O34" s="565"/>
      <c r="P34" s="565"/>
      <c r="Q34" s="565"/>
      <c r="R34" s="565" t="s">
        <v>354</v>
      </c>
      <c r="S34" s="565"/>
      <c r="T34" s="566" t="s">
        <v>355</v>
      </c>
      <c r="U34" s="566"/>
      <c r="V34" s="566" t="s">
        <v>356</v>
      </c>
      <c r="W34" s="566"/>
      <c r="X34" s="566" t="s">
        <v>357</v>
      </c>
      <c r="Y34" s="566"/>
      <c r="Z34" s="566" t="s">
        <v>358</v>
      </c>
      <c r="AA34" s="566"/>
      <c r="AB34" s="566" t="s">
        <v>359</v>
      </c>
      <c r="AC34" s="558"/>
      <c r="AD34" s="508"/>
      <c r="AF34" s="508"/>
      <c r="AH34" s="508"/>
    </row>
    <row r="35" spans="2:39" ht="14.25" hidden="1" customHeight="1" x14ac:dyDescent="0.15">
      <c r="B35" s="527"/>
      <c r="C35" s="567">
        <v>6565985</v>
      </c>
      <c r="D35" s="528"/>
      <c r="E35" s="568"/>
      <c r="F35" s="568"/>
      <c r="G35" s="568"/>
      <c r="H35" s="568"/>
      <c r="I35" s="569">
        <v>0</v>
      </c>
      <c r="J35" s="569"/>
      <c r="K35" s="569">
        <v>0.1368421052631579</v>
      </c>
      <c r="L35" s="569"/>
      <c r="M35" s="569">
        <v>2.1052631578947368E-2</v>
      </c>
      <c r="N35" s="569"/>
      <c r="O35" s="569"/>
      <c r="P35" s="569"/>
      <c r="Q35" s="569"/>
      <c r="R35" s="569">
        <v>0.12631578947368421</v>
      </c>
      <c r="S35" s="569"/>
      <c r="T35" s="570">
        <v>2.1052631578947368E-2</v>
      </c>
      <c r="U35" s="570"/>
      <c r="V35" s="570">
        <v>0</v>
      </c>
      <c r="W35" s="570"/>
      <c r="X35" s="570">
        <v>0</v>
      </c>
      <c r="Y35" s="570"/>
      <c r="Z35" s="570">
        <v>0</v>
      </c>
      <c r="AA35" s="570"/>
      <c r="AB35" s="570">
        <v>0</v>
      </c>
      <c r="AC35" s="559"/>
      <c r="AE35" s="508"/>
      <c r="AG35" s="508"/>
      <c r="AI35" s="508"/>
      <c r="AK35" s="508"/>
      <c r="AM35" s="508"/>
    </row>
    <row r="36" spans="2:39" ht="14.25" hidden="1" customHeight="1" x14ac:dyDescent="0.15">
      <c r="B36" s="527"/>
      <c r="C36" s="567">
        <v>3223277</v>
      </c>
      <c r="D36" s="528"/>
      <c r="E36" s="568"/>
      <c r="F36" s="568"/>
      <c r="G36" s="568"/>
      <c r="H36" s="568"/>
      <c r="I36" s="569">
        <v>0</v>
      </c>
      <c r="J36" s="569"/>
      <c r="K36" s="569">
        <v>5.2631578947368418E-2</v>
      </c>
      <c r="L36" s="569"/>
      <c r="M36" s="569">
        <v>0</v>
      </c>
      <c r="N36" s="569"/>
      <c r="O36" s="569"/>
      <c r="P36" s="569"/>
      <c r="Q36" s="569"/>
      <c r="R36" s="569">
        <v>5.2631578947368418E-2</v>
      </c>
      <c r="S36" s="569"/>
      <c r="T36" s="570">
        <v>0</v>
      </c>
      <c r="U36" s="570"/>
      <c r="V36" s="570">
        <v>0</v>
      </c>
      <c r="W36" s="570"/>
      <c r="X36" s="570">
        <v>0</v>
      </c>
      <c r="Y36" s="570"/>
      <c r="Z36" s="570">
        <v>0</v>
      </c>
      <c r="AA36" s="570"/>
      <c r="AB36" s="570">
        <v>0</v>
      </c>
      <c r="AC36" s="559"/>
      <c r="AE36" s="508"/>
      <c r="AG36" s="508"/>
      <c r="AI36" s="508"/>
      <c r="AK36" s="508"/>
      <c r="AM36" s="508"/>
    </row>
    <row r="37" spans="2:39" ht="14.25" hidden="1" customHeight="1" x14ac:dyDescent="0.15">
      <c r="B37" s="527"/>
      <c r="C37" s="567">
        <v>2124874</v>
      </c>
      <c r="D37" s="528"/>
      <c r="E37" s="568"/>
      <c r="F37" s="568"/>
      <c r="G37" s="568"/>
      <c r="H37" s="568"/>
      <c r="I37" s="569">
        <v>0</v>
      </c>
      <c r="J37" s="569"/>
      <c r="K37" s="569">
        <v>7.9365079365079361E-3</v>
      </c>
      <c r="L37" s="569"/>
      <c r="M37" s="569">
        <v>3.968253968253968E-2</v>
      </c>
      <c r="N37" s="569"/>
      <c r="O37" s="569"/>
      <c r="P37" s="569"/>
      <c r="Q37" s="569"/>
      <c r="R37" s="569">
        <v>0.33333333333333331</v>
      </c>
      <c r="S37" s="569"/>
      <c r="T37" s="570">
        <v>3.968253968253968E-2</v>
      </c>
      <c r="U37" s="570"/>
      <c r="V37" s="570">
        <v>0</v>
      </c>
      <c r="W37" s="570"/>
      <c r="X37" s="570">
        <v>7.9365079365079361E-3</v>
      </c>
      <c r="Y37" s="570"/>
      <c r="Z37" s="570">
        <v>0</v>
      </c>
      <c r="AA37" s="570"/>
      <c r="AB37" s="570">
        <v>0</v>
      </c>
      <c r="AC37" s="559"/>
      <c r="AE37" s="508"/>
      <c r="AG37" s="508"/>
      <c r="AI37" s="508"/>
      <c r="AK37" s="508"/>
      <c r="AM37" s="508"/>
    </row>
    <row r="38" spans="2:39" ht="14.25" hidden="1" customHeight="1" x14ac:dyDescent="0.15">
      <c r="B38" s="527"/>
      <c r="C38" s="567">
        <v>2417905</v>
      </c>
      <c r="D38" s="528"/>
      <c r="E38" s="568"/>
      <c r="F38" s="568"/>
      <c r="G38" s="568"/>
      <c r="H38" s="568"/>
      <c r="I38" s="569">
        <v>0</v>
      </c>
      <c r="J38" s="569"/>
      <c r="K38" s="569">
        <v>8.6206896551724137E-3</v>
      </c>
      <c r="L38" s="569"/>
      <c r="M38" s="569">
        <v>4.3103448275862072E-2</v>
      </c>
      <c r="N38" s="569"/>
      <c r="O38" s="569"/>
      <c r="P38" s="569"/>
      <c r="Q38" s="569"/>
      <c r="R38" s="569">
        <v>9.4827586206896547E-2</v>
      </c>
      <c r="S38" s="569"/>
      <c r="T38" s="570">
        <v>0.14655172413793102</v>
      </c>
      <c r="U38" s="570"/>
      <c r="V38" s="570">
        <v>0</v>
      </c>
      <c r="W38" s="570"/>
      <c r="X38" s="570">
        <v>8.6206896551724137E-3</v>
      </c>
      <c r="Y38" s="570"/>
      <c r="Z38" s="570">
        <v>8.6206896551724137E-3</v>
      </c>
      <c r="AA38" s="570"/>
      <c r="AB38" s="570">
        <v>0</v>
      </c>
      <c r="AC38" s="559"/>
      <c r="AE38" s="508"/>
      <c r="AG38" s="508"/>
      <c r="AI38" s="508"/>
      <c r="AK38" s="508"/>
      <c r="AM38" s="508"/>
    </row>
    <row r="39" spans="2:39" ht="14.25" hidden="1" customHeight="1" x14ac:dyDescent="0.15">
      <c r="B39" s="527"/>
      <c r="C39" s="571">
        <v>321670</v>
      </c>
      <c r="D39" s="528"/>
      <c r="E39" s="568"/>
      <c r="F39" s="568"/>
      <c r="G39" s="568"/>
      <c r="H39" s="568"/>
      <c r="I39" s="569">
        <v>4.1666666666666664E-2</v>
      </c>
      <c r="J39" s="569"/>
      <c r="K39" s="569">
        <v>0.10416666666666667</v>
      </c>
      <c r="L39" s="569"/>
      <c r="M39" s="569">
        <v>2.0833333333333332E-2</v>
      </c>
      <c r="N39" s="569"/>
      <c r="O39" s="569"/>
      <c r="P39" s="569"/>
      <c r="Q39" s="569"/>
      <c r="R39" s="569">
        <v>0.52083333333333337</v>
      </c>
      <c r="S39" s="569"/>
      <c r="T39" s="570">
        <v>8.3333333333333329E-2</v>
      </c>
      <c r="U39" s="570"/>
      <c r="V39" s="570">
        <v>4.1666666666666664E-2</v>
      </c>
      <c r="W39" s="570"/>
      <c r="X39" s="570">
        <v>2.0833333333333332E-2</v>
      </c>
      <c r="Y39" s="570"/>
      <c r="Z39" s="570">
        <v>0</v>
      </c>
      <c r="AA39" s="570"/>
      <c r="AB39" s="570">
        <v>4.1666666666666664E-2</v>
      </c>
      <c r="AC39" s="559"/>
      <c r="AE39" s="508"/>
      <c r="AG39" s="508"/>
      <c r="AI39" s="508"/>
      <c r="AK39" s="508"/>
      <c r="AM39" s="508"/>
    </row>
    <row r="41" spans="2:39" ht="36" customHeight="1" x14ac:dyDescent="0.15"/>
  </sheetData>
  <mergeCells count="39">
    <mergeCell ref="B1:M1"/>
    <mergeCell ref="B5:B8"/>
    <mergeCell ref="C5:M5"/>
    <mergeCell ref="Q5:AB5"/>
    <mergeCell ref="AC5:AC8"/>
    <mergeCell ref="C6:C8"/>
    <mergeCell ref="D6:E7"/>
    <mergeCell ref="F6:M6"/>
    <mergeCell ref="Q6:AB6"/>
    <mergeCell ref="F7:G7"/>
    <mergeCell ref="B22:B25"/>
    <mergeCell ref="C22:M22"/>
    <mergeCell ref="Q22:AB22"/>
    <mergeCell ref="S24:T24"/>
    <mergeCell ref="U24:V24"/>
    <mergeCell ref="W7:X7"/>
    <mergeCell ref="Y7:Z7"/>
    <mergeCell ref="AA7:AB7"/>
    <mergeCell ref="B15:M15"/>
    <mergeCell ref="B18:M18"/>
    <mergeCell ref="H7:I7"/>
    <mergeCell ref="J7:K7"/>
    <mergeCell ref="L7:M7"/>
    <mergeCell ref="Q7:R7"/>
    <mergeCell ref="S7:T7"/>
    <mergeCell ref="U7:V7"/>
    <mergeCell ref="W24:X24"/>
    <mergeCell ref="Y24:Z24"/>
    <mergeCell ref="AA24:AB24"/>
    <mergeCell ref="AC22:AC25"/>
    <mergeCell ref="C23:C25"/>
    <mergeCell ref="D23:E24"/>
    <mergeCell ref="F23:M23"/>
    <mergeCell ref="Q23:AB23"/>
    <mergeCell ref="F24:G24"/>
    <mergeCell ref="H24:I24"/>
    <mergeCell ref="J24:K24"/>
    <mergeCell ref="L24:M24"/>
    <mergeCell ref="Q24:R24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37" firstPageNumber="56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5670-249D-4F3B-A02C-0B94E4544E81}">
  <dimension ref="A1:S69"/>
  <sheetViews>
    <sheetView view="pageBreakPreview" topLeftCell="B1" zoomScale="55" zoomScaleNormal="50" zoomScaleSheetLayoutView="55" workbookViewId="0">
      <selection activeCell="Q53" sqref="Q53"/>
    </sheetView>
  </sheetViews>
  <sheetFormatPr defaultRowHeight="21" x14ac:dyDescent="0.2"/>
  <cols>
    <col min="1" max="1" width="11.375" style="6" hidden="1" customWidth="1"/>
    <col min="2" max="2" width="2.875" style="6" customWidth="1"/>
    <col min="3" max="3" width="29.25" style="13" customWidth="1"/>
    <col min="4" max="8" width="19.625" style="6" customWidth="1"/>
    <col min="9" max="9" width="19.5" style="6" customWidth="1"/>
    <col min="10" max="15" width="19.625" style="6" customWidth="1"/>
    <col min="16" max="17" width="21" style="6" customWidth="1"/>
    <col min="18" max="18" width="11.25" style="6" bestFit="1" customWidth="1"/>
    <col min="19" max="19" width="9" style="6"/>
    <col min="20" max="20" width="6.625" style="6" bestFit="1" customWidth="1"/>
    <col min="21" max="16384" width="9" style="6"/>
  </cols>
  <sheetData>
    <row r="1" spans="1:19" ht="32.25" customHeight="1" x14ac:dyDescent="0.25">
      <c r="C1" s="667" t="s">
        <v>30</v>
      </c>
      <c r="D1" s="667"/>
      <c r="E1" s="667"/>
      <c r="F1" s="667"/>
      <c r="G1" s="667"/>
      <c r="H1" s="10"/>
      <c r="I1" s="10"/>
      <c r="J1" s="10"/>
      <c r="K1" s="10"/>
      <c r="L1" s="10"/>
      <c r="M1" s="10"/>
      <c r="N1" s="10"/>
      <c r="O1" s="10"/>
      <c r="P1" s="10"/>
      <c r="Q1" s="10"/>
      <c r="R1" s="11"/>
    </row>
    <row r="2" spans="1:19" ht="17.25" customHeight="1" x14ac:dyDescent="0.25">
      <c r="C2" s="12"/>
      <c r="D2" s="12"/>
      <c r="E2" s="12"/>
      <c r="F2" s="12"/>
      <c r="G2" s="12"/>
      <c r="H2" s="10"/>
      <c r="I2" s="10"/>
      <c r="J2" s="10"/>
      <c r="K2" s="10"/>
      <c r="L2" s="10"/>
      <c r="M2" s="10"/>
      <c r="N2" s="10"/>
      <c r="O2" s="128"/>
      <c r="P2" s="128"/>
      <c r="Q2" s="641" t="s">
        <v>28</v>
      </c>
      <c r="R2" s="641"/>
    </row>
    <row r="3" spans="1:19" ht="21" customHeight="1" x14ac:dyDescent="0.25">
      <c r="O3" s="129"/>
      <c r="P3" s="129"/>
      <c r="Q3" s="642"/>
      <c r="R3" s="642"/>
    </row>
    <row r="4" spans="1:19" s="13" customFormat="1" ht="48" customHeight="1" x14ac:dyDescent="0.2">
      <c r="B4" s="577"/>
      <c r="C4" s="643" t="s">
        <v>38</v>
      </c>
      <c r="D4" s="646" t="s">
        <v>26</v>
      </c>
      <c r="E4" s="647"/>
      <c r="F4" s="647"/>
      <c r="G4" s="647"/>
      <c r="H4" s="647"/>
      <c r="I4" s="648"/>
      <c r="J4" s="646" t="s">
        <v>26</v>
      </c>
      <c r="K4" s="647"/>
      <c r="L4" s="647"/>
      <c r="M4" s="647"/>
      <c r="N4" s="647"/>
      <c r="O4" s="647"/>
      <c r="P4" s="649" t="s">
        <v>369</v>
      </c>
      <c r="Q4" s="652" t="s">
        <v>62</v>
      </c>
      <c r="R4" s="655" t="s">
        <v>48</v>
      </c>
    </row>
    <row r="5" spans="1:19" s="13" customFormat="1" ht="48" customHeight="1" x14ac:dyDescent="0.2">
      <c r="B5" s="577"/>
      <c r="C5" s="644"/>
      <c r="D5" s="636" t="s">
        <v>22</v>
      </c>
      <c r="E5" s="668"/>
      <c r="F5" s="636"/>
      <c r="G5" s="636" t="s">
        <v>23</v>
      </c>
      <c r="H5" s="636"/>
      <c r="I5" s="636"/>
      <c r="J5" s="636" t="s">
        <v>24</v>
      </c>
      <c r="K5" s="636"/>
      <c r="L5" s="636"/>
      <c r="M5" s="636" t="s">
        <v>40</v>
      </c>
      <c r="N5" s="636"/>
      <c r="O5" s="636"/>
      <c r="P5" s="650"/>
      <c r="Q5" s="653"/>
      <c r="R5" s="656"/>
      <c r="S5" s="10"/>
    </row>
    <row r="6" spans="1:19" s="13" customFormat="1" ht="39.75" customHeight="1" thickBot="1" x14ac:dyDescent="0.25">
      <c r="A6" s="13" t="s">
        <v>31</v>
      </c>
      <c r="B6" s="578"/>
      <c r="C6" s="645"/>
      <c r="D6" s="31" t="s">
        <v>6</v>
      </c>
      <c r="E6" s="46" t="s">
        <v>7</v>
      </c>
      <c r="F6" s="31" t="s">
        <v>8</v>
      </c>
      <c r="G6" s="31" t="s">
        <v>0</v>
      </c>
      <c r="H6" s="31" t="s">
        <v>1</v>
      </c>
      <c r="I6" s="31" t="s">
        <v>2</v>
      </c>
      <c r="J6" s="31" t="s">
        <v>3</v>
      </c>
      <c r="K6" s="31" t="s">
        <v>4</v>
      </c>
      <c r="L6" s="31" t="s">
        <v>5</v>
      </c>
      <c r="M6" s="31" t="s">
        <v>41</v>
      </c>
      <c r="N6" s="31" t="s">
        <v>42</v>
      </c>
      <c r="O6" s="31" t="s">
        <v>43</v>
      </c>
      <c r="P6" s="651"/>
      <c r="Q6" s="654"/>
      <c r="R6" s="657"/>
    </row>
    <row r="7" spans="1:19" ht="49.5" customHeight="1" thickTop="1" x14ac:dyDescent="0.2">
      <c r="A7" s="6" t="s">
        <v>32</v>
      </c>
      <c r="B7" s="578"/>
      <c r="C7" s="664" t="s">
        <v>35</v>
      </c>
      <c r="D7" s="32">
        <v>1865616</v>
      </c>
      <c r="E7" s="55">
        <v>1394275</v>
      </c>
      <c r="F7" s="35">
        <v>1940629</v>
      </c>
      <c r="G7" s="34">
        <v>2457462</v>
      </c>
      <c r="H7" s="35">
        <v>2671093</v>
      </c>
      <c r="I7" s="35">
        <v>2186428</v>
      </c>
      <c r="J7" s="37">
        <v>2320818</v>
      </c>
      <c r="K7" s="37">
        <v>3565004</v>
      </c>
      <c r="L7" s="37">
        <v>2409176</v>
      </c>
      <c r="M7" s="37">
        <v>2529738</v>
      </c>
      <c r="N7" s="37">
        <v>2554262</v>
      </c>
      <c r="O7" s="37">
        <v>1425396</v>
      </c>
      <c r="P7" s="59">
        <f>SUM(D7:I7,J7:O7)</f>
        <v>27319897</v>
      </c>
      <c r="Q7" s="38">
        <f>P8</f>
        <v>23575303</v>
      </c>
      <c r="R7" s="124">
        <f>(P7/Q7)-1</f>
        <v>0.1588354559006091</v>
      </c>
    </row>
    <row r="8" spans="1:19" hidden="1" x14ac:dyDescent="0.2">
      <c r="A8" s="6" t="s">
        <v>33</v>
      </c>
      <c r="B8" s="578"/>
      <c r="C8" s="656"/>
      <c r="D8" s="61">
        <v>1578071</v>
      </c>
      <c r="E8" s="62">
        <v>857295</v>
      </c>
      <c r="F8" s="63">
        <v>1514072</v>
      </c>
      <c r="G8" s="64">
        <v>2149826</v>
      </c>
      <c r="H8" s="63">
        <v>2594405</v>
      </c>
      <c r="I8" s="63">
        <v>1803701</v>
      </c>
      <c r="J8" s="63">
        <v>2105632</v>
      </c>
      <c r="K8" s="63">
        <v>2488068</v>
      </c>
      <c r="L8" s="63">
        <v>2284959</v>
      </c>
      <c r="M8" s="63">
        <v>2526240</v>
      </c>
      <c r="N8" s="63">
        <v>2391299</v>
      </c>
      <c r="O8" s="63">
        <v>1281735</v>
      </c>
      <c r="P8" s="65">
        <f>SUM(D8:O8)</f>
        <v>23575303</v>
      </c>
      <c r="Q8" s="66"/>
      <c r="R8" s="101"/>
    </row>
    <row r="9" spans="1:19" s="91" customFormat="1" hidden="1" x14ac:dyDescent="0.2">
      <c r="A9" s="91" t="s">
        <v>34</v>
      </c>
      <c r="B9" s="579"/>
      <c r="C9" s="665"/>
      <c r="D9" s="92">
        <f>(D7/D8)-1</f>
        <v>0.18221296760411931</v>
      </c>
      <c r="E9" s="93">
        <f>(E7/E8)-1</f>
        <v>0.62636548679276105</v>
      </c>
      <c r="F9" s="92">
        <f t="shared" ref="F9:O9" si="0">(F7/F8)-1</f>
        <v>0.28172834581182404</v>
      </c>
      <c r="G9" s="92">
        <f t="shared" si="0"/>
        <v>0.14309809258981887</v>
      </c>
      <c r="H9" s="92">
        <f t="shared" si="0"/>
        <v>2.9558993295187186E-2</v>
      </c>
      <c r="I9" s="92">
        <f t="shared" si="0"/>
        <v>0.21218982525374219</v>
      </c>
      <c r="J9" s="94">
        <f t="shared" si="0"/>
        <v>0.1021954453579732</v>
      </c>
      <c r="K9" s="94">
        <f t="shared" si="0"/>
        <v>0.43284025999289399</v>
      </c>
      <c r="L9" s="94">
        <f t="shared" si="0"/>
        <v>5.4362901041112854E-2</v>
      </c>
      <c r="M9" s="94">
        <f t="shared" si="0"/>
        <v>1.3846665399961378E-3</v>
      </c>
      <c r="N9" s="94">
        <f t="shared" si="0"/>
        <v>6.8148316040779422E-2</v>
      </c>
      <c r="O9" s="94">
        <f t="shared" si="0"/>
        <v>0.11208323093307127</v>
      </c>
      <c r="P9" s="95">
        <f>SUM(P7/P8-1)</f>
        <v>0.1588354559006091</v>
      </c>
      <c r="Q9" s="96"/>
      <c r="R9" s="97"/>
    </row>
    <row r="10" spans="1:19" ht="49.5" customHeight="1" x14ac:dyDescent="0.2">
      <c r="A10" s="6" t="s">
        <v>27</v>
      </c>
      <c r="B10" s="578"/>
      <c r="C10" s="666" t="s">
        <v>15</v>
      </c>
      <c r="D10" s="33">
        <v>505002</v>
      </c>
      <c r="E10" s="47">
        <v>620690</v>
      </c>
      <c r="F10" s="33">
        <v>825100</v>
      </c>
      <c r="G10" s="33">
        <v>1025584</v>
      </c>
      <c r="H10" s="33">
        <v>1584621</v>
      </c>
      <c r="I10" s="33">
        <v>1510581</v>
      </c>
      <c r="J10" s="32">
        <v>1390862</v>
      </c>
      <c r="K10" s="32">
        <v>2459201</v>
      </c>
      <c r="L10" s="32">
        <v>1202921</v>
      </c>
      <c r="M10" s="32">
        <v>1391100</v>
      </c>
      <c r="N10" s="32">
        <v>1263887</v>
      </c>
      <c r="O10" s="32">
        <v>838924</v>
      </c>
      <c r="P10" s="60">
        <f>SUM(D10:O10)</f>
        <v>14618473</v>
      </c>
      <c r="Q10" s="36">
        <f>P11</f>
        <v>13358111</v>
      </c>
      <c r="R10" s="121">
        <f>(P10/Q10)-1</f>
        <v>9.4351813665869422E-2</v>
      </c>
    </row>
    <row r="11" spans="1:19" hidden="1" x14ac:dyDescent="0.2">
      <c r="C11" s="666"/>
      <c r="D11" s="67">
        <v>490515</v>
      </c>
      <c r="E11" s="67">
        <v>412518</v>
      </c>
      <c r="F11" s="67">
        <v>640726</v>
      </c>
      <c r="G11" s="67">
        <v>947570</v>
      </c>
      <c r="H11" s="67">
        <v>1594055</v>
      </c>
      <c r="I11" s="67">
        <v>1364829</v>
      </c>
      <c r="J11" s="67">
        <v>1251869</v>
      </c>
      <c r="K11" s="67">
        <v>2114886</v>
      </c>
      <c r="L11" s="67">
        <v>1170790</v>
      </c>
      <c r="M11" s="67">
        <v>1461789</v>
      </c>
      <c r="N11" s="67">
        <v>1218737</v>
      </c>
      <c r="O11" s="67">
        <v>689827</v>
      </c>
      <c r="P11" s="65">
        <f>SUM(D11:O11)</f>
        <v>13358111</v>
      </c>
      <c r="Q11" s="66"/>
      <c r="R11" s="101"/>
    </row>
    <row r="12" spans="1:19" s="91" customFormat="1" hidden="1" x14ac:dyDescent="0.2">
      <c r="C12" s="666"/>
      <c r="D12" s="98">
        <f t="shared" ref="D12:P12" si="1">(D10/D11)-1</f>
        <v>2.9534265007186367E-2</v>
      </c>
      <c r="E12" s="98">
        <f t="shared" si="1"/>
        <v>0.5046373733994638</v>
      </c>
      <c r="F12" s="98">
        <f t="shared" si="1"/>
        <v>0.28775794957594969</v>
      </c>
      <c r="G12" s="98">
        <f t="shared" si="1"/>
        <v>8.2330592990491391E-2</v>
      </c>
      <c r="H12" s="98">
        <f t="shared" si="1"/>
        <v>-5.9182399603526781E-3</v>
      </c>
      <c r="I12" s="98">
        <f t="shared" si="1"/>
        <v>0.10679140024134881</v>
      </c>
      <c r="J12" s="98">
        <f t="shared" si="1"/>
        <v>0.11102839035074763</v>
      </c>
      <c r="K12" s="98">
        <f t="shared" si="1"/>
        <v>0.1628054656373914</v>
      </c>
      <c r="L12" s="98">
        <f t="shared" si="1"/>
        <v>2.7443862691003407E-2</v>
      </c>
      <c r="M12" s="98">
        <f t="shared" si="1"/>
        <v>-4.8357868338043342E-2</v>
      </c>
      <c r="N12" s="98">
        <f t="shared" si="1"/>
        <v>3.7046549009343233E-2</v>
      </c>
      <c r="O12" s="98">
        <f t="shared" si="1"/>
        <v>0.21613679951640052</v>
      </c>
      <c r="P12" s="99">
        <f t="shared" si="1"/>
        <v>9.4351813665869422E-2</v>
      </c>
      <c r="Q12" s="100"/>
      <c r="R12" s="101"/>
    </row>
    <row r="13" spans="1:19" ht="49.5" customHeight="1" x14ac:dyDescent="0.2">
      <c r="C13" s="666" t="s">
        <v>16</v>
      </c>
      <c r="D13" s="32">
        <v>1161530</v>
      </c>
      <c r="E13" s="32">
        <v>1380517</v>
      </c>
      <c r="F13" s="32">
        <v>1245479</v>
      </c>
      <c r="G13" s="32">
        <v>523107</v>
      </c>
      <c r="H13" s="32">
        <v>696389</v>
      </c>
      <c r="I13" s="32">
        <v>447107</v>
      </c>
      <c r="J13" s="32">
        <v>723454</v>
      </c>
      <c r="K13" s="32">
        <v>938940</v>
      </c>
      <c r="L13" s="32">
        <v>602673</v>
      </c>
      <c r="M13" s="32">
        <v>778652</v>
      </c>
      <c r="N13" s="32">
        <v>524382</v>
      </c>
      <c r="O13" s="32">
        <v>542930</v>
      </c>
      <c r="P13" s="60">
        <f>SUM(D13:O13)</f>
        <v>9565160</v>
      </c>
      <c r="Q13" s="36">
        <f>P14</f>
        <v>8551978</v>
      </c>
      <c r="R13" s="121">
        <f>(P13/Q13)-1</f>
        <v>0.11847341047883897</v>
      </c>
    </row>
    <row r="14" spans="1:19" hidden="1" x14ac:dyDescent="0.2">
      <c r="C14" s="666"/>
      <c r="D14" s="64">
        <v>986918</v>
      </c>
      <c r="E14" s="64">
        <v>951686</v>
      </c>
      <c r="F14" s="64">
        <v>951350</v>
      </c>
      <c r="G14" s="64">
        <v>484177</v>
      </c>
      <c r="H14" s="64">
        <v>699127</v>
      </c>
      <c r="I14" s="64">
        <v>439398</v>
      </c>
      <c r="J14" s="64">
        <v>641844</v>
      </c>
      <c r="K14" s="64">
        <v>850279</v>
      </c>
      <c r="L14" s="64">
        <v>652703</v>
      </c>
      <c r="M14" s="64">
        <v>839132</v>
      </c>
      <c r="N14" s="64">
        <v>535401</v>
      </c>
      <c r="O14" s="64">
        <v>519963</v>
      </c>
      <c r="P14" s="65">
        <f>SUM(D14:O14)</f>
        <v>8551978</v>
      </c>
      <c r="Q14" s="66"/>
      <c r="R14" s="101"/>
    </row>
    <row r="15" spans="1:19" s="91" customFormat="1" hidden="1" x14ac:dyDescent="0.2">
      <c r="C15" s="666"/>
      <c r="D15" s="98">
        <f t="shared" ref="D15:P15" si="2">(D13/D14)-1</f>
        <v>0.17692655316855088</v>
      </c>
      <c r="E15" s="98">
        <f t="shared" si="2"/>
        <v>0.45060135380787369</v>
      </c>
      <c r="F15" s="98">
        <f t="shared" si="2"/>
        <v>0.30917012666211163</v>
      </c>
      <c r="G15" s="98">
        <f t="shared" si="2"/>
        <v>8.0404480179768978E-2</v>
      </c>
      <c r="H15" s="98">
        <f t="shared" si="2"/>
        <v>-3.9163127729296976E-3</v>
      </c>
      <c r="I15" s="98">
        <f t="shared" si="2"/>
        <v>1.7544458554658915E-2</v>
      </c>
      <c r="J15" s="98">
        <f t="shared" si="2"/>
        <v>0.12714927614809834</v>
      </c>
      <c r="K15" s="98">
        <f t="shared" si="2"/>
        <v>0.10427283279958699</v>
      </c>
      <c r="L15" s="98">
        <f t="shared" si="2"/>
        <v>-7.6650482685080346E-2</v>
      </c>
      <c r="M15" s="98">
        <f t="shared" si="2"/>
        <v>-7.2074476959524847E-2</v>
      </c>
      <c r="N15" s="98">
        <f t="shared" si="2"/>
        <v>-2.0580835672701414E-2</v>
      </c>
      <c r="O15" s="98">
        <f t="shared" si="2"/>
        <v>4.4170450589753552E-2</v>
      </c>
      <c r="P15" s="99">
        <f t="shared" si="2"/>
        <v>0.11847341047883897</v>
      </c>
      <c r="Q15" s="100"/>
      <c r="R15" s="101"/>
    </row>
    <row r="16" spans="1:19" ht="49.5" customHeight="1" x14ac:dyDescent="0.2">
      <c r="C16" s="659" t="s">
        <v>17</v>
      </c>
      <c r="D16" s="32">
        <v>518787</v>
      </c>
      <c r="E16" s="32">
        <v>544473</v>
      </c>
      <c r="F16" s="32">
        <v>539540</v>
      </c>
      <c r="G16" s="32">
        <v>1032541</v>
      </c>
      <c r="H16" s="32">
        <v>965054</v>
      </c>
      <c r="I16" s="32">
        <v>725254</v>
      </c>
      <c r="J16" s="32">
        <v>1339417</v>
      </c>
      <c r="K16" s="32">
        <v>1561306</v>
      </c>
      <c r="L16" s="32">
        <v>756159</v>
      </c>
      <c r="M16" s="32">
        <v>873911</v>
      </c>
      <c r="N16" s="32">
        <v>747982</v>
      </c>
      <c r="O16" s="32">
        <v>434541</v>
      </c>
      <c r="P16" s="60">
        <f>SUM(D16:O16)</f>
        <v>10038965</v>
      </c>
      <c r="Q16" s="36">
        <f>P17</f>
        <v>9083419</v>
      </c>
      <c r="R16" s="121">
        <f>(P16/Q16)-1</f>
        <v>0.10519673263998941</v>
      </c>
    </row>
    <row r="17" spans="3:19" hidden="1" x14ac:dyDescent="0.2">
      <c r="C17" s="656"/>
      <c r="D17" s="64">
        <v>442489</v>
      </c>
      <c r="E17" s="64">
        <v>391007</v>
      </c>
      <c r="F17" s="64">
        <v>425885</v>
      </c>
      <c r="G17" s="64">
        <v>997889</v>
      </c>
      <c r="H17" s="64">
        <v>918157</v>
      </c>
      <c r="I17" s="64">
        <v>749266</v>
      </c>
      <c r="J17" s="64">
        <v>1132058</v>
      </c>
      <c r="K17" s="64">
        <v>1353904</v>
      </c>
      <c r="L17" s="64">
        <v>712805</v>
      </c>
      <c r="M17" s="64">
        <v>907453</v>
      </c>
      <c r="N17" s="64">
        <v>675238</v>
      </c>
      <c r="O17" s="64">
        <v>377268</v>
      </c>
      <c r="P17" s="65">
        <f>SUM(D17:O17)</f>
        <v>9083419</v>
      </c>
      <c r="Q17" s="66"/>
      <c r="R17" s="101"/>
    </row>
    <row r="18" spans="3:19" s="91" customFormat="1" hidden="1" x14ac:dyDescent="0.2">
      <c r="C18" s="665"/>
      <c r="D18" s="98">
        <f t="shared" ref="D18:P18" si="3">(D16/D17)-1</f>
        <v>0.17242914513129137</v>
      </c>
      <c r="E18" s="98">
        <f t="shared" si="3"/>
        <v>0.39248913702312227</v>
      </c>
      <c r="F18" s="98">
        <f t="shared" si="3"/>
        <v>0.26686781642931767</v>
      </c>
      <c r="G18" s="98">
        <f t="shared" si="3"/>
        <v>3.4725305119106542E-2</v>
      </c>
      <c r="H18" s="98">
        <f t="shared" si="3"/>
        <v>5.1077321198879977E-2</v>
      </c>
      <c r="I18" s="98">
        <f t="shared" si="3"/>
        <v>-3.2047363686594665E-2</v>
      </c>
      <c r="J18" s="98">
        <f t="shared" si="3"/>
        <v>0.1831699435894627</v>
      </c>
      <c r="K18" s="98">
        <f t="shared" si="3"/>
        <v>0.15318811378059305</v>
      </c>
      <c r="L18" s="98">
        <f t="shared" si="3"/>
        <v>6.08216833495836E-2</v>
      </c>
      <c r="M18" s="98">
        <f t="shared" si="3"/>
        <v>-3.6962795869317722E-2</v>
      </c>
      <c r="N18" s="98">
        <f t="shared" si="3"/>
        <v>0.10773090377022609</v>
      </c>
      <c r="O18" s="98">
        <f t="shared" si="3"/>
        <v>0.15180985400298996</v>
      </c>
      <c r="P18" s="99">
        <f t="shared" si="3"/>
        <v>0.10519673263998941</v>
      </c>
      <c r="Q18" s="100"/>
      <c r="R18" s="101"/>
    </row>
    <row r="19" spans="3:19" ht="49.5" customHeight="1" thickBot="1" x14ac:dyDescent="0.25">
      <c r="C19" s="659" t="s">
        <v>18</v>
      </c>
      <c r="D19" s="32">
        <v>13188</v>
      </c>
      <c r="E19" s="32">
        <v>7131</v>
      </c>
      <c r="F19" s="32">
        <v>24454</v>
      </c>
      <c r="G19" s="32">
        <v>34974</v>
      </c>
      <c r="H19" s="32">
        <v>104674</v>
      </c>
      <c r="I19" s="32">
        <v>116789</v>
      </c>
      <c r="J19" s="32">
        <v>98206</v>
      </c>
      <c r="K19" s="32">
        <v>222250</v>
      </c>
      <c r="L19" s="32">
        <v>83700</v>
      </c>
      <c r="M19" s="32">
        <v>88884</v>
      </c>
      <c r="N19" s="32">
        <v>51613</v>
      </c>
      <c r="O19" s="32">
        <v>12182</v>
      </c>
      <c r="P19" s="60">
        <f>SUM(D19:O19)</f>
        <v>858045</v>
      </c>
      <c r="Q19" s="36">
        <f>P20</f>
        <v>755965</v>
      </c>
      <c r="R19" s="121">
        <f>(P19/Q19)-1</f>
        <v>0.1350327065406467</v>
      </c>
    </row>
    <row r="20" spans="3:19" ht="21.75" hidden="1" thickBot="1" x14ac:dyDescent="0.25">
      <c r="C20" s="660"/>
      <c r="D20" s="64">
        <v>13574</v>
      </c>
      <c r="E20" s="64">
        <v>12329</v>
      </c>
      <c r="F20" s="64">
        <v>17767</v>
      </c>
      <c r="G20" s="64">
        <v>33135</v>
      </c>
      <c r="H20" s="64">
        <v>96998</v>
      </c>
      <c r="I20" s="64">
        <v>100755</v>
      </c>
      <c r="J20" s="64">
        <v>103621</v>
      </c>
      <c r="K20" s="64">
        <v>153532</v>
      </c>
      <c r="L20" s="64">
        <v>72996</v>
      </c>
      <c r="M20" s="64">
        <v>83337</v>
      </c>
      <c r="N20" s="64">
        <v>55369</v>
      </c>
      <c r="O20" s="64">
        <v>12552</v>
      </c>
      <c r="P20" s="65">
        <f>SUM(D20:O20)</f>
        <v>755965</v>
      </c>
      <c r="Q20" s="66"/>
      <c r="R20" s="101"/>
    </row>
    <row r="21" spans="3:19" s="91" customFormat="1" ht="21.75" hidden="1" thickBot="1" x14ac:dyDescent="0.25">
      <c r="C21" s="661"/>
      <c r="D21" s="102">
        <f t="shared" ref="D21:P21" si="4">(D19/D20)-1</f>
        <v>-2.8436717253572996E-2</v>
      </c>
      <c r="E21" s="102">
        <f t="shared" si="4"/>
        <v>-0.42160759185659824</v>
      </c>
      <c r="F21" s="102">
        <f t="shared" si="4"/>
        <v>0.37637192547982212</v>
      </c>
      <c r="G21" s="102">
        <f t="shared" si="4"/>
        <v>5.5500226346763215E-2</v>
      </c>
      <c r="H21" s="102">
        <f t="shared" si="4"/>
        <v>7.9135652281490332E-2</v>
      </c>
      <c r="I21" s="102">
        <f t="shared" si="4"/>
        <v>0.15913850429259102</v>
      </c>
      <c r="J21" s="102">
        <f t="shared" si="4"/>
        <v>-5.2257746981789421E-2</v>
      </c>
      <c r="K21" s="102">
        <f t="shared" si="4"/>
        <v>0.4475809603209755</v>
      </c>
      <c r="L21" s="102">
        <f t="shared" si="4"/>
        <v>0.14663817195462769</v>
      </c>
      <c r="M21" s="102">
        <f t="shared" si="4"/>
        <v>6.6561071312862152E-2</v>
      </c>
      <c r="N21" s="102">
        <f t="shared" si="4"/>
        <v>-6.7835792591522281E-2</v>
      </c>
      <c r="O21" s="102">
        <f t="shared" si="4"/>
        <v>-2.9477374123645594E-2</v>
      </c>
      <c r="P21" s="102">
        <f t="shared" si="4"/>
        <v>0.1350327065406467</v>
      </c>
      <c r="Q21" s="103"/>
      <c r="R21" s="104"/>
    </row>
    <row r="22" spans="3:19" ht="49.5" customHeight="1" x14ac:dyDescent="0.2">
      <c r="C22" s="43" t="s">
        <v>20</v>
      </c>
      <c r="D22" s="52">
        <f t="shared" ref="D22:P23" si="5">SUM(D7,D10,D13,D16,D19)</f>
        <v>4064123</v>
      </c>
      <c r="E22" s="52">
        <f t="shared" si="5"/>
        <v>3947086</v>
      </c>
      <c r="F22" s="52">
        <f t="shared" si="5"/>
        <v>4575202</v>
      </c>
      <c r="G22" s="52">
        <f t="shared" si="5"/>
        <v>5073668</v>
      </c>
      <c r="H22" s="52">
        <f t="shared" si="5"/>
        <v>6021831</v>
      </c>
      <c r="I22" s="53">
        <f t="shared" si="5"/>
        <v>4986159</v>
      </c>
      <c r="J22" s="54">
        <f t="shared" si="5"/>
        <v>5872757</v>
      </c>
      <c r="K22" s="52">
        <f t="shared" si="5"/>
        <v>8746701</v>
      </c>
      <c r="L22" s="52">
        <f t="shared" si="5"/>
        <v>5054629</v>
      </c>
      <c r="M22" s="52">
        <f t="shared" si="5"/>
        <v>5662285</v>
      </c>
      <c r="N22" s="52">
        <f t="shared" si="5"/>
        <v>5142126</v>
      </c>
      <c r="O22" s="52">
        <f t="shared" si="5"/>
        <v>3253973</v>
      </c>
      <c r="P22" s="52">
        <f>SUM(D22:O22)</f>
        <v>62400540</v>
      </c>
      <c r="Q22" s="44">
        <f>P23</f>
        <v>55324776</v>
      </c>
      <c r="R22" s="125">
        <f>(P22/Q22)-1</f>
        <v>0.12789503205580077</v>
      </c>
    </row>
    <row r="23" spans="3:19" ht="33" hidden="1" customHeight="1" x14ac:dyDescent="0.2">
      <c r="C23" s="69" t="s">
        <v>36</v>
      </c>
      <c r="D23" s="70">
        <f>SUM(D8,D11,D14,D17,D20)</f>
        <v>3511567</v>
      </c>
      <c r="E23" s="70">
        <f t="shared" si="5"/>
        <v>2624835</v>
      </c>
      <c r="F23" s="70">
        <f t="shared" si="5"/>
        <v>3549800</v>
      </c>
      <c r="G23" s="70">
        <f t="shared" si="5"/>
        <v>4612597</v>
      </c>
      <c r="H23" s="70">
        <f t="shared" si="5"/>
        <v>5902742</v>
      </c>
      <c r="I23" s="71">
        <f t="shared" si="5"/>
        <v>4457949</v>
      </c>
      <c r="J23" s="72">
        <f t="shared" si="5"/>
        <v>5235024</v>
      </c>
      <c r="K23" s="70">
        <f t="shared" si="5"/>
        <v>6960669</v>
      </c>
      <c r="L23" s="70">
        <f t="shared" si="5"/>
        <v>4894253</v>
      </c>
      <c r="M23" s="70">
        <f t="shared" si="5"/>
        <v>5817951</v>
      </c>
      <c r="N23" s="70">
        <f t="shared" si="5"/>
        <v>4876044</v>
      </c>
      <c r="O23" s="70">
        <f t="shared" si="5"/>
        <v>2881345</v>
      </c>
      <c r="P23" s="70">
        <f t="shared" si="5"/>
        <v>55324776</v>
      </c>
      <c r="Q23" s="73"/>
      <c r="R23" s="126"/>
    </row>
    <row r="24" spans="3:19" s="91" customFormat="1" ht="49.5" customHeight="1" thickBot="1" x14ac:dyDescent="0.25">
      <c r="C24" s="105" t="s">
        <v>47</v>
      </c>
      <c r="D24" s="106">
        <f t="shared" ref="D24:P24" si="6">(D22/D23)-1</f>
        <v>0.15735311329671342</v>
      </c>
      <c r="E24" s="106">
        <f t="shared" si="6"/>
        <v>0.50374633072174069</v>
      </c>
      <c r="F24" s="106">
        <f t="shared" si="6"/>
        <v>0.28886190771311049</v>
      </c>
      <c r="G24" s="106">
        <f t="shared" si="6"/>
        <v>9.9959090291217745E-2</v>
      </c>
      <c r="H24" s="106">
        <f t="shared" si="6"/>
        <v>2.0175199932505938E-2</v>
      </c>
      <c r="I24" s="107">
        <f t="shared" si="6"/>
        <v>0.11848722360888386</v>
      </c>
      <c r="J24" s="108">
        <f t="shared" si="6"/>
        <v>0.12182045392724072</v>
      </c>
      <c r="K24" s="106">
        <f t="shared" si="6"/>
        <v>0.25658912957935498</v>
      </c>
      <c r="L24" s="106">
        <f t="shared" si="6"/>
        <v>3.2768228369068675E-2</v>
      </c>
      <c r="M24" s="106">
        <f t="shared" si="6"/>
        <v>-2.6756155216845268E-2</v>
      </c>
      <c r="N24" s="106">
        <f t="shared" si="6"/>
        <v>5.4569236864966841E-2</v>
      </c>
      <c r="O24" s="106">
        <f t="shared" si="6"/>
        <v>0.12932432596582499</v>
      </c>
      <c r="P24" s="106">
        <f t="shared" si="6"/>
        <v>0.12789503205580077</v>
      </c>
      <c r="Q24" s="109" t="s">
        <v>29</v>
      </c>
      <c r="R24" s="110" t="s">
        <v>29</v>
      </c>
    </row>
    <row r="25" spans="3:19" ht="49.5" customHeight="1" x14ac:dyDescent="0.2">
      <c r="C25" s="26" t="s">
        <v>21</v>
      </c>
      <c r="D25" s="662">
        <f>SUM(D22:F22)</f>
        <v>12586411</v>
      </c>
      <c r="E25" s="662"/>
      <c r="F25" s="662"/>
      <c r="G25" s="662">
        <f>SUM(G22:I22)</f>
        <v>16081658</v>
      </c>
      <c r="H25" s="662"/>
      <c r="I25" s="662"/>
      <c r="J25" s="662">
        <f>SUM(J22:L22)</f>
        <v>19674087</v>
      </c>
      <c r="K25" s="662"/>
      <c r="L25" s="662"/>
      <c r="M25" s="662">
        <f>SUM(M22:O22)</f>
        <v>14058384</v>
      </c>
      <c r="N25" s="662"/>
      <c r="O25" s="662"/>
      <c r="P25" s="14">
        <f>SUM(D25:I25,J25:O25)</f>
        <v>62400540</v>
      </c>
      <c r="Q25" s="29"/>
      <c r="R25" s="42"/>
    </row>
    <row r="26" spans="3:19" ht="17.25" hidden="1" customHeight="1" x14ac:dyDescent="0.2">
      <c r="C26" s="68" t="s">
        <v>37</v>
      </c>
      <c r="D26" s="663">
        <f>SUM(D23:F23)</f>
        <v>9686202</v>
      </c>
      <c r="E26" s="663"/>
      <c r="F26" s="663"/>
      <c r="G26" s="663">
        <f>SUM(G23:I23)</f>
        <v>14973288</v>
      </c>
      <c r="H26" s="663"/>
      <c r="I26" s="663"/>
      <c r="J26" s="663">
        <f>SUM(J23:L23)</f>
        <v>17089946</v>
      </c>
      <c r="K26" s="663"/>
      <c r="L26" s="663"/>
      <c r="M26" s="663">
        <f>SUM(M23:O23)</f>
        <v>13575340</v>
      </c>
      <c r="N26" s="663"/>
      <c r="O26" s="663"/>
      <c r="P26" s="74">
        <f>SUM(D26:O26)</f>
        <v>55324776</v>
      </c>
      <c r="Q26" s="29"/>
      <c r="R26" s="7"/>
    </row>
    <row r="27" spans="3:19" s="91" customFormat="1" ht="49.5" customHeight="1" x14ac:dyDescent="0.2">
      <c r="C27" s="111" t="s">
        <v>47</v>
      </c>
      <c r="D27" s="630">
        <f>SUM(D25/D26-1)</f>
        <v>0.29941653085492126</v>
      </c>
      <c r="E27" s="630"/>
      <c r="F27" s="630"/>
      <c r="G27" s="630">
        <f>G25/G26-1</f>
        <v>7.4023153765559124E-2</v>
      </c>
      <c r="H27" s="630"/>
      <c r="I27" s="630"/>
      <c r="J27" s="630">
        <f>J25/J26-1</f>
        <v>0.15120826010801913</v>
      </c>
      <c r="K27" s="630"/>
      <c r="L27" s="630"/>
      <c r="M27" s="630">
        <f>M25/M26-1</f>
        <v>3.5582460549790973E-2</v>
      </c>
      <c r="N27" s="630"/>
      <c r="O27" s="630"/>
      <c r="P27" s="127">
        <f>SUM(P25/P26-1)</f>
        <v>0.12789503205580077</v>
      </c>
      <c r="Q27" s="112"/>
      <c r="R27" s="113"/>
      <c r="S27" s="113"/>
    </row>
    <row r="28" spans="3:19" ht="21" customHeight="1" x14ac:dyDescent="0.2">
      <c r="C28" s="627"/>
      <c r="D28" s="627"/>
      <c r="E28" s="627"/>
      <c r="F28" s="627"/>
      <c r="G28" s="627"/>
      <c r="H28" s="627"/>
      <c r="I28" s="627"/>
      <c r="J28" s="15"/>
      <c r="K28" s="15"/>
      <c r="L28" s="15"/>
      <c r="M28" s="15"/>
      <c r="N28" s="15"/>
      <c r="O28" s="15"/>
      <c r="P28" s="15"/>
      <c r="Q28" s="15"/>
      <c r="R28" s="7"/>
    </row>
    <row r="29" spans="3:19" ht="21" customHeight="1" x14ac:dyDescent="0.2">
      <c r="C29" s="25"/>
      <c r="D29" s="25"/>
      <c r="E29" s="25"/>
      <c r="F29" s="25"/>
      <c r="G29" s="25"/>
      <c r="H29" s="25"/>
      <c r="I29" s="25"/>
      <c r="J29" s="15"/>
      <c r="K29" s="15"/>
      <c r="L29" s="15"/>
      <c r="M29" s="15"/>
      <c r="N29" s="15"/>
      <c r="O29" s="15"/>
      <c r="P29" s="15"/>
      <c r="Q29" s="15"/>
      <c r="R29" s="7"/>
    </row>
    <row r="30" spans="3:19" ht="21" customHeight="1" x14ac:dyDescent="0.2">
      <c r="C30" s="25"/>
      <c r="D30" s="25"/>
      <c r="E30" s="25"/>
      <c r="F30" s="25"/>
      <c r="G30" s="25"/>
      <c r="H30" s="25"/>
      <c r="I30" s="25"/>
      <c r="J30" s="15"/>
      <c r="K30" s="15"/>
      <c r="L30" s="15"/>
      <c r="M30" s="15"/>
      <c r="N30" s="15"/>
      <c r="O30" s="15"/>
      <c r="P30" s="15"/>
      <c r="Q30" s="15"/>
      <c r="R30" s="7"/>
    </row>
    <row r="31" spans="3:19" ht="21" customHeight="1" x14ac:dyDescent="0.2">
      <c r="C31" s="1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7"/>
    </row>
    <row r="32" spans="3:19" s="19" customFormat="1" ht="35.25" customHeight="1" x14ac:dyDescent="0.2">
      <c r="C32" s="658" t="s">
        <v>50</v>
      </c>
      <c r="D32" s="658"/>
      <c r="E32" s="658"/>
      <c r="F32" s="658"/>
      <c r="G32" s="658"/>
      <c r="H32" s="658"/>
      <c r="I32" s="658"/>
      <c r="J32" s="17"/>
      <c r="K32" s="17"/>
      <c r="L32" s="17"/>
      <c r="M32" s="17"/>
      <c r="N32" s="17"/>
      <c r="O32" s="17"/>
      <c r="P32" s="17"/>
      <c r="Q32" s="17"/>
      <c r="R32" s="18"/>
    </row>
    <row r="33" spans="3:18" s="19" customFormat="1" ht="14.25" customHeight="1" x14ac:dyDescent="0.2">
      <c r="C33" s="20"/>
      <c r="D33" s="20"/>
      <c r="E33" s="20"/>
      <c r="F33" s="20"/>
      <c r="G33" s="20"/>
      <c r="H33" s="20"/>
      <c r="I33" s="20"/>
      <c r="J33" s="17"/>
      <c r="K33" s="17"/>
      <c r="L33" s="17"/>
      <c r="M33" s="17"/>
      <c r="N33" s="17"/>
      <c r="O33" s="641"/>
      <c r="P33" s="641"/>
      <c r="Q33" s="641" t="s">
        <v>28</v>
      </c>
      <c r="R33" s="641"/>
    </row>
    <row r="34" spans="3:18" s="19" customFormat="1" ht="21" customHeight="1" x14ac:dyDescent="0.2">
      <c r="C34" s="21"/>
      <c r="O34" s="642"/>
      <c r="P34" s="642"/>
      <c r="Q34" s="642"/>
      <c r="R34" s="642"/>
    </row>
    <row r="35" spans="3:18" s="19" customFormat="1" ht="48" customHeight="1" x14ac:dyDescent="0.2">
      <c r="C35" s="643" t="s">
        <v>51</v>
      </c>
      <c r="D35" s="646" t="s">
        <v>26</v>
      </c>
      <c r="E35" s="647"/>
      <c r="F35" s="647"/>
      <c r="G35" s="647"/>
      <c r="H35" s="647"/>
      <c r="I35" s="648"/>
      <c r="J35" s="646" t="s">
        <v>26</v>
      </c>
      <c r="K35" s="647"/>
      <c r="L35" s="647"/>
      <c r="M35" s="647"/>
      <c r="N35" s="647"/>
      <c r="O35" s="647"/>
      <c r="P35" s="649" t="str">
        <f>P4</f>
        <v>R5 計</v>
      </c>
      <c r="Q35" s="652" t="str">
        <f>Q4</f>
        <v>R4 計</v>
      </c>
      <c r="R35" s="655" t="s">
        <v>48</v>
      </c>
    </row>
    <row r="36" spans="3:18" s="19" customFormat="1" ht="48" customHeight="1" x14ac:dyDescent="0.2">
      <c r="C36" s="644"/>
      <c r="D36" s="636" t="s">
        <v>22</v>
      </c>
      <c r="E36" s="636"/>
      <c r="F36" s="636"/>
      <c r="G36" s="636" t="s">
        <v>23</v>
      </c>
      <c r="H36" s="636"/>
      <c r="I36" s="636"/>
      <c r="J36" s="636" t="s">
        <v>24</v>
      </c>
      <c r="K36" s="636"/>
      <c r="L36" s="636"/>
      <c r="M36" s="636" t="s">
        <v>40</v>
      </c>
      <c r="N36" s="636"/>
      <c r="O36" s="636"/>
      <c r="P36" s="650"/>
      <c r="Q36" s="653"/>
      <c r="R36" s="656"/>
    </row>
    <row r="37" spans="3:18" s="19" customFormat="1" ht="31.5" customHeight="1" thickBot="1" x14ac:dyDescent="0.25">
      <c r="C37" s="645"/>
      <c r="D37" s="31" t="s">
        <v>6</v>
      </c>
      <c r="E37" s="31" t="s">
        <v>7</v>
      </c>
      <c r="F37" s="31" t="s">
        <v>8</v>
      </c>
      <c r="G37" s="31" t="s">
        <v>0</v>
      </c>
      <c r="H37" s="31" t="s">
        <v>1</v>
      </c>
      <c r="I37" s="31" t="s">
        <v>2</v>
      </c>
      <c r="J37" s="31" t="s">
        <v>3</v>
      </c>
      <c r="K37" s="31" t="s">
        <v>4</v>
      </c>
      <c r="L37" s="31" t="s">
        <v>5</v>
      </c>
      <c r="M37" s="31" t="s">
        <v>41</v>
      </c>
      <c r="N37" s="31" t="s">
        <v>42</v>
      </c>
      <c r="O37" s="31" t="s">
        <v>43</v>
      </c>
      <c r="P37" s="651"/>
      <c r="Q37" s="654"/>
      <c r="R37" s="657"/>
    </row>
    <row r="38" spans="3:18" s="19" customFormat="1" ht="49.5" customHeight="1" thickTop="1" x14ac:dyDescent="0.2">
      <c r="C38" s="637" t="s">
        <v>9</v>
      </c>
      <c r="D38" s="130">
        <v>107420</v>
      </c>
      <c r="E38" s="130">
        <v>126529</v>
      </c>
      <c r="F38" s="130">
        <v>165793</v>
      </c>
      <c r="G38" s="130">
        <v>260777</v>
      </c>
      <c r="H38" s="130">
        <v>438678</v>
      </c>
      <c r="I38" s="130">
        <v>342981</v>
      </c>
      <c r="J38" s="130">
        <v>346125</v>
      </c>
      <c r="K38" s="130">
        <v>566573</v>
      </c>
      <c r="L38" s="130">
        <v>353274</v>
      </c>
      <c r="M38" s="130">
        <v>465766</v>
      </c>
      <c r="N38" s="130">
        <v>396553</v>
      </c>
      <c r="O38" s="130">
        <v>138696</v>
      </c>
      <c r="P38" s="75">
        <f>SUM(D38:O38)</f>
        <v>3709165</v>
      </c>
      <c r="Q38" s="76">
        <f>P39</f>
        <v>3641905</v>
      </c>
      <c r="R38" s="119">
        <f>P40</f>
        <v>1.8468356533188013E-2</v>
      </c>
    </row>
    <row r="39" spans="3:18" s="19" customFormat="1" ht="21" hidden="1" customHeight="1" x14ac:dyDescent="0.2">
      <c r="C39" s="632"/>
      <c r="D39" s="64">
        <v>95983</v>
      </c>
      <c r="E39" s="64">
        <v>84932</v>
      </c>
      <c r="F39" s="64">
        <v>112495</v>
      </c>
      <c r="G39" s="131">
        <v>261570</v>
      </c>
      <c r="H39" s="131">
        <v>451593</v>
      </c>
      <c r="I39" s="131">
        <v>364673</v>
      </c>
      <c r="J39" s="131">
        <v>376300</v>
      </c>
      <c r="K39" s="131">
        <v>475952</v>
      </c>
      <c r="L39" s="131">
        <v>331326</v>
      </c>
      <c r="M39" s="131">
        <v>559581</v>
      </c>
      <c r="N39" s="131">
        <v>415287</v>
      </c>
      <c r="O39" s="131">
        <v>112213</v>
      </c>
      <c r="P39" s="81">
        <f>SUM(D39:O39)</f>
        <v>3641905</v>
      </c>
      <c r="Q39" s="82"/>
      <c r="R39" s="120"/>
    </row>
    <row r="40" spans="3:18" s="91" customFormat="1" ht="21" hidden="1" customHeight="1" x14ac:dyDescent="0.2">
      <c r="C40" s="633"/>
      <c r="D40" s="98">
        <f t="shared" ref="D40:P40" si="7">(D38/D39)-1</f>
        <v>0.11915651729993848</v>
      </c>
      <c r="E40" s="98">
        <f t="shared" si="7"/>
        <v>0.48976828521640847</v>
      </c>
      <c r="F40" s="98">
        <f t="shared" si="7"/>
        <v>0.47378105693586381</v>
      </c>
      <c r="G40" s="98">
        <f t="shared" si="7"/>
        <v>-3.0316932369920391E-3</v>
      </c>
      <c r="H40" s="98">
        <f t="shared" si="7"/>
        <v>-2.859876038822573E-2</v>
      </c>
      <c r="I40" s="98">
        <f t="shared" si="7"/>
        <v>-5.9483427618715945E-2</v>
      </c>
      <c r="J40" s="98">
        <f t="shared" si="7"/>
        <v>-8.0188679245283057E-2</v>
      </c>
      <c r="K40" s="98">
        <f t="shared" si="7"/>
        <v>0.19039945204558451</v>
      </c>
      <c r="L40" s="98">
        <f t="shared" si="7"/>
        <v>6.6242914833125166E-2</v>
      </c>
      <c r="M40" s="98">
        <f t="shared" si="7"/>
        <v>-0.16765222550443992</v>
      </c>
      <c r="N40" s="98">
        <f t="shared" si="7"/>
        <v>-4.511097144866083E-2</v>
      </c>
      <c r="O40" s="98">
        <f t="shared" si="7"/>
        <v>0.23600652330835103</v>
      </c>
      <c r="P40" s="98">
        <f t="shared" si="7"/>
        <v>1.8468356533188013E-2</v>
      </c>
      <c r="Q40" s="114"/>
      <c r="R40" s="101"/>
    </row>
    <row r="41" spans="3:18" s="19" customFormat="1" ht="49.5" customHeight="1" x14ac:dyDescent="0.2">
      <c r="C41" s="631" t="s">
        <v>10</v>
      </c>
      <c r="D41" s="132">
        <v>663985</v>
      </c>
      <c r="E41" s="132">
        <v>328098</v>
      </c>
      <c r="F41" s="132">
        <v>531897</v>
      </c>
      <c r="G41" s="132">
        <v>609595</v>
      </c>
      <c r="H41" s="132">
        <v>895095</v>
      </c>
      <c r="I41" s="132">
        <v>648165</v>
      </c>
      <c r="J41" s="132">
        <v>740806</v>
      </c>
      <c r="K41" s="132">
        <v>1029207</v>
      </c>
      <c r="L41" s="132">
        <v>770475</v>
      </c>
      <c r="M41" s="132">
        <v>804931</v>
      </c>
      <c r="N41" s="132">
        <v>774668</v>
      </c>
      <c r="O41" s="132">
        <v>332745</v>
      </c>
      <c r="P41" s="39">
        <f>SUM(D41:O41)</f>
        <v>8129667</v>
      </c>
      <c r="Q41" s="40">
        <f>P42</f>
        <v>7783240</v>
      </c>
      <c r="R41" s="121">
        <f>P43</f>
        <v>4.4509356000842937E-2</v>
      </c>
    </row>
    <row r="42" spans="3:18" s="19" customFormat="1" ht="21" hidden="1" customHeight="1" x14ac:dyDescent="0.2">
      <c r="C42" s="632"/>
      <c r="D42" s="64">
        <v>613821</v>
      </c>
      <c r="E42" s="64">
        <v>229466</v>
      </c>
      <c r="F42" s="64">
        <v>479356</v>
      </c>
      <c r="G42" s="131">
        <v>664077</v>
      </c>
      <c r="H42" s="131">
        <v>916091</v>
      </c>
      <c r="I42" s="131">
        <v>635558</v>
      </c>
      <c r="J42" s="131">
        <v>687605</v>
      </c>
      <c r="K42" s="131">
        <v>859741</v>
      </c>
      <c r="L42" s="131">
        <v>755932</v>
      </c>
      <c r="M42" s="131">
        <v>779840</v>
      </c>
      <c r="N42" s="131">
        <v>840230</v>
      </c>
      <c r="O42" s="131">
        <v>321523</v>
      </c>
      <c r="P42" s="81">
        <f>SUM(D42:O42)</f>
        <v>7783240</v>
      </c>
      <c r="Q42" s="82"/>
      <c r="R42" s="120"/>
    </row>
    <row r="43" spans="3:18" s="91" customFormat="1" ht="21" hidden="1" customHeight="1" x14ac:dyDescent="0.2">
      <c r="C43" s="633"/>
      <c r="D43" s="98">
        <f t="shared" ref="D43:P43" si="8">(D41/D42)-1</f>
        <v>8.1724150851795629E-2</v>
      </c>
      <c r="E43" s="98">
        <f t="shared" si="8"/>
        <v>0.42983274210558431</v>
      </c>
      <c r="F43" s="98">
        <f t="shared" si="8"/>
        <v>0.10960747336009136</v>
      </c>
      <c r="G43" s="98">
        <f t="shared" si="8"/>
        <v>-8.2041690948489454E-2</v>
      </c>
      <c r="H43" s="98">
        <f t="shared" si="8"/>
        <v>-2.291912048038891E-2</v>
      </c>
      <c r="I43" s="98">
        <f t="shared" si="8"/>
        <v>1.9836112518448301E-2</v>
      </c>
      <c r="J43" s="98">
        <f t="shared" si="8"/>
        <v>7.7371455995811633E-2</v>
      </c>
      <c r="K43" s="98">
        <f t="shared" si="8"/>
        <v>0.19711285142851165</v>
      </c>
      <c r="L43" s="98">
        <f t="shared" si="8"/>
        <v>1.9238502934126434E-2</v>
      </c>
      <c r="M43" s="98">
        <f t="shared" si="8"/>
        <v>3.2174548625359067E-2</v>
      </c>
      <c r="N43" s="98">
        <f t="shared" si="8"/>
        <v>-7.8028635016602621E-2</v>
      </c>
      <c r="O43" s="98">
        <f t="shared" si="8"/>
        <v>3.4902635270260607E-2</v>
      </c>
      <c r="P43" s="98">
        <f t="shared" si="8"/>
        <v>4.4509356000842937E-2</v>
      </c>
      <c r="Q43" s="114"/>
      <c r="R43" s="101"/>
    </row>
    <row r="44" spans="3:18" s="19" customFormat="1" ht="49.5" customHeight="1" x14ac:dyDescent="0.2">
      <c r="C44" s="631" t="s">
        <v>11</v>
      </c>
      <c r="D44" s="132">
        <v>562830</v>
      </c>
      <c r="E44" s="132">
        <v>576349</v>
      </c>
      <c r="F44" s="132">
        <v>564306</v>
      </c>
      <c r="G44" s="132">
        <v>523384</v>
      </c>
      <c r="H44" s="132">
        <v>596010</v>
      </c>
      <c r="I44" s="132">
        <v>471134</v>
      </c>
      <c r="J44" s="132">
        <v>529716</v>
      </c>
      <c r="K44" s="132">
        <v>718485</v>
      </c>
      <c r="L44" s="132">
        <v>543063</v>
      </c>
      <c r="M44" s="132">
        <v>580786</v>
      </c>
      <c r="N44" s="132">
        <v>522016</v>
      </c>
      <c r="O44" s="132">
        <v>504098</v>
      </c>
      <c r="P44" s="39">
        <f>SUM(D44:O44)</f>
        <v>6692177</v>
      </c>
      <c r="Q44" s="40">
        <f>P45</f>
        <v>6055802</v>
      </c>
      <c r="R44" s="121">
        <f>P46</f>
        <v>0.10508517286397412</v>
      </c>
    </row>
    <row r="45" spans="3:18" s="19" customFormat="1" hidden="1" x14ac:dyDescent="0.2">
      <c r="C45" s="632"/>
      <c r="D45" s="64">
        <v>466109</v>
      </c>
      <c r="E45" s="64">
        <v>420932</v>
      </c>
      <c r="F45" s="64">
        <v>465106</v>
      </c>
      <c r="G45" s="131">
        <v>482701</v>
      </c>
      <c r="H45" s="131">
        <v>565660</v>
      </c>
      <c r="I45" s="131">
        <v>465628</v>
      </c>
      <c r="J45" s="131">
        <v>499504</v>
      </c>
      <c r="K45" s="131">
        <v>638323</v>
      </c>
      <c r="L45" s="131">
        <v>535398</v>
      </c>
      <c r="M45" s="131">
        <v>543352</v>
      </c>
      <c r="N45" s="131">
        <v>492433</v>
      </c>
      <c r="O45" s="131">
        <v>480656</v>
      </c>
      <c r="P45" s="81">
        <f>SUM(D45:O45)</f>
        <v>6055802</v>
      </c>
      <c r="Q45" s="82"/>
      <c r="R45" s="120"/>
    </row>
    <row r="46" spans="3:18" s="91" customFormat="1" ht="21" hidden="1" customHeight="1" x14ac:dyDescent="0.2">
      <c r="C46" s="633"/>
      <c r="D46" s="98">
        <f t="shared" ref="D46:P46" si="9">(D44/D45)-1</f>
        <v>0.20750725688626481</v>
      </c>
      <c r="E46" s="98">
        <f t="shared" si="9"/>
        <v>0.36922115686144075</v>
      </c>
      <c r="F46" s="98">
        <f t="shared" si="9"/>
        <v>0.21328471359217049</v>
      </c>
      <c r="G46" s="98">
        <f t="shared" si="9"/>
        <v>8.4281988228737781E-2</v>
      </c>
      <c r="H46" s="98">
        <f t="shared" si="9"/>
        <v>5.3654138528444584E-2</v>
      </c>
      <c r="I46" s="98">
        <f t="shared" si="9"/>
        <v>1.1824890255740739E-2</v>
      </c>
      <c r="J46" s="98">
        <f t="shared" si="9"/>
        <v>6.0484000128127047E-2</v>
      </c>
      <c r="K46" s="98">
        <f t="shared" si="9"/>
        <v>0.12558218958113687</v>
      </c>
      <c r="L46" s="98">
        <f t="shared" si="9"/>
        <v>1.4316452433516647E-2</v>
      </c>
      <c r="M46" s="98">
        <f t="shared" si="9"/>
        <v>6.8894565585476908E-2</v>
      </c>
      <c r="N46" s="98">
        <f t="shared" si="9"/>
        <v>6.0075177739915997E-2</v>
      </c>
      <c r="O46" s="98">
        <f t="shared" si="9"/>
        <v>4.8770846509770038E-2</v>
      </c>
      <c r="P46" s="98">
        <f t="shared" si="9"/>
        <v>0.10508517286397412</v>
      </c>
      <c r="Q46" s="114"/>
      <c r="R46" s="101"/>
    </row>
    <row r="47" spans="3:18" s="19" customFormat="1" ht="49.5" customHeight="1" x14ac:dyDescent="0.2">
      <c r="C47" s="638" t="s">
        <v>44</v>
      </c>
      <c r="D47" s="132">
        <v>1375119</v>
      </c>
      <c r="E47" s="132">
        <v>1531434</v>
      </c>
      <c r="F47" s="132">
        <v>1290950</v>
      </c>
      <c r="G47" s="132">
        <v>721670</v>
      </c>
      <c r="H47" s="132">
        <v>883386</v>
      </c>
      <c r="I47" s="132">
        <v>598447</v>
      </c>
      <c r="J47" s="132">
        <v>909810</v>
      </c>
      <c r="K47" s="132">
        <v>1310725</v>
      </c>
      <c r="L47" s="132">
        <v>621107</v>
      </c>
      <c r="M47" s="132">
        <v>684853</v>
      </c>
      <c r="N47" s="132">
        <v>834427</v>
      </c>
      <c r="O47" s="132">
        <v>626818</v>
      </c>
      <c r="P47" s="39">
        <f>SUM(D47:O47)</f>
        <v>11388746</v>
      </c>
      <c r="Q47" s="40">
        <f>P48</f>
        <v>10364822</v>
      </c>
      <c r="R47" s="121">
        <f>P49</f>
        <v>9.8788382472945413E-2</v>
      </c>
    </row>
    <row r="48" spans="3:18" s="19" customFormat="1" hidden="1" x14ac:dyDescent="0.2">
      <c r="C48" s="639"/>
      <c r="D48" s="64">
        <v>1208691</v>
      </c>
      <c r="E48" s="64">
        <v>1138451</v>
      </c>
      <c r="F48" s="64">
        <v>1110383</v>
      </c>
      <c r="G48" s="131">
        <v>718269</v>
      </c>
      <c r="H48" s="131">
        <v>884025</v>
      </c>
      <c r="I48" s="131">
        <v>608277</v>
      </c>
      <c r="J48" s="131">
        <v>889045</v>
      </c>
      <c r="K48" s="131">
        <v>1140955</v>
      </c>
      <c r="L48" s="131">
        <v>628345</v>
      </c>
      <c r="M48" s="131">
        <v>723224</v>
      </c>
      <c r="N48" s="131">
        <v>754507</v>
      </c>
      <c r="O48" s="131">
        <v>560650</v>
      </c>
      <c r="P48" s="81">
        <f>SUM(D48:O48)</f>
        <v>10364822</v>
      </c>
      <c r="Q48" s="82"/>
      <c r="R48" s="120"/>
    </row>
    <row r="49" spans="3:18" s="91" customFormat="1" hidden="1" x14ac:dyDescent="0.2">
      <c r="C49" s="640"/>
      <c r="D49" s="98">
        <f t="shared" ref="D49:P49" si="10">(D47/D48)-1</f>
        <v>0.13769276018436472</v>
      </c>
      <c r="E49" s="98">
        <f t="shared" si="10"/>
        <v>0.3451909656190737</v>
      </c>
      <c r="F49" s="98">
        <f t="shared" si="10"/>
        <v>0.16261686283021271</v>
      </c>
      <c r="G49" s="98">
        <f t="shared" si="10"/>
        <v>4.7349948278430087E-3</v>
      </c>
      <c r="H49" s="98">
        <f t="shared" si="10"/>
        <v>-7.2283023670149937E-4</v>
      </c>
      <c r="I49" s="98">
        <f t="shared" si="10"/>
        <v>-1.6160400606960335E-2</v>
      </c>
      <c r="J49" s="98">
        <f t="shared" si="10"/>
        <v>2.335652301064628E-2</v>
      </c>
      <c r="K49" s="98">
        <f t="shared" si="10"/>
        <v>0.14879640301326513</v>
      </c>
      <c r="L49" s="98">
        <f t="shared" si="10"/>
        <v>-1.1519149511812765E-2</v>
      </c>
      <c r="M49" s="98">
        <f t="shared" si="10"/>
        <v>-5.3055484884351189E-2</v>
      </c>
      <c r="N49" s="98">
        <f t="shared" si="10"/>
        <v>0.10592347055759599</v>
      </c>
      <c r="O49" s="98">
        <f t="shared" si="10"/>
        <v>0.11802015517702658</v>
      </c>
      <c r="P49" s="98">
        <f t="shared" si="10"/>
        <v>9.8788382472945413E-2</v>
      </c>
      <c r="Q49" s="114"/>
      <c r="R49" s="101"/>
    </row>
    <row r="50" spans="3:18" s="19" customFormat="1" ht="49.5" customHeight="1" x14ac:dyDescent="0.2">
      <c r="C50" s="631" t="s">
        <v>12</v>
      </c>
      <c r="D50" s="132">
        <v>932744</v>
      </c>
      <c r="E50" s="132">
        <v>1016603</v>
      </c>
      <c r="F50" s="132">
        <v>1529693</v>
      </c>
      <c r="G50" s="132">
        <v>1769430</v>
      </c>
      <c r="H50" s="132">
        <v>2411884</v>
      </c>
      <c r="I50" s="132">
        <v>1647401</v>
      </c>
      <c r="J50" s="132">
        <v>1946287</v>
      </c>
      <c r="K50" s="132">
        <v>2766372</v>
      </c>
      <c r="L50" s="132">
        <v>1808214</v>
      </c>
      <c r="M50" s="132">
        <v>2241240</v>
      </c>
      <c r="N50" s="132">
        <v>2085596</v>
      </c>
      <c r="O50" s="132">
        <v>1457948</v>
      </c>
      <c r="P50" s="39">
        <f>SUM(D50:O50)</f>
        <v>21613412</v>
      </c>
      <c r="Q50" s="40">
        <f>P51</f>
        <v>19874994</v>
      </c>
      <c r="R50" s="121">
        <f>P52</f>
        <v>8.7467598732356766E-2</v>
      </c>
    </row>
    <row r="51" spans="3:18" s="19" customFormat="1" ht="21" hidden="1" customHeight="1" x14ac:dyDescent="0.2">
      <c r="C51" s="632"/>
      <c r="D51" s="64">
        <v>823771</v>
      </c>
      <c r="E51" s="64">
        <v>713044</v>
      </c>
      <c r="F51" s="64">
        <v>1161932</v>
      </c>
      <c r="G51" s="131">
        <v>1618512</v>
      </c>
      <c r="H51" s="131">
        <v>2347923</v>
      </c>
      <c r="I51" s="131">
        <v>1607912</v>
      </c>
      <c r="J51" s="131">
        <v>1830947</v>
      </c>
      <c r="K51" s="131">
        <v>2461546</v>
      </c>
      <c r="L51" s="131">
        <v>1791811</v>
      </c>
      <c r="M51" s="131">
        <v>2231677</v>
      </c>
      <c r="N51" s="131">
        <v>2008690</v>
      </c>
      <c r="O51" s="131">
        <v>1277229</v>
      </c>
      <c r="P51" s="81">
        <f>SUM(D51:O51)</f>
        <v>19874994</v>
      </c>
      <c r="Q51" s="82"/>
      <c r="R51" s="120"/>
    </row>
    <row r="52" spans="3:18" s="91" customFormat="1" ht="21" hidden="1" customHeight="1" x14ac:dyDescent="0.2">
      <c r="C52" s="633"/>
      <c r="D52" s="98">
        <f t="shared" ref="D52:P52" si="11">(D50/D51)-1</f>
        <v>0.13228555023179989</v>
      </c>
      <c r="E52" s="98">
        <f t="shared" si="11"/>
        <v>0.42572267630048066</v>
      </c>
      <c r="F52" s="98">
        <f t="shared" si="11"/>
        <v>0.3165081949718227</v>
      </c>
      <c r="G52" s="98">
        <f t="shared" si="11"/>
        <v>9.3244906432575103E-2</v>
      </c>
      <c r="H52" s="98">
        <f t="shared" si="11"/>
        <v>2.7241523678587454E-2</v>
      </c>
      <c r="I52" s="98">
        <f t="shared" si="11"/>
        <v>2.4559179855613955E-2</v>
      </c>
      <c r="J52" s="98">
        <f t="shared" si="11"/>
        <v>6.2994723495546356E-2</v>
      </c>
      <c r="K52" s="98">
        <f t="shared" si="11"/>
        <v>0.12383518325475129</v>
      </c>
      <c r="L52" s="98">
        <f t="shared" si="11"/>
        <v>9.1544253272248799E-3</v>
      </c>
      <c r="M52" s="98">
        <f t="shared" si="11"/>
        <v>4.2851183213341582E-3</v>
      </c>
      <c r="N52" s="98">
        <f t="shared" si="11"/>
        <v>3.8286644529519132E-2</v>
      </c>
      <c r="O52" s="98">
        <f t="shared" si="11"/>
        <v>0.14149302904960659</v>
      </c>
      <c r="P52" s="98">
        <f t="shared" si="11"/>
        <v>8.7467598732356766E-2</v>
      </c>
      <c r="Q52" s="114"/>
      <c r="R52" s="101"/>
    </row>
    <row r="53" spans="3:18" s="19" customFormat="1" ht="49.5" customHeight="1" x14ac:dyDescent="0.2">
      <c r="C53" s="631" t="s">
        <v>13</v>
      </c>
      <c r="D53" s="132">
        <v>15571</v>
      </c>
      <c r="E53" s="132">
        <v>15955</v>
      </c>
      <c r="F53" s="132">
        <v>22572</v>
      </c>
      <c r="G53" s="132">
        <v>46442</v>
      </c>
      <c r="H53" s="132">
        <v>53646</v>
      </c>
      <c r="I53" s="132">
        <v>51672</v>
      </c>
      <c r="J53" s="132">
        <v>41392</v>
      </c>
      <c r="K53" s="132">
        <v>51542</v>
      </c>
      <c r="L53" s="132">
        <v>43746</v>
      </c>
      <c r="M53" s="132">
        <v>46943</v>
      </c>
      <c r="N53" s="132">
        <v>31395</v>
      </c>
      <c r="O53" s="132">
        <v>16741</v>
      </c>
      <c r="P53" s="39">
        <f>SUM(D53:O53)</f>
        <v>437617</v>
      </c>
      <c r="Q53" s="40">
        <f>P54</f>
        <v>278410</v>
      </c>
      <c r="R53" s="121">
        <f>P55</f>
        <v>0.57184368377572636</v>
      </c>
    </row>
    <row r="54" spans="3:18" s="19" customFormat="1" ht="21" hidden="1" customHeight="1" x14ac:dyDescent="0.2">
      <c r="C54" s="634"/>
      <c r="D54" s="64">
        <v>7381</v>
      </c>
      <c r="E54" s="64">
        <v>7438</v>
      </c>
      <c r="F54" s="64">
        <v>14822</v>
      </c>
      <c r="G54" s="131">
        <v>23720</v>
      </c>
      <c r="H54" s="131">
        <v>35854</v>
      </c>
      <c r="I54" s="131">
        <v>38921</v>
      </c>
      <c r="J54" s="131">
        <v>30670</v>
      </c>
      <c r="K54" s="131">
        <v>28339</v>
      </c>
      <c r="L54" s="131">
        <v>41401</v>
      </c>
      <c r="M54" s="131">
        <v>25264</v>
      </c>
      <c r="N54" s="131">
        <v>17221</v>
      </c>
      <c r="O54" s="131">
        <v>7379</v>
      </c>
      <c r="P54" s="81">
        <f>SUM(D54:O54)</f>
        <v>278410</v>
      </c>
      <c r="Q54" s="82"/>
      <c r="R54" s="120"/>
    </row>
    <row r="55" spans="3:18" s="91" customFormat="1" ht="21" hidden="1" customHeight="1" x14ac:dyDescent="0.2">
      <c r="C55" s="633"/>
      <c r="D55" s="98">
        <f t="shared" ref="D55:P55" si="12">(D53/D54)-1</f>
        <v>1.1096057444790679</v>
      </c>
      <c r="E55" s="98">
        <f t="shared" si="12"/>
        <v>1.1450658779241731</v>
      </c>
      <c r="F55" s="98">
        <f t="shared" si="12"/>
        <v>0.52287140736742677</v>
      </c>
      <c r="G55" s="98">
        <f t="shared" si="12"/>
        <v>0.95792580101180436</v>
      </c>
      <c r="H55" s="98">
        <f t="shared" si="12"/>
        <v>0.49623472973726779</v>
      </c>
      <c r="I55" s="98">
        <f t="shared" si="12"/>
        <v>0.32761234295110619</v>
      </c>
      <c r="J55" s="98">
        <f t="shared" si="12"/>
        <v>0.34959243560482567</v>
      </c>
      <c r="K55" s="98">
        <f t="shared" si="12"/>
        <v>0.81876565863297923</v>
      </c>
      <c r="L55" s="98">
        <f t="shared" si="12"/>
        <v>5.6641143933721327E-2</v>
      </c>
      <c r="M55" s="98">
        <f t="shared" si="12"/>
        <v>0.85809848005066502</v>
      </c>
      <c r="N55" s="98">
        <f t="shared" si="12"/>
        <v>0.82306486266767309</v>
      </c>
      <c r="O55" s="98">
        <f t="shared" si="12"/>
        <v>1.2687356010299498</v>
      </c>
      <c r="P55" s="98">
        <f t="shared" si="12"/>
        <v>0.57184368377572636</v>
      </c>
      <c r="Q55" s="114"/>
      <c r="R55" s="101"/>
    </row>
    <row r="56" spans="3:18" s="19" customFormat="1" ht="49.5" customHeight="1" thickBot="1" x14ac:dyDescent="0.25">
      <c r="C56" s="631" t="s">
        <v>14</v>
      </c>
      <c r="D56" s="132">
        <v>406454</v>
      </c>
      <c r="E56" s="132">
        <v>352118</v>
      </c>
      <c r="F56" s="132">
        <v>469991</v>
      </c>
      <c r="G56" s="132">
        <v>1142370</v>
      </c>
      <c r="H56" s="132">
        <v>743132</v>
      </c>
      <c r="I56" s="132">
        <v>1226359</v>
      </c>
      <c r="J56" s="132">
        <v>1358621</v>
      </c>
      <c r="K56" s="132">
        <v>2303797</v>
      </c>
      <c r="L56" s="132">
        <v>914750</v>
      </c>
      <c r="M56" s="132">
        <v>837766</v>
      </c>
      <c r="N56" s="132">
        <v>497471</v>
      </c>
      <c r="O56" s="132">
        <v>176927</v>
      </c>
      <c r="P56" s="39">
        <f>SUM(D56:O56)</f>
        <v>10429756</v>
      </c>
      <c r="Q56" s="40">
        <f t="shared" ref="Q56" si="13">P57</f>
        <v>7325603</v>
      </c>
      <c r="R56" s="121">
        <f>P58</f>
        <v>0.42374027093742317</v>
      </c>
    </row>
    <row r="57" spans="3:18" s="19" customFormat="1" ht="21" hidden="1" customHeight="1" x14ac:dyDescent="0.2">
      <c r="C57" s="634"/>
      <c r="D57" s="64">
        <v>295811</v>
      </c>
      <c r="E57" s="64">
        <v>30572</v>
      </c>
      <c r="F57" s="64">
        <v>205706</v>
      </c>
      <c r="G57" s="131">
        <v>843748</v>
      </c>
      <c r="H57" s="131">
        <v>701596</v>
      </c>
      <c r="I57" s="131">
        <v>736980</v>
      </c>
      <c r="J57" s="131">
        <v>920953</v>
      </c>
      <c r="K57" s="131">
        <v>1355813</v>
      </c>
      <c r="L57" s="131">
        <v>810040</v>
      </c>
      <c r="M57" s="131">
        <v>955013</v>
      </c>
      <c r="N57" s="131">
        <v>347676</v>
      </c>
      <c r="O57" s="131">
        <v>121695</v>
      </c>
      <c r="P57" s="81">
        <f>SUM(D57:O57)</f>
        <v>7325603</v>
      </c>
      <c r="Q57" s="82"/>
      <c r="R57" s="120"/>
    </row>
    <row r="58" spans="3:18" s="91" customFormat="1" ht="21" hidden="1" customHeight="1" thickBot="1" x14ac:dyDescent="0.25">
      <c r="C58" s="635"/>
      <c r="D58" s="102">
        <f t="shared" ref="D58:P58" si="14">(D56/D57)-1</f>
        <v>0.37403274388038299</v>
      </c>
      <c r="E58" s="102">
        <f t="shared" si="14"/>
        <v>10.517663221248201</v>
      </c>
      <c r="F58" s="102">
        <f t="shared" si="14"/>
        <v>1.284770497700602</v>
      </c>
      <c r="G58" s="102">
        <f t="shared" si="14"/>
        <v>0.35392320929945909</v>
      </c>
      <c r="H58" s="102">
        <f t="shared" si="14"/>
        <v>5.9202161927947028E-2</v>
      </c>
      <c r="I58" s="102">
        <f t="shared" si="14"/>
        <v>0.66403294526310086</v>
      </c>
      <c r="J58" s="102">
        <f t="shared" si="14"/>
        <v>0.47523380671977833</v>
      </c>
      <c r="K58" s="102">
        <f t="shared" si="14"/>
        <v>0.69919966839084746</v>
      </c>
      <c r="L58" s="102">
        <f t="shared" si="14"/>
        <v>0.12926522147054476</v>
      </c>
      <c r="M58" s="102">
        <f t="shared" si="14"/>
        <v>-0.1227700565332619</v>
      </c>
      <c r="N58" s="102">
        <f t="shared" si="14"/>
        <v>0.4308465352799733</v>
      </c>
      <c r="O58" s="102">
        <f t="shared" si="14"/>
        <v>0.45385595135379431</v>
      </c>
      <c r="P58" s="102">
        <f t="shared" si="14"/>
        <v>0.42374027093742317</v>
      </c>
      <c r="Q58" s="115"/>
      <c r="R58" s="116"/>
    </row>
    <row r="59" spans="3:18" s="23" customFormat="1" ht="49.5" customHeight="1" x14ac:dyDescent="0.2">
      <c r="C59" s="43" t="s">
        <v>20</v>
      </c>
      <c r="D59" s="56">
        <f t="shared" ref="D59:O60" si="15">SUM(D38,D41,D44,D47,D50,D53,D56)</f>
        <v>4064123</v>
      </c>
      <c r="E59" s="56">
        <f t="shared" si="15"/>
        <v>3947086</v>
      </c>
      <c r="F59" s="56">
        <f t="shared" si="15"/>
        <v>4575202</v>
      </c>
      <c r="G59" s="56">
        <f t="shared" si="15"/>
        <v>5073668</v>
      </c>
      <c r="H59" s="56">
        <f t="shared" si="15"/>
        <v>6021831</v>
      </c>
      <c r="I59" s="57">
        <f t="shared" si="15"/>
        <v>4986159</v>
      </c>
      <c r="J59" s="58">
        <f t="shared" si="15"/>
        <v>5872757</v>
      </c>
      <c r="K59" s="56">
        <f t="shared" si="15"/>
        <v>8746701</v>
      </c>
      <c r="L59" s="56">
        <f t="shared" si="15"/>
        <v>5054629</v>
      </c>
      <c r="M59" s="56">
        <f t="shared" si="15"/>
        <v>5662285</v>
      </c>
      <c r="N59" s="56">
        <f t="shared" si="15"/>
        <v>5142126</v>
      </c>
      <c r="O59" s="56">
        <f t="shared" si="15"/>
        <v>3253973</v>
      </c>
      <c r="P59" s="56">
        <f>SUM(D59:O59)</f>
        <v>62400540</v>
      </c>
      <c r="Q59" s="45">
        <f>P60</f>
        <v>55324776</v>
      </c>
      <c r="R59" s="122">
        <f>P61</f>
        <v>0.12789503205580077</v>
      </c>
    </row>
    <row r="60" spans="3:18" s="23" customFormat="1" ht="44.25" hidden="1" customHeight="1" x14ac:dyDescent="0.2">
      <c r="C60" s="69" t="s">
        <v>36</v>
      </c>
      <c r="D60" s="78">
        <f>SUM(D39,D42,D45,D48,D51,D54,D57)</f>
        <v>3511567</v>
      </c>
      <c r="E60" s="78">
        <f t="shared" si="15"/>
        <v>2624835</v>
      </c>
      <c r="F60" s="78">
        <f t="shared" si="15"/>
        <v>3549800</v>
      </c>
      <c r="G60" s="78">
        <f t="shared" si="15"/>
        <v>4612597</v>
      </c>
      <c r="H60" s="78">
        <f t="shared" si="15"/>
        <v>5902742</v>
      </c>
      <c r="I60" s="79">
        <f t="shared" si="15"/>
        <v>4457949</v>
      </c>
      <c r="J60" s="80">
        <f t="shared" si="15"/>
        <v>5235024</v>
      </c>
      <c r="K60" s="78">
        <f t="shared" si="15"/>
        <v>6960669</v>
      </c>
      <c r="L60" s="78">
        <f t="shared" si="15"/>
        <v>4894253</v>
      </c>
      <c r="M60" s="78">
        <f t="shared" si="15"/>
        <v>5817951</v>
      </c>
      <c r="N60" s="78">
        <f t="shared" si="15"/>
        <v>4876044</v>
      </c>
      <c r="O60" s="78">
        <f t="shared" si="15"/>
        <v>2881345</v>
      </c>
      <c r="P60" s="78">
        <f>SUM(P39,P42,P45,P48,P51,P54,P57)</f>
        <v>55324776</v>
      </c>
      <c r="Q60" s="83"/>
      <c r="R60" s="123"/>
    </row>
    <row r="61" spans="3:18" s="91" customFormat="1" ht="49.5" customHeight="1" thickBot="1" x14ac:dyDescent="0.25">
      <c r="C61" s="105" t="s">
        <v>47</v>
      </c>
      <c r="D61" s="106">
        <f t="shared" ref="D61:P61" si="16">(D59/D60)-1</f>
        <v>0.15735311329671342</v>
      </c>
      <c r="E61" s="106">
        <f t="shared" si="16"/>
        <v>0.50374633072174069</v>
      </c>
      <c r="F61" s="106">
        <f t="shared" si="16"/>
        <v>0.28886190771311049</v>
      </c>
      <c r="G61" s="106">
        <f t="shared" si="16"/>
        <v>9.9959090291217745E-2</v>
      </c>
      <c r="H61" s="106">
        <f t="shared" si="16"/>
        <v>2.0175199932505938E-2</v>
      </c>
      <c r="I61" s="107">
        <f t="shared" si="16"/>
        <v>0.11848722360888386</v>
      </c>
      <c r="J61" s="108">
        <f t="shared" si="16"/>
        <v>0.12182045392724072</v>
      </c>
      <c r="K61" s="106">
        <f t="shared" si="16"/>
        <v>0.25658912957935498</v>
      </c>
      <c r="L61" s="106">
        <f t="shared" si="16"/>
        <v>3.2768228369068675E-2</v>
      </c>
      <c r="M61" s="106">
        <f t="shared" si="16"/>
        <v>-2.6756155216845268E-2</v>
      </c>
      <c r="N61" s="106">
        <f t="shared" si="16"/>
        <v>5.4569236864966841E-2</v>
      </c>
      <c r="O61" s="106">
        <f t="shared" si="16"/>
        <v>0.12932432596582499</v>
      </c>
      <c r="P61" s="106">
        <f t="shared" si="16"/>
        <v>0.12789503205580077</v>
      </c>
      <c r="Q61" s="109" t="s">
        <v>29</v>
      </c>
      <c r="R61" s="109" t="s">
        <v>29</v>
      </c>
    </row>
    <row r="62" spans="3:18" s="19" customFormat="1" ht="49.5" customHeight="1" x14ac:dyDescent="0.2">
      <c r="C62" s="41" t="s">
        <v>21</v>
      </c>
      <c r="D62" s="628">
        <f>SUM(D59:F59)</f>
        <v>12586411</v>
      </c>
      <c r="E62" s="628"/>
      <c r="F62" s="628"/>
      <c r="G62" s="628">
        <f>SUM(G59:I59)</f>
        <v>16081658</v>
      </c>
      <c r="H62" s="628"/>
      <c r="I62" s="628"/>
      <c r="J62" s="628">
        <f>SUM(J59:L59)</f>
        <v>19674087</v>
      </c>
      <c r="K62" s="628"/>
      <c r="L62" s="628"/>
      <c r="M62" s="628">
        <f>SUM(M59:O59)</f>
        <v>14058384</v>
      </c>
      <c r="N62" s="628"/>
      <c r="O62" s="628"/>
      <c r="P62" s="30">
        <f>SUM(D62:O62)</f>
        <v>62400540</v>
      </c>
      <c r="Q62" s="22"/>
      <c r="R62" s="24"/>
    </row>
    <row r="63" spans="3:18" s="19" customFormat="1" ht="44.25" hidden="1" customHeight="1" x14ac:dyDescent="0.2">
      <c r="C63" s="77" t="s">
        <v>37</v>
      </c>
      <c r="D63" s="629">
        <f>SUM(D60:F60)</f>
        <v>9686202</v>
      </c>
      <c r="E63" s="629"/>
      <c r="F63" s="629"/>
      <c r="G63" s="629">
        <f>SUM(G60:I60)</f>
        <v>14973288</v>
      </c>
      <c r="H63" s="629"/>
      <c r="I63" s="629"/>
      <c r="J63" s="629">
        <f>SUM(J60:L60)</f>
        <v>17089946</v>
      </c>
      <c r="K63" s="629"/>
      <c r="L63" s="629"/>
      <c r="M63" s="629">
        <f>SUM(M60:O60)</f>
        <v>13575340</v>
      </c>
      <c r="N63" s="629"/>
      <c r="O63" s="629"/>
      <c r="P63" s="78">
        <f>SUM(D63:O63)</f>
        <v>55324776</v>
      </c>
      <c r="Q63" s="22"/>
      <c r="R63" s="24"/>
    </row>
    <row r="64" spans="3:18" s="91" customFormat="1" ht="49.5" customHeight="1" x14ac:dyDescent="0.2">
      <c r="C64" s="117" t="s">
        <v>47</v>
      </c>
      <c r="D64" s="630">
        <f>D62/D63-1</f>
        <v>0.29941653085492126</v>
      </c>
      <c r="E64" s="630"/>
      <c r="F64" s="630"/>
      <c r="G64" s="630">
        <f>G62/G63-1</f>
        <v>7.4023153765559124E-2</v>
      </c>
      <c r="H64" s="630"/>
      <c r="I64" s="630"/>
      <c r="J64" s="630">
        <f>J62/J63-1</f>
        <v>0.15120826010801913</v>
      </c>
      <c r="K64" s="630"/>
      <c r="L64" s="630"/>
      <c r="M64" s="630">
        <f>M62/M63-1</f>
        <v>3.5582460549790973E-2</v>
      </c>
      <c r="N64" s="630"/>
      <c r="O64" s="630"/>
      <c r="P64" s="127">
        <f>P61</f>
        <v>0.12789503205580077</v>
      </c>
      <c r="Q64" s="113"/>
      <c r="R64" s="118"/>
    </row>
    <row r="65" spans="3:14" x14ac:dyDescent="0.2">
      <c r="C65" s="627"/>
      <c r="D65" s="627"/>
      <c r="E65" s="627"/>
      <c r="F65" s="627"/>
      <c r="G65" s="627"/>
      <c r="H65" s="627"/>
      <c r="I65" s="627"/>
    </row>
    <row r="69" spans="3:14" ht="24" x14ac:dyDescent="0.25">
      <c r="F69" s="28" t="s">
        <v>45</v>
      </c>
      <c r="N69" s="27" t="s">
        <v>46</v>
      </c>
    </row>
  </sheetData>
  <mergeCells count="63">
    <mergeCell ref="C16:C18"/>
    <mergeCell ref="C1:G1"/>
    <mergeCell ref="Q2:R3"/>
    <mergeCell ref="C4:C6"/>
    <mergeCell ref="D4:I4"/>
    <mergeCell ref="J4:O4"/>
    <mergeCell ref="P4:P6"/>
    <mergeCell ref="Q4:Q6"/>
    <mergeCell ref="R4:R6"/>
    <mergeCell ref="D5:F5"/>
    <mergeCell ref="G5:I5"/>
    <mergeCell ref="J5:L5"/>
    <mergeCell ref="M5:O5"/>
    <mergeCell ref="C7:C9"/>
    <mergeCell ref="C10:C12"/>
    <mergeCell ref="C13:C15"/>
    <mergeCell ref="M25:O25"/>
    <mergeCell ref="D26:F26"/>
    <mergeCell ref="G26:I26"/>
    <mergeCell ref="J26:L26"/>
    <mergeCell ref="M26:O26"/>
    <mergeCell ref="C32:I32"/>
    <mergeCell ref="C19:C21"/>
    <mergeCell ref="D25:F25"/>
    <mergeCell ref="G25:I25"/>
    <mergeCell ref="J25:L25"/>
    <mergeCell ref="D27:F27"/>
    <mergeCell ref="G27:I27"/>
    <mergeCell ref="J27:L27"/>
    <mergeCell ref="M27:O27"/>
    <mergeCell ref="C28:I28"/>
    <mergeCell ref="C47:C49"/>
    <mergeCell ref="O33:P34"/>
    <mergeCell ref="Q33:R34"/>
    <mergeCell ref="C35:C37"/>
    <mergeCell ref="D35:I35"/>
    <mergeCell ref="J35:O35"/>
    <mergeCell ref="P35:P37"/>
    <mergeCell ref="Q35:Q37"/>
    <mergeCell ref="R35:R37"/>
    <mergeCell ref="D36:F36"/>
    <mergeCell ref="G36:I36"/>
    <mergeCell ref="J36:L36"/>
    <mergeCell ref="M36:O36"/>
    <mergeCell ref="C38:C40"/>
    <mergeCell ref="C41:C43"/>
    <mergeCell ref="C44:C46"/>
    <mergeCell ref="C50:C52"/>
    <mergeCell ref="C53:C55"/>
    <mergeCell ref="C56:C58"/>
    <mergeCell ref="D62:F62"/>
    <mergeCell ref="G62:I62"/>
    <mergeCell ref="C65:I65"/>
    <mergeCell ref="M62:O62"/>
    <mergeCell ref="D63:F63"/>
    <mergeCell ref="G63:I63"/>
    <mergeCell ref="J63:L63"/>
    <mergeCell ref="M63:O63"/>
    <mergeCell ref="D64:F64"/>
    <mergeCell ref="G64:I64"/>
    <mergeCell ref="J64:L64"/>
    <mergeCell ref="M64:O64"/>
    <mergeCell ref="J62:L62"/>
  </mergeCells>
  <phoneticPr fontId="2"/>
  <conditionalFormatting sqref="D38:P59">
    <cfRule type="expression" dxfId="1" priority="1">
      <formula>MOD(D69,1)&lt;&gt;0</formula>
    </cfRule>
  </conditionalFormatting>
  <dataValidations count="1">
    <dataValidation type="whole" operator="greaterThanOrEqual" allowBlank="1" showInputMessage="1" showErrorMessage="1" sqref="D7:O19" xr:uid="{A4DE8041-AF6D-47F7-8BCC-BDCC7C12202F}">
      <formula1>0</formula1>
    </dataValidation>
  </dataValidations>
  <printOptions horizontalCentered="1"/>
  <pageMargins left="0.25" right="0.25" top="0.75" bottom="0.75" header="0.3" footer="0.3"/>
  <pageSetup paperSize="9" scale="50" firstPageNumber="40" fitToHeight="2" orientation="portrait" useFirstPageNumber="1" r:id="rId1"/>
  <headerFooter alignWithMargins="0">
    <oddHeader xml:space="preserve">&amp;C                </oddHeader>
  </headerFooter>
  <colBreaks count="1" manualBreakCount="1">
    <brk id="9" max="6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942C0-7B73-4061-A3BF-E9DCCE7E61E0}">
  <sheetPr>
    <pageSetUpPr fitToPage="1"/>
  </sheetPr>
  <dimension ref="A1:P87"/>
  <sheetViews>
    <sheetView showGridLines="0" view="pageBreakPreview" topLeftCell="A25" zoomScale="50" zoomScaleNormal="50" zoomScaleSheetLayoutView="50" zoomScalePageLayoutView="55" workbookViewId="0">
      <selection activeCell="U23" sqref="U23"/>
    </sheetView>
  </sheetViews>
  <sheetFormatPr defaultColWidth="9" defaultRowHeight="13.5" x14ac:dyDescent="0.15"/>
  <cols>
    <col min="1" max="1" width="29.375" style="137" customWidth="1"/>
    <col min="2" max="13" width="18.125" style="137" customWidth="1"/>
    <col min="14" max="15" width="20" style="137" bestFit="1" customWidth="1"/>
    <col min="16" max="16" width="14.375" style="137" customWidth="1"/>
    <col min="17" max="17" width="6.125" style="137" customWidth="1"/>
    <col min="18" max="16384" width="9" style="137"/>
  </cols>
  <sheetData>
    <row r="1" spans="1:16" ht="34.5" customHeight="1" x14ac:dyDescent="0.3">
      <c r="A1" s="134" t="s">
        <v>63</v>
      </c>
      <c r="B1" s="134"/>
      <c r="C1" s="134"/>
      <c r="D1" s="134"/>
      <c r="E1" s="134"/>
      <c r="F1" s="135"/>
      <c r="G1" s="135"/>
      <c r="H1" s="136"/>
      <c r="I1" s="136"/>
      <c r="J1" s="136"/>
      <c r="K1" s="136"/>
      <c r="L1" s="136"/>
      <c r="M1" s="136"/>
      <c r="N1" s="136"/>
      <c r="O1" s="136"/>
    </row>
    <row r="2" spans="1:16" ht="42.75" customHeight="1" x14ac:dyDescent="0.2">
      <c r="A2" s="138"/>
    </row>
    <row r="3" spans="1:16" ht="24" x14ac:dyDescent="0.25">
      <c r="A3" s="139" t="s">
        <v>64</v>
      </c>
      <c r="L3" s="140"/>
      <c r="M3" s="140"/>
      <c r="N3" s="140"/>
      <c r="O3" s="140"/>
      <c r="P3" s="140"/>
    </row>
    <row r="4" spans="1:16" ht="21" customHeight="1" x14ac:dyDescent="0.2">
      <c r="G4" s="141"/>
      <c r="L4" s="142"/>
      <c r="M4" s="142"/>
      <c r="N4" s="142"/>
      <c r="O4" s="142"/>
      <c r="P4" s="143" t="s">
        <v>65</v>
      </c>
    </row>
    <row r="5" spans="1:16" s="146" customFormat="1" ht="23.25" customHeight="1" x14ac:dyDescent="0.2">
      <c r="A5" s="684" t="s">
        <v>66</v>
      </c>
      <c r="B5" s="681" t="s">
        <v>67</v>
      </c>
      <c r="C5" s="681"/>
      <c r="D5" s="681"/>
      <c r="E5" s="681"/>
      <c r="F5" s="681"/>
      <c r="G5" s="681"/>
      <c r="H5" s="687" t="s">
        <v>67</v>
      </c>
      <c r="I5" s="688"/>
      <c r="J5" s="688"/>
      <c r="K5" s="688"/>
      <c r="L5" s="688"/>
      <c r="M5" s="688"/>
      <c r="N5" s="671" t="s">
        <v>370</v>
      </c>
      <c r="O5" s="674" t="s">
        <v>62</v>
      </c>
      <c r="P5" s="692" t="s">
        <v>48</v>
      </c>
    </row>
    <row r="6" spans="1:16" s="146" customFormat="1" ht="23.25" customHeight="1" x14ac:dyDescent="0.2">
      <c r="A6" s="685"/>
      <c r="B6" s="681" t="s">
        <v>22</v>
      </c>
      <c r="C6" s="681"/>
      <c r="D6" s="681"/>
      <c r="E6" s="681" t="s">
        <v>23</v>
      </c>
      <c r="F6" s="681"/>
      <c r="G6" s="681"/>
      <c r="H6" s="681" t="s">
        <v>24</v>
      </c>
      <c r="I6" s="681"/>
      <c r="J6" s="681"/>
      <c r="K6" s="682" t="s">
        <v>40</v>
      </c>
      <c r="L6" s="681"/>
      <c r="M6" s="681"/>
      <c r="N6" s="672"/>
      <c r="O6" s="675"/>
      <c r="P6" s="681"/>
    </row>
    <row r="7" spans="1:16" s="146" customFormat="1" ht="23.25" customHeight="1" thickBot="1" x14ac:dyDescent="0.25">
      <c r="A7" s="686"/>
      <c r="B7" s="147" t="s">
        <v>6</v>
      </c>
      <c r="C7" s="147" t="s">
        <v>7</v>
      </c>
      <c r="D7" s="147" t="s">
        <v>8</v>
      </c>
      <c r="E7" s="147" t="s">
        <v>0</v>
      </c>
      <c r="F7" s="147" t="s">
        <v>1</v>
      </c>
      <c r="G7" s="147" t="s">
        <v>2</v>
      </c>
      <c r="H7" s="147" t="s">
        <v>3</v>
      </c>
      <c r="I7" s="147" t="s">
        <v>4</v>
      </c>
      <c r="J7" s="147" t="s">
        <v>5</v>
      </c>
      <c r="K7" s="147" t="s">
        <v>41</v>
      </c>
      <c r="L7" s="147" t="s">
        <v>42</v>
      </c>
      <c r="M7" s="147" t="s">
        <v>43</v>
      </c>
      <c r="N7" s="673"/>
      <c r="O7" s="676"/>
      <c r="P7" s="693"/>
    </row>
    <row r="8" spans="1:16" s="153" customFormat="1" ht="32.1" customHeight="1" thickTop="1" x14ac:dyDescent="0.15">
      <c r="A8" s="148" t="s">
        <v>35</v>
      </c>
      <c r="B8" s="149">
        <v>68827</v>
      </c>
      <c r="C8" s="149">
        <v>79012</v>
      </c>
      <c r="D8" s="149">
        <v>103846</v>
      </c>
      <c r="E8" s="149">
        <v>157380</v>
      </c>
      <c r="F8" s="149">
        <v>201606</v>
      </c>
      <c r="G8" s="149">
        <v>156094</v>
      </c>
      <c r="H8" s="149">
        <v>147600</v>
      </c>
      <c r="I8" s="149">
        <v>235997</v>
      </c>
      <c r="J8" s="149">
        <v>165232</v>
      </c>
      <c r="K8" s="149">
        <v>190545</v>
      </c>
      <c r="L8" s="149">
        <v>216702</v>
      </c>
      <c r="M8" s="149">
        <v>88381</v>
      </c>
      <c r="N8" s="150">
        <f>SUM(B8:M8)</f>
        <v>1811222</v>
      </c>
      <c r="O8" s="151">
        <f>N9</f>
        <v>1694311</v>
      </c>
      <c r="P8" s="152">
        <f>(N8/N9)-1</f>
        <v>6.9002089935082722E-2</v>
      </c>
    </row>
    <row r="9" spans="1:16" s="153" customFormat="1" ht="32.1" hidden="1" customHeight="1" x14ac:dyDescent="0.15">
      <c r="A9" s="154"/>
      <c r="B9" s="155">
        <v>72400</v>
      </c>
      <c r="C9" s="155">
        <v>66444</v>
      </c>
      <c r="D9" s="155">
        <v>82918</v>
      </c>
      <c r="E9" s="155">
        <v>166958</v>
      </c>
      <c r="F9" s="155">
        <v>194636</v>
      </c>
      <c r="G9" s="155">
        <v>160542</v>
      </c>
      <c r="H9" s="155">
        <v>150526</v>
      </c>
      <c r="I9" s="155">
        <v>164651</v>
      </c>
      <c r="J9" s="155">
        <v>137042</v>
      </c>
      <c r="K9" s="155">
        <v>209947</v>
      </c>
      <c r="L9" s="155">
        <v>228988</v>
      </c>
      <c r="M9" s="155">
        <v>59259</v>
      </c>
      <c r="N9" s="156">
        <f>SUM(B9:M9)</f>
        <v>1694311</v>
      </c>
      <c r="O9" s="157"/>
      <c r="P9" s="158"/>
    </row>
    <row r="10" spans="1:16" s="153" customFormat="1" ht="32.1" hidden="1" customHeight="1" x14ac:dyDescent="0.15">
      <c r="A10" s="154"/>
      <c r="B10" s="159">
        <f t="shared" ref="B10:N10" si="0">(B8/B9)-1</f>
        <v>-4.9350828729281759E-2</v>
      </c>
      <c r="C10" s="159">
        <f t="shared" si="0"/>
        <v>0.18915176690145086</v>
      </c>
      <c r="D10" s="159">
        <f t="shared" si="0"/>
        <v>0.25239393135386767</v>
      </c>
      <c r="E10" s="159">
        <f t="shared" si="0"/>
        <v>-5.7367721223301693E-2</v>
      </c>
      <c r="F10" s="159">
        <f t="shared" si="0"/>
        <v>3.5810435890585524E-2</v>
      </c>
      <c r="G10" s="159">
        <f t="shared" si="0"/>
        <v>-2.7706145432347951E-2</v>
      </c>
      <c r="H10" s="160">
        <f t="shared" si="0"/>
        <v>-1.9438502318536388E-2</v>
      </c>
      <c r="I10" s="160">
        <f t="shared" si="0"/>
        <v>0.43331653011521332</v>
      </c>
      <c r="J10" s="160">
        <f t="shared" si="0"/>
        <v>0.20570336101341202</v>
      </c>
      <c r="K10" s="160">
        <f t="shared" si="0"/>
        <v>-9.2413799673250918E-2</v>
      </c>
      <c r="L10" s="160">
        <f t="shared" si="0"/>
        <v>-5.3653466557199492E-2</v>
      </c>
      <c r="M10" s="160">
        <f t="shared" si="0"/>
        <v>0.49143590003206272</v>
      </c>
      <c r="N10" s="159">
        <f t="shared" si="0"/>
        <v>6.9002089935082722E-2</v>
      </c>
      <c r="O10" s="161"/>
      <c r="P10" s="158"/>
    </row>
    <row r="11" spans="1:16" s="153" customFormat="1" ht="32.1" customHeight="1" x14ac:dyDescent="0.15">
      <c r="A11" s="145" t="s">
        <v>15</v>
      </c>
      <c r="B11" s="162">
        <v>8764</v>
      </c>
      <c r="C11" s="162">
        <v>8762</v>
      </c>
      <c r="D11" s="162">
        <v>17826</v>
      </c>
      <c r="E11" s="162">
        <v>26941</v>
      </c>
      <c r="F11" s="162">
        <v>69430</v>
      </c>
      <c r="G11" s="162">
        <v>37540</v>
      </c>
      <c r="H11" s="162">
        <v>39992</v>
      </c>
      <c r="I11" s="162">
        <v>42785</v>
      </c>
      <c r="J11" s="162">
        <v>31905</v>
      </c>
      <c r="K11" s="162">
        <v>34651</v>
      </c>
      <c r="L11" s="162">
        <v>41805</v>
      </c>
      <c r="M11" s="162">
        <v>17042</v>
      </c>
      <c r="N11" s="163">
        <f>SUM(B11:M11)</f>
        <v>377443</v>
      </c>
      <c r="O11" s="151">
        <f>N12</f>
        <v>488644</v>
      </c>
      <c r="P11" s="164">
        <f>(N11/N12)-1</f>
        <v>-0.22757058308298062</v>
      </c>
    </row>
    <row r="12" spans="1:16" s="153" customFormat="1" ht="32.1" hidden="1" customHeight="1" x14ac:dyDescent="0.15">
      <c r="A12" s="154"/>
      <c r="B12" s="155">
        <v>9180</v>
      </c>
      <c r="C12" s="155">
        <v>8419</v>
      </c>
      <c r="D12" s="155">
        <v>12676</v>
      </c>
      <c r="E12" s="155">
        <v>34690</v>
      </c>
      <c r="F12" s="155">
        <v>88830</v>
      </c>
      <c r="G12" s="155">
        <v>64482</v>
      </c>
      <c r="H12" s="155">
        <v>57381</v>
      </c>
      <c r="I12" s="155">
        <v>53532</v>
      </c>
      <c r="J12" s="155">
        <v>39140</v>
      </c>
      <c r="K12" s="155">
        <v>54824</v>
      </c>
      <c r="L12" s="155">
        <v>45021</v>
      </c>
      <c r="M12" s="155">
        <v>20469</v>
      </c>
      <c r="N12" s="156">
        <f>SUM(B12:M12)</f>
        <v>488644</v>
      </c>
      <c r="O12" s="157"/>
      <c r="P12" s="158"/>
    </row>
    <row r="13" spans="1:16" s="153" customFormat="1" ht="32.1" hidden="1" customHeight="1" x14ac:dyDescent="0.15">
      <c r="A13" s="154"/>
      <c r="B13" s="159">
        <f t="shared" ref="B13:N13" si="1">(B11/B12)-1</f>
        <v>-4.5315904139433538E-2</v>
      </c>
      <c r="C13" s="159">
        <f t="shared" si="1"/>
        <v>4.0741180662786647E-2</v>
      </c>
      <c r="D13" s="159">
        <f t="shared" si="1"/>
        <v>0.40627958346481541</v>
      </c>
      <c r="E13" s="159">
        <f t="shared" si="1"/>
        <v>-0.22337849524358599</v>
      </c>
      <c r="F13" s="159">
        <f t="shared" si="1"/>
        <v>-0.21839468647979288</v>
      </c>
      <c r="G13" s="159">
        <f t="shared" si="1"/>
        <v>-0.41782202785273415</v>
      </c>
      <c r="H13" s="160">
        <f t="shared" si="1"/>
        <v>-0.30304456178874539</v>
      </c>
      <c r="I13" s="160">
        <f t="shared" si="1"/>
        <v>-0.20075842486736906</v>
      </c>
      <c r="J13" s="160">
        <f t="shared" si="1"/>
        <v>-0.18484925907000516</v>
      </c>
      <c r="K13" s="160">
        <f t="shared" si="1"/>
        <v>-0.36795928790310817</v>
      </c>
      <c r="L13" s="160">
        <f t="shared" si="1"/>
        <v>-7.1433331112147669E-2</v>
      </c>
      <c r="M13" s="160">
        <f t="shared" si="1"/>
        <v>-0.16742390932629836</v>
      </c>
      <c r="N13" s="159">
        <f t="shared" si="1"/>
        <v>-0.22757058308298062</v>
      </c>
      <c r="O13" s="161"/>
      <c r="P13" s="158"/>
    </row>
    <row r="14" spans="1:16" s="153" customFormat="1" ht="30.75" customHeight="1" x14ac:dyDescent="0.15">
      <c r="A14" s="145" t="s">
        <v>16</v>
      </c>
      <c r="B14" s="162">
        <v>7435</v>
      </c>
      <c r="C14" s="162">
        <v>9141</v>
      </c>
      <c r="D14" s="162">
        <v>24876</v>
      </c>
      <c r="E14" s="162">
        <v>49468</v>
      </c>
      <c r="F14" s="162">
        <v>89253</v>
      </c>
      <c r="G14" s="162">
        <v>73355</v>
      </c>
      <c r="H14" s="162">
        <v>70446</v>
      </c>
      <c r="I14" s="162">
        <v>135003</v>
      </c>
      <c r="J14" s="162">
        <v>84590</v>
      </c>
      <c r="K14" s="162">
        <v>148859</v>
      </c>
      <c r="L14" s="162">
        <v>92651</v>
      </c>
      <c r="M14" s="162">
        <v>22321</v>
      </c>
      <c r="N14" s="163">
        <f>SUM(B14:M14)</f>
        <v>807398</v>
      </c>
      <c r="O14" s="151">
        <f>N15</f>
        <v>869657</v>
      </c>
      <c r="P14" s="164">
        <f>(N14/N15)-1</f>
        <v>-7.1590293644505865E-2</v>
      </c>
    </row>
    <row r="15" spans="1:16" s="153" customFormat="1" ht="32.25" hidden="1" customHeight="1" x14ac:dyDescent="0.15">
      <c r="A15" s="154"/>
      <c r="B15" s="155">
        <v>4853</v>
      </c>
      <c r="C15" s="155">
        <v>1108</v>
      </c>
      <c r="D15" s="155">
        <v>3947</v>
      </c>
      <c r="E15" s="155">
        <v>38042</v>
      </c>
      <c r="F15" s="155">
        <v>101756</v>
      </c>
      <c r="G15" s="155">
        <v>74960</v>
      </c>
      <c r="H15" s="155">
        <v>89778</v>
      </c>
      <c r="I15" s="155">
        <v>130496</v>
      </c>
      <c r="J15" s="155">
        <v>92039</v>
      </c>
      <c r="K15" s="155">
        <v>206815</v>
      </c>
      <c r="L15" s="155">
        <v>102991</v>
      </c>
      <c r="M15" s="155">
        <v>22872</v>
      </c>
      <c r="N15" s="156">
        <f>SUM(B15:M15)</f>
        <v>869657</v>
      </c>
      <c r="O15" s="157"/>
      <c r="P15" s="158"/>
    </row>
    <row r="16" spans="1:16" s="153" customFormat="1" ht="32.1" hidden="1" customHeight="1" x14ac:dyDescent="0.15">
      <c r="A16" s="154"/>
      <c r="B16" s="159">
        <f t="shared" ref="B16:N16" si="2">(B14/B15)-1</f>
        <v>0.53204203585411092</v>
      </c>
      <c r="C16" s="159">
        <f t="shared" si="2"/>
        <v>7.25</v>
      </c>
      <c r="D16" s="159">
        <f t="shared" si="2"/>
        <v>5.3025082341018495</v>
      </c>
      <c r="E16" s="159">
        <f t="shared" si="2"/>
        <v>0.30035224225855628</v>
      </c>
      <c r="F16" s="159">
        <f t="shared" si="2"/>
        <v>-0.12287236133495816</v>
      </c>
      <c r="G16" s="159">
        <f t="shared" si="2"/>
        <v>-2.1411419423692624E-2</v>
      </c>
      <c r="H16" s="160">
        <f t="shared" si="2"/>
        <v>-0.21533115017042037</v>
      </c>
      <c r="I16" s="160">
        <f t="shared" si="2"/>
        <v>3.4537457086807333E-2</v>
      </c>
      <c r="J16" s="160">
        <f t="shared" si="2"/>
        <v>-8.0933082714936044E-2</v>
      </c>
      <c r="K16" s="160">
        <f t="shared" si="2"/>
        <v>-0.28023112443488141</v>
      </c>
      <c r="L16" s="160">
        <f t="shared" si="2"/>
        <v>-0.10039712207862828</v>
      </c>
      <c r="M16" s="160">
        <f t="shared" si="2"/>
        <v>-2.4090591115774718E-2</v>
      </c>
      <c r="N16" s="159">
        <f t="shared" si="2"/>
        <v>-7.1590293644505865E-2</v>
      </c>
      <c r="O16" s="161"/>
      <c r="P16" s="158"/>
    </row>
    <row r="17" spans="1:16" s="153" customFormat="1" ht="32.1" customHeight="1" x14ac:dyDescent="0.15">
      <c r="A17" s="145" t="s">
        <v>17</v>
      </c>
      <c r="B17" s="162">
        <v>22370</v>
      </c>
      <c r="C17" s="162">
        <v>29560</v>
      </c>
      <c r="D17" s="162">
        <v>17840</v>
      </c>
      <c r="E17" s="162">
        <v>21300</v>
      </c>
      <c r="F17" s="162">
        <v>55320</v>
      </c>
      <c r="G17" s="162">
        <v>51890</v>
      </c>
      <c r="H17" s="162">
        <v>69040</v>
      </c>
      <c r="I17" s="162">
        <v>122680</v>
      </c>
      <c r="J17" s="162">
        <v>53440</v>
      </c>
      <c r="K17" s="162">
        <v>69910</v>
      </c>
      <c r="L17" s="162">
        <v>36970</v>
      </c>
      <c r="M17" s="162">
        <v>10870</v>
      </c>
      <c r="N17" s="163">
        <f>SUM(B17:M17)</f>
        <v>561190</v>
      </c>
      <c r="O17" s="151">
        <f>N18</f>
        <v>458838</v>
      </c>
      <c r="P17" s="164">
        <f>(N17/N18)-1</f>
        <v>0.2230678365784875</v>
      </c>
    </row>
    <row r="18" spans="1:16" s="153" customFormat="1" ht="31.5" hidden="1" customHeight="1" x14ac:dyDescent="0.15">
      <c r="A18" s="154"/>
      <c r="B18" s="155">
        <v>9330</v>
      </c>
      <c r="C18" s="155">
        <v>8900</v>
      </c>
      <c r="D18" s="155">
        <v>12060</v>
      </c>
      <c r="E18" s="155">
        <v>17270</v>
      </c>
      <c r="F18" s="155">
        <v>46480</v>
      </c>
      <c r="G18" s="155">
        <v>42740</v>
      </c>
      <c r="H18" s="155">
        <v>60690</v>
      </c>
      <c r="I18" s="155">
        <v>104790</v>
      </c>
      <c r="J18" s="155">
        <v>47477</v>
      </c>
      <c r="K18" s="155">
        <v>69321</v>
      </c>
      <c r="L18" s="155">
        <v>30540</v>
      </c>
      <c r="M18" s="155">
        <v>9240</v>
      </c>
      <c r="N18" s="156">
        <f>SUM(B18:M18)</f>
        <v>458838</v>
      </c>
      <c r="O18" s="157"/>
      <c r="P18" s="158"/>
    </row>
    <row r="19" spans="1:16" s="153" customFormat="1" ht="32.1" hidden="1" customHeight="1" x14ac:dyDescent="0.15">
      <c r="A19" s="154"/>
      <c r="B19" s="159">
        <f t="shared" ref="B19:N19" si="3">(B17/B18)-1</f>
        <v>1.397642015005359</v>
      </c>
      <c r="C19" s="159">
        <f t="shared" si="3"/>
        <v>2.3213483146067415</v>
      </c>
      <c r="D19" s="159">
        <f t="shared" si="3"/>
        <v>0.47927031509121054</v>
      </c>
      <c r="E19" s="159">
        <f t="shared" si="3"/>
        <v>0.23335263462652001</v>
      </c>
      <c r="F19" s="159">
        <f t="shared" si="3"/>
        <v>0.19018932874354566</v>
      </c>
      <c r="G19" s="159">
        <f t="shared" si="3"/>
        <v>0.21408516612072992</v>
      </c>
      <c r="H19" s="160">
        <f t="shared" si="3"/>
        <v>0.13758444554292315</v>
      </c>
      <c r="I19" s="160">
        <f t="shared" si="3"/>
        <v>0.17072239717530291</v>
      </c>
      <c r="J19" s="160">
        <f t="shared" si="3"/>
        <v>0.12559765781325694</v>
      </c>
      <c r="K19" s="160">
        <f t="shared" si="3"/>
        <v>8.4967037405692114E-3</v>
      </c>
      <c r="L19" s="160">
        <f t="shared" si="3"/>
        <v>0.21054354944335296</v>
      </c>
      <c r="M19" s="160">
        <f t="shared" si="3"/>
        <v>0.17640692640692635</v>
      </c>
      <c r="N19" s="159">
        <f t="shared" si="3"/>
        <v>0.2230678365784875</v>
      </c>
      <c r="O19" s="161"/>
      <c r="P19" s="158"/>
    </row>
    <row r="20" spans="1:16" s="153" customFormat="1" ht="32.1" customHeight="1" thickBot="1" x14ac:dyDescent="0.2">
      <c r="A20" s="165" t="s">
        <v>18</v>
      </c>
      <c r="B20" s="166">
        <v>24</v>
      </c>
      <c r="C20" s="166">
        <v>54</v>
      </c>
      <c r="D20" s="166">
        <v>1405</v>
      </c>
      <c r="E20" s="166">
        <v>5688</v>
      </c>
      <c r="F20" s="166">
        <v>23069</v>
      </c>
      <c r="G20" s="166">
        <v>24102</v>
      </c>
      <c r="H20" s="166">
        <v>19047</v>
      </c>
      <c r="I20" s="166">
        <v>30108</v>
      </c>
      <c r="J20" s="166">
        <v>18107</v>
      </c>
      <c r="K20" s="166">
        <v>21801</v>
      </c>
      <c r="L20" s="166">
        <v>8425</v>
      </c>
      <c r="M20" s="166">
        <v>82</v>
      </c>
      <c r="N20" s="167">
        <f>SUM(B20:M20)</f>
        <v>151912</v>
      </c>
      <c r="O20" s="168">
        <f>N21</f>
        <v>130455</v>
      </c>
      <c r="P20" s="169">
        <f>(N20/N21)-1</f>
        <v>0.16447817254992136</v>
      </c>
    </row>
    <row r="21" spans="1:16" s="153" customFormat="1" ht="32.1" hidden="1" customHeight="1" thickTop="1" x14ac:dyDescent="0.15">
      <c r="A21" s="170"/>
      <c r="B21" s="171">
        <v>220</v>
      </c>
      <c r="C21" s="171">
        <v>61</v>
      </c>
      <c r="D21" s="171">
        <v>894</v>
      </c>
      <c r="E21" s="171">
        <v>4610</v>
      </c>
      <c r="F21" s="171">
        <v>19891</v>
      </c>
      <c r="G21" s="171">
        <v>21949</v>
      </c>
      <c r="H21" s="171">
        <v>17925</v>
      </c>
      <c r="I21" s="171">
        <v>22483</v>
      </c>
      <c r="J21" s="171">
        <v>15628</v>
      </c>
      <c r="K21" s="171">
        <v>18674</v>
      </c>
      <c r="L21" s="171">
        <v>7747</v>
      </c>
      <c r="M21" s="171">
        <v>373</v>
      </c>
      <c r="N21" s="172">
        <f>SUM(B21:M21)</f>
        <v>130455</v>
      </c>
      <c r="O21" s="173"/>
      <c r="P21" s="174"/>
    </row>
    <row r="22" spans="1:16" s="153" customFormat="1" ht="32.1" hidden="1" customHeight="1" thickBot="1" x14ac:dyDescent="0.2">
      <c r="A22" s="175"/>
      <c r="B22" s="159">
        <f t="shared" ref="B22:N22" si="4">(B20/B21)-1</f>
        <v>-0.89090909090909087</v>
      </c>
      <c r="C22" s="159">
        <f t="shared" si="4"/>
        <v>-0.11475409836065575</v>
      </c>
      <c r="D22" s="159">
        <f t="shared" si="4"/>
        <v>0.57158836689038028</v>
      </c>
      <c r="E22" s="159">
        <f t="shared" si="4"/>
        <v>0.23383947939262484</v>
      </c>
      <c r="F22" s="159">
        <f t="shared" si="4"/>
        <v>0.15977075059071932</v>
      </c>
      <c r="G22" s="159">
        <f t="shared" si="4"/>
        <v>9.8091029204063984E-2</v>
      </c>
      <c r="H22" s="160">
        <f t="shared" si="4"/>
        <v>6.2594142259414287E-2</v>
      </c>
      <c r="I22" s="160">
        <f t="shared" si="4"/>
        <v>0.33914513187741857</v>
      </c>
      <c r="J22" s="160">
        <f t="shared" si="4"/>
        <v>0.15862554389557215</v>
      </c>
      <c r="K22" s="160">
        <f t="shared" si="4"/>
        <v>0.16745207240012849</v>
      </c>
      <c r="L22" s="160">
        <f t="shared" si="4"/>
        <v>8.7517748805989504E-2</v>
      </c>
      <c r="M22" s="160">
        <f t="shared" si="4"/>
        <v>-0.78016085790884715</v>
      </c>
      <c r="N22" s="159">
        <f t="shared" si="4"/>
        <v>0.16447817254992136</v>
      </c>
      <c r="O22" s="161"/>
      <c r="P22" s="158"/>
    </row>
    <row r="23" spans="1:16" s="153" customFormat="1" ht="32.1" customHeight="1" thickTop="1" x14ac:dyDescent="0.15">
      <c r="A23" s="176" t="s">
        <v>20</v>
      </c>
      <c r="B23" s="163">
        <f t="shared" ref="B23:M24" si="5">SUM(B8,B11,B14,B17,B20)</f>
        <v>107420</v>
      </c>
      <c r="C23" s="177">
        <f t="shared" si="5"/>
        <v>126529</v>
      </c>
      <c r="D23" s="163">
        <f t="shared" si="5"/>
        <v>165793</v>
      </c>
      <c r="E23" s="163">
        <f t="shared" si="5"/>
        <v>260777</v>
      </c>
      <c r="F23" s="163">
        <f t="shared" si="5"/>
        <v>438678</v>
      </c>
      <c r="G23" s="163">
        <f t="shared" si="5"/>
        <v>342981</v>
      </c>
      <c r="H23" s="178">
        <f t="shared" si="5"/>
        <v>346125</v>
      </c>
      <c r="I23" s="178">
        <f t="shared" si="5"/>
        <v>566573</v>
      </c>
      <c r="J23" s="178">
        <f t="shared" si="5"/>
        <v>353274</v>
      </c>
      <c r="K23" s="178">
        <f t="shared" si="5"/>
        <v>465766</v>
      </c>
      <c r="L23" s="178">
        <f t="shared" si="5"/>
        <v>396553</v>
      </c>
      <c r="M23" s="178">
        <f t="shared" si="5"/>
        <v>138696</v>
      </c>
      <c r="N23" s="163">
        <f>SUM(N8,N11,N14,N17,N20)</f>
        <v>3709165</v>
      </c>
      <c r="O23" s="179">
        <f>N24</f>
        <v>3641905</v>
      </c>
      <c r="P23" s="164">
        <f>(N23/N24)-1</f>
        <v>1.8468356533188013E-2</v>
      </c>
    </row>
    <row r="24" spans="1:16" s="153" customFormat="1" ht="32.1" hidden="1" customHeight="1" x14ac:dyDescent="0.15">
      <c r="A24" s="180"/>
      <c r="B24" s="156">
        <f>SUM(B9,B12,B15,B18,B21)</f>
        <v>95983</v>
      </c>
      <c r="C24" s="181">
        <f t="shared" si="5"/>
        <v>84932</v>
      </c>
      <c r="D24" s="156">
        <f t="shared" si="5"/>
        <v>112495</v>
      </c>
      <c r="E24" s="156">
        <f t="shared" si="5"/>
        <v>261570</v>
      </c>
      <c r="F24" s="156">
        <f t="shared" si="5"/>
        <v>451593</v>
      </c>
      <c r="G24" s="156">
        <f t="shared" si="5"/>
        <v>364673</v>
      </c>
      <c r="H24" s="156">
        <f t="shared" si="5"/>
        <v>376300</v>
      </c>
      <c r="I24" s="156">
        <f t="shared" si="5"/>
        <v>475952</v>
      </c>
      <c r="J24" s="156">
        <f t="shared" si="5"/>
        <v>331326</v>
      </c>
      <c r="K24" s="156">
        <f t="shared" si="5"/>
        <v>559581</v>
      </c>
      <c r="L24" s="156">
        <f t="shared" si="5"/>
        <v>415287</v>
      </c>
      <c r="M24" s="156">
        <f t="shared" si="5"/>
        <v>112213</v>
      </c>
      <c r="N24" s="156">
        <f>SUM(N9,N12,N15,N18,N21)</f>
        <v>3641905</v>
      </c>
      <c r="O24" s="156">
        <f>SUM(O9,O12,O15,O18,O21)</f>
        <v>0</v>
      </c>
    </row>
    <row r="25" spans="1:16" s="153" customFormat="1" ht="32.1" customHeight="1" x14ac:dyDescent="0.15">
      <c r="A25" s="145" t="s">
        <v>47</v>
      </c>
      <c r="B25" s="127">
        <f t="shared" ref="B25:N25" si="6">(B23/B24)-1</f>
        <v>0.11915651729993848</v>
      </c>
      <c r="C25" s="127">
        <f t="shared" si="6"/>
        <v>0.48976828521640847</v>
      </c>
      <c r="D25" s="127">
        <f t="shared" si="6"/>
        <v>0.47378105693586381</v>
      </c>
      <c r="E25" s="127">
        <f t="shared" si="6"/>
        <v>-3.0316932369920391E-3</v>
      </c>
      <c r="F25" s="127">
        <f t="shared" si="6"/>
        <v>-2.859876038822573E-2</v>
      </c>
      <c r="G25" s="127">
        <f t="shared" si="6"/>
        <v>-5.9483427618715945E-2</v>
      </c>
      <c r="H25" s="127">
        <f t="shared" si="6"/>
        <v>-8.0188679245283057E-2</v>
      </c>
      <c r="I25" s="127">
        <f t="shared" si="6"/>
        <v>0.19039945204558451</v>
      </c>
      <c r="J25" s="127">
        <f t="shared" si="6"/>
        <v>6.6242914833125166E-2</v>
      </c>
      <c r="K25" s="127">
        <f t="shared" si="6"/>
        <v>-0.16765222550443992</v>
      </c>
      <c r="L25" s="127">
        <f t="shared" si="6"/>
        <v>-4.511097144866083E-2</v>
      </c>
      <c r="M25" s="127">
        <f t="shared" si="6"/>
        <v>0.23600652330835103</v>
      </c>
      <c r="N25" s="127">
        <f t="shared" si="6"/>
        <v>1.8468356533188013E-2</v>
      </c>
      <c r="O25" s="182"/>
    </row>
    <row r="26" spans="1:16" s="153" customFormat="1" ht="32.1" customHeight="1" x14ac:dyDescent="0.15">
      <c r="A26" s="145" t="s">
        <v>21</v>
      </c>
      <c r="B26" s="669">
        <f>SUM(B23:D23)</f>
        <v>399742</v>
      </c>
      <c r="C26" s="669"/>
      <c r="D26" s="669"/>
      <c r="E26" s="669">
        <f>SUM(E23:G23)</f>
        <v>1042436</v>
      </c>
      <c r="F26" s="669"/>
      <c r="G26" s="669"/>
      <c r="H26" s="669">
        <f>SUM(H23:J23)</f>
        <v>1265972</v>
      </c>
      <c r="I26" s="669"/>
      <c r="J26" s="669"/>
      <c r="K26" s="669">
        <f>SUM(K23:M23)</f>
        <v>1001015</v>
      </c>
      <c r="L26" s="669"/>
      <c r="M26" s="669"/>
      <c r="N26" s="183"/>
      <c r="O26" s="184"/>
    </row>
    <row r="27" spans="1:16" s="153" customFormat="1" ht="32.1" hidden="1" customHeight="1" x14ac:dyDescent="0.15">
      <c r="A27" s="154" t="s">
        <v>68</v>
      </c>
      <c r="B27" s="670">
        <f>SUM(B24:D24)</f>
        <v>293410</v>
      </c>
      <c r="C27" s="670"/>
      <c r="D27" s="670"/>
      <c r="E27" s="670">
        <f>SUM(E24:G24)</f>
        <v>1077836</v>
      </c>
      <c r="F27" s="670"/>
      <c r="G27" s="670"/>
      <c r="H27" s="670">
        <f>SUM(H24:J24)</f>
        <v>1183578</v>
      </c>
      <c r="I27" s="670"/>
      <c r="J27" s="670"/>
      <c r="K27" s="670">
        <f>SUM(K24:M24)</f>
        <v>1087081</v>
      </c>
      <c r="L27" s="670"/>
      <c r="M27" s="670"/>
      <c r="N27" s="183"/>
      <c r="O27" s="184"/>
    </row>
    <row r="28" spans="1:16" s="153" customFormat="1" ht="32.1" customHeight="1" x14ac:dyDescent="0.15">
      <c r="A28" s="145" t="s">
        <v>47</v>
      </c>
      <c r="B28" s="630">
        <f>(B26/B27)-1</f>
        <v>0.36240073617122803</v>
      </c>
      <c r="C28" s="630"/>
      <c r="D28" s="630"/>
      <c r="E28" s="630">
        <f>(E26/E27)-1</f>
        <v>-3.2843586593878871E-2</v>
      </c>
      <c r="F28" s="630"/>
      <c r="G28" s="630"/>
      <c r="H28" s="630">
        <f>(H26/H27)-1</f>
        <v>6.9614338894437022E-2</v>
      </c>
      <c r="I28" s="630"/>
      <c r="J28" s="630"/>
      <c r="K28" s="630">
        <f>(K26/K27)-1</f>
        <v>-7.9171653262268382E-2</v>
      </c>
      <c r="L28" s="630"/>
      <c r="M28" s="630"/>
      <c r="N28" s="185"/>
      <c r="O28" s="186"/>
    </row>
    <row r="29" spans="1:16" s="146" customFormat="1" ht="21" x14ac:dyDescent="0.2">
      <c r="A29" s="187"/>
      <c r="B29" s="188"/>
      <c r="C29" s="188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</row>
    <row r="30" spans="1:16" s="146" customFormat="1" ht="21" x14ac:dyDescent="0.2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2"/>
      <c r="O30" s="192"/>
    </row>
    <row r="31" spans="1:16" s="146" customFormat="1" ht="24" x14ac:dyDescent="0.25">
      <c r="A31" s="139" t="s">
        <v>69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40"/>
      <c r="P31" s="140"/>
    </row>
    <row r="32" spans="1:16" s="146" customFormat="1" ht="21" x14ac:dyDescent="0.2">
      <c r="B32" s="192"/>
      <c r="C32" s="192"/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42"/>
      <c r="P32" s="143" t="s">
        <v>65</v>
      </c>
    </row>
    <row r="33" spans="1:16" s="146" customFormat="1" ht="24" customHeight="1" x14ac:dyDescent="0.2">
      <c r="A33" s="684" t="s">
        <v>66</v>
      </c>
      <c r="B33" s="680" t="s">
        <v>67</v>
      </c>
      <c r="C33" s="680"/>
      <c r="D33" s="680"/>
      <c r="E33" s="680"/>
      <c r="F33" s="680"/>
      <c r="G33" s="680"/>
      <c r="H33" s="687" t="s">
        <v>67</v>
      </c>
      <c r="I33" s="688"/>
      <c r="J33" s="688"/>
      <c r="K33" s="688"/>
      <c r="L33" s="688"/>
      <c r="M33" s="688"/>
      <c r="N33" s="671" t="str">
        <f>N5</f>
        <v>R5計</v>
      </c>
      <c r="O33" s="674" t="str">
        <f>O5</f>
        <v>R4 計</v>
      </c>
      <c r="P33" s="677" t="s">
        <v>48</v>
      </c>
    </row>
    <row r="34" spans="1:16" s="146" customFormat="1" ht="24" customHeight="1" x14ac:dyDescent="0.2">
      <c r="A34" s="685"/>
      <c r="B34" s="680" t="s">
        <v>22</v>
      </c>
      <c r="C34" s="680"/>
      <c r="D34" s="680"/>
      <c r="E34" s="680" t="s">
        <v>23</v>
      </c>
      <c r="F34" s="680"/>
      <c r="G34" s="680"/>
      <c r="H34" s="681" t="s">
        <v>24</v>
      </c>
      <c r="I34" s="681"/>
      <c r="J34" s="681"/>
      <c r="K34" s="682" t="s">
        <v>40</v>
      </c>
      <c r="L34" s="681"/>
      <c r="M34" s="681"/>
      <c r="N34" s="672"/>
      <c r="O34" s="675"/>
      <c r="P34" s="678"/>
    </row>
    <row r="35" spans="1:16" s="146" customFormat="1" ht="24" customHeight="1" thickBot="1" x14ac:dyDescent="0.25">
      <c r="A35" s="686"/>
      <c r="B35" s="193" t="s">
        <v>6</v>
      </c>
      <c r="C35" s="193" t="s">
        <v>7</v>
      </c>
      <c r="D35" s="193" t="s">
        <v>8</v>
      </c>
      <c r="E35" s="193" t="s">
        <v>0</v>
      </c>
      <c r="F35" s="193" t="s">
        <v>1</v>
      </c>
      <c r="G35" s="193" t="s">
        <v>2</v>
      </c>
      <c r="H35" s="147" t="s">
        <v>3</v>
      </c>
      <c r="I35" s="147" t="s">
        <v>4</v>
      </c>
      <c r="J35" s="147" t="s">
        <v>5</v>
      </c>
      <c r="K35" s="147" t="s">
        <v>41</v>
      </c>
      <c r="L35" s="147" t="s">
        <v>42</v>
      </c>
      <c r="M35" s="147" t="s">
        <v>43</v>
      </c>
      <c r="N35" s="673"/>
      <c r="O35" s="676"/>
      <c r="P35" s="679"/>
    </row>
    <row r="36" spans="1:16" s="153" customFormat="1" ht="32.1" customHeight="1" thickTop="1" x14ac:dyDescent="0.15">
      <c r="A36" s="148" t="s">
        <v>35</v>
      </c>
      <c r="B36" s="149">
        <v>573136</v>
      </c>
      <c r="C36" s="149">
        <v>222077</v>
      </c>
      <c r="D36" s="149">
        <v>342479</v>
      </c>
      <c r="E36" s="149">
        <v>365925</v>
      </c>
      <c r="F36" s="149">
        <v>474222</v>
      </c>
      <c r="G36" s="149">
        <v>337802</v>
      </c>
      <c r="H36" s="149">
        <v>381782</v>
      </c>
      <c r="I36" s="149">
        <v>487490</v>
      </c>
      <c r="J36" s="149">
        <v>420676</v>
      </c>
      <c r="K36" s="149">
        <v>396876</v>
      </c>
      <c r="L36" s="149">
        <v>437037</v>
      </c>
      <c r="M36" s="149">
        <v>232516</v>
      </c>
      <c r="N36" s="150">
        <f>SUM(B36:M36)</f>
        <v>4672018</v>
      </c>
      <c r="O36" s="151">
        <f>N37</f>
        <v>4649504</v>
      </c>
      <c r="P36" s="194">
        <f>(N36/N37)-1</f>
        <v>4.8422369353806616E-3</v>
      </c>
    </row>
    <row r="37" spans="1:16" s="153" customFormat="1" ht="32.1" hidden="1" customHeight="1" x14ac:dyDescent="0.15">
      <c r="A37" s="154"/>
      <c r="B37" s="155">
        <v>530456</v>
      </c>
      <c r="C37" s="155">
        <v>156896</v>
      </c>
      <c r="D37" s="155">
        <v>333569</v>
      </c>
      <c r="E37" s="155">
        <v>415648</v>
      </c>
      <c r="F37" s="155">
        <v>506945</v>
      </c>
      <c r="G37" s="155">
        <v>332157</v>
      </c>
      <c r="H37" s="155">
        <v>371803</v>
      </c>
      <c r="I37" s="155">
        <v>442480</v>
      </c>
      <c r="J37" s="155">
        <v>431911</v>
      </c>
      <c r="K37" s="155">
        <v>411606</v>
      </c>
      <c r="L37" s="155">
        <v>489155</v>
      </c>
      <c r="M37" s="155">
        <v>226878</v>
      </c>
      <c r="N37" s="156">
        <f>SUM(B37:M37)</f>
        <v>4649504</v>
      </c>
      <c r="O37" s="157"/>
      <c r="P37" s="195"/>
    </row>
    <row r="38" spans="1:16" s="153" customFormat="1" ht="32.1" hidden="1" customHeight="1" x14ac:dyDescent="0.15">
      <c r="A38" s="154"/>
      <c r="B38" s="159">
        <f t="shared" ref="B38:N38" si="7">(B36/B37)-1</f>
        <v>8.0459076718898404E-2</v>
      </c>
      <c r="C38" s="159">
        <f t="shared" si="7"/>
        <v>0.41544080155007146</v>
      </c>
      <c r="D38" s="159">
        <f t="shared" si="7"/>
        <v>2.6711115241524253E-2</v>
      </c>
      <c r="E38" s="159">
        <f t="shared" si="7"/>
        <v>-0.11962766571714523</v>
      </c>
      <c r="F38" s="159">
        <f t="shared" si="7"/>
        <v>-6.4549408712976764E-2</v>
      </c>
      <c r="G38" s="159">
        <f t="shared" si="7"/>
        <v>1.699497526771987E-2</v>
      </c>
      <c r="H38" s="159">
        <f t="shared" si="7"/>
        <v>2.6839482198906417E-2</v>
      </c>
      <c r="I38" s="159">
        <f t="shared" si="7"/>
        <v>0.10172211173386358</v>
      </c>
      <c r="J38" s="159">
        <f t="shared" si="7"/>
        <v>-2.601230346066663E-2</v>
      </c>
      <c r="K38" s="159">
        <f t="shared" si="7"/>
        <v>-3.5786650340374093E-2</v>
      </c>
      <c r="L38" s="159">
        <f t="shared" si="7"/>
        <v>-0.10654700452821708</v>
      </c>
      <c r="M38" s="159">
        <f t="shared" si="7"/>
        <v>2.4850360105431069E-2</v>
      </c>
      <c r="N38" s="159">
        <f t="shared" si="7"/>
        <v>4.8422369353806616E-3</v>
      </c>
      <c r="O38" s="161"/>
      <c r="P38" s="195"/>
    </row>
    <row r="39" spans="1:16" s="153" customFormat="1" ht="32.1" customHeight="1" x14ac:dyDescent="0.15">
      <c r="A39" s="145" t="s">
        <v>15</v>
      </c>
      <c r="B39" s="162">
        <v>48296</v>
      </c>
      <c r="C39" s="162">
        <v>61281</v>
      </c>
      <c r="D39" s="162">
        <v>91994</v>
      </c>
      <c r="E39" s="162">
        <v>93900</v>
      </c>
      <c r="F39" s="162">
        <v>149009</v>
      </c>
      <c r="G39" s="162">
        <v>117843</v>
      </c>
      <c r="H39" s="162">
        <v>119564</v>
      </c>
      <c r="I39" s="162">
        <v>139450</v>
      </c>
      <c r="J39" s="162">
        <v>113201</v>
      </c>
      <c r="K39" s="162">
        <v>149958</v>
      </c>
      <c r="L39" s="162">
        <v>165590</v>
      </c>
      <c r="M39" s="162">
        <v>53238</v>
      </c>
      <c r="N39" s="163">
        <f>SUM(B39:M39)</f>
        <v>1303324</v>
      </c>
      <c r="O39" s="179">
        <f>N40</f>
        <v>1359299</v>
      </c>
      <c r="P39" s="196">
        <f>(N39/N40)-1</f>
        <v>-4.1179313749219237E-2</v>
      </c>
    </row>
    <row r="40" spans="1:16" s="153" customFormat="1" ht="32.1" hidden="1" customHeight="1" x14ac:dyDescent="0.15">
      <c r="A40" s="154"/>
      <c r="B40" s="155">
        <v>49279</v>
      </c>
      <c r="C40" s="155">
        <v>45021</v>
      </c>
      <c r="D40" s="155">
        <v>79641</v>
      </c>
      <c r="E40" s="155">
        <v>104776</v>
      </c>
      <c r="F40" s="155">
        <v>175675</v>
      </c>
      <c r="G40" s="155">
        <v>133994</v>
      </c>
      <c r="H40" s="155">
        <v>106498</v>
      </c>
      <c r="I40" s="155">
        <v>126180</v>
      </c>
      <c r="J40" s="155">
        <v>125831</v>
      </c>
      <c r="K40" s="155">
        <v>158290</v>
      </c>
      <c r="L40" s="155">
        <v>199709</v>
      </c>
      <c r="M40" s="155">
        <v>54405</v>
      </c>
      <c r="N40" s="156">
        <f>SUM(B40:M40)</f>
        <v>1359299</v>
      </c>
      <c r="O40" s="157"/>
      <c r="P40" s="195"/>
    </row>
    <row r="41" spans="1:16" s="153" customFormat="1" ht="32.1" hidden="1" customHeight="1" x14ac:dyDescent="0.15">
      <c r="A41" s="154"/>
      <c r="B41" s="159">
        <f t="shared" ref="B41:N41" si="8">(B39/B40)-1</f>
        <v>-1.9947645041498374E-2</v>
      </c>
      <c r="C41" s="159">
        <f t="shared" si="8"/>
        <v>0.36116478976477651</v>
      </c>
      <c r="D41" s="159">
        <f t="shared" si="8"/>
        <v>0.15510854961640352</v>
      </c>
      <c r="E41" s="159">
        <f t="shared" si="8"/>
        <v>-0.10380239749560971</v>
      </c>
      <c r="F41" s="159">
        <f t="shared" si="8"/>
        <v>-0.15179166073715666</v>
      </c>
      <c r="G41" s="159">
        <f t="shared" si="8"/>
        <v>-0.12053524784691849</v>
      </c>
      <c r="H41" s="159">
        <f t="shared" si="8"/>
        <v>0.12268775000469501</v>
      </c>
      <c r="I41" s="159">
        <f t="shared" si="8"/>
        <v>0.10516722142970369</v>
      </c>
      <c r="J41" s="159">
        <f t="shared" si="8"/>
        <v>-0.10037272214319204</v>
      </c>
      <c r="K41" s="159">
        <f t="shared" si="8"/>
        <v>-5.2637563964874623E-2</v>
      </c>
      <c r="L41" s="159">
        <f t="shared" si="8"/>
        <v>-0.17084357740512446</v>
      </c>
      <c r="M41" s="159">
        <f t="shared" si="8"/>
        <v>-2.1450234353460162E-2</v>
      </c>
      <c r="N41" s="159">
        <f t="shared" si="8"/>
        <v>-4.1179313749219237E-2</v>
      </c>
      <c r="O41" s="161"/>
      <c r="P41" s="195"/>
    </row>
    <row r="42" spans="1:16" s="153" customFormat="1" ht="32.1" customHeight="1" x14ac:dyDescent="0.15">
      <c r="A42" s="145" t="s">
        <v>16</v>
      </c>
      <c r="B42" s="162">
        <v>10433</v>
      </c>
      <c r="C42" s="162">
        <v>14819</v>
      </c>
      <c r="D42" s="162">
        <v>19813</v>
      </c>
      <c r="E42" s="162">
        <v>19179</v>
      </c>
      <c r="F42" s="162">
        <v>77394</v>
      </c>
      <c r="G42" s="162">
        <v>52838</v>
      </c>
      <c r="H42" s="162">
        <v>63976</v>
      </c>
      <c r="I42" s="162">
        <v>124698</v>
      </c>
      <c r="J42" s="162">
        <v>76482</v>
      </c>
      <c r="K42" s="162">
        <v>95317</v>
      </c>
      <c r="L42" s="162">
        <v>48469</v>
      </c>
      <c r="M42" s="162">
        <v>12362</v>
      </c>
      <c r="N42" s="163">
        <f>SUM(B42:M42)</f>
        <v>615780</v>
      </c>
      <c r="O42" s="179">
        <f>N43</f>
        <v>371229</v>
      </c>
      <c r="P42" s="196">
        <f>(N42/N43)-1</f>
        <v>0.65876049554318228</v>
      </c>
    </row>
    <row r="43" spans="1:16" s="153" customFormat="1" ht="32.1" hidden="1" customHeight="1" x14ac:dyDescent="0.15">
      <c r="A43" s="154"/>
      <c r="B43" s="155">
        <v>9854</v>
      </c>
      <c r="C43" s="155">
        <v>6957</v>
      </c>
      <c r="D43" s="155">
        <v>13044</v>
      </c>
      <c r="E43" s="155">
        <v>17492</v>
      </c>
      <c r="F43" s="155">
        <v>41029</v>
      </c>
      <c r="G43" s="155">
        <v>27686</v>
      </c>
      <c r="H43" s="155">
        <v>37518</v>
      </c>
      <c r="I43" s="155">
        <v>62098</v>
      </c>
      <c r="J43" s="155">
        <v>47943</v>
      </c>
      <c r="K43" s="155">
        <v>55211</v>
      </c>
      <c r="L43" s="155">
        <v>42244</v>
      </c>
      <c r="M43" s="155">
        <v>10153</v>
      </c>
      <c r="N43" s="156">
        <f>SUM(B43:M43)</f>
        <v>371229</v>
      </c>
      <c r="O43" s="157"/>
      <c r="P43" s="195"/>
    </row>
    <row r="44" spans="1:16" s="153" customFormat="1" ht="32.1" hidden="1" customHeight="1" x14ac:dyDescent="0.15">
      <c r="A44" s="154"/>
      <c r="B44" s="159">
        <f t="shared" ref="B44:N44" si="9">(B42/B43)-1</f>
        <v>5.8757864826466388E-2</v>
      </c>
      <c r="C44" s="159">
        <f t="shared" si="9"/>
        <v>1.1300848066695415</v>
      </c>
      <c r="D44" s="159">
        <f t="shared" si="9"/>
        <v>0.51893590923029742</v>
      </c>
      <c r="E44" s="159">
        <f t="shared" si="9"/>
        <v>9.6444088726274968E-2</v>
      </c>
      <c r="F44" s="159">
        <f t="shared" si="9"/>
        <v>0.88632430719734812</v>
      </c>
      <c r="G44" s="159">
        <f t="shared" si="9"/>
        <v>0.9084735967637072</v>
      </c>
      <c r="H44" s="159">
        <f t="shared" si="9"/>
        <v>0.70520816674662834</v>
      </c>
      <c r="I44" s="159">
        <f t="shared" si="9"/>
        <v>1.0080839962639701</v>
      </c>
      <c r="J44" s="159">
        <f t="shared" si="9"/>
        <v>0.59526938239159</v>
      </c>
      <c r="K44" s="159">
        <f t="shared" si="9"/>
        <v>0.72641321475792875</v>
      </c>
      <c r="L44" s="159">
        <f t="shared" si="9"/>
        <v>0.14735820471546246</v>
      </c>
      <c r="M44" s="159">
        <f t="shared" si="9"/>
        <v>0.21757116123313303</v>
      </c>
      <c r="N44" s="159">
        <f t="shared" si="9"/>
        <v>0.65876049554318228</v>
      </c>
      <c r="O44" s="161"/>
      <c r="P44" s="195"/>
    </row>
    <row r="45" spans="1:16" s="153" customFormat="1" ht="32.1" customHeight="1" x14ac:dyDescent="0.15">
      <c r="A45" s="145" t="s">
        <v>17</v>
      </c>
      <c r="B45" s="162">
        <v>24121</v>
      </c>
      <c r="C45" s="162">
        <v>27094</v>
      </c>
      <c r="D45" s="162">
        <v>62819</v>
      </c>
      <c r="E45" s="162">
        <v>107170</v>
      </c>
      <c r="F45" s="162">
        <v>135113</v>
      </c>
      <c r="G45" s="162">
        <v>77613</v>
      </c>
      <c r="H45" s="162">
        <v>117825</v>
      </c>
      <c r="I45" s="162">
        <v>192414</v>
      </c>
      <c r="J45" s="162">
        <v>111792</v>
      </c>
      <c r="K45" s="162">
        <v>113648</v>
      </c>
      <c r="L45" s="162">
        <v>92907</v>
      </c>
      <c r="M45" s="162">
        <v>28394</v>
      </c>
      <c r="N45" s="163">
        <f>SUM(B45:M45)</f>
        <v>1090910</v>
      </c>
      <c r="O45" s="179">
        <f>N46</f>
        <v>1013374</v>
      </c>
      <c r="P45" s="196">
        <f>(N45/N46)-1</f>
        <v>7.6512718897465248E-2</v>
      </c>
    </row>
    <row r="46" spans="1:16" s="153" customFormat="1" ht="32.1" hidden="1" customHeight="1" x14ac:dyDescent="0.15">
      <c r="A46" s="154"/>
      <c r="B46" s="155">
        <v>16376</v>
      </c>
      <c r="C46" s="155">
        <v>16843</v>
      </c>
      <c r="D46" s="155">
        <v>43398</v>
      </c>
      <c r="E46" s="155">
        <v>109161</v>
      </c>
      <c r="F46" s="155">
        <v>131352</v>
      </c>
      <c r="G46" s="155">
        <v>82025</v>
      </c>
      <c r="H46" s="155">
        <v>121395</v>
      </c>
      <c r="I46" s="155">
        <v>161954</v>
      </c>
      <c r="J46" s="155">
        <v>108889</v>
      </c>
      <c r="K46" s="155">
        <v>114370</v>
      </c>
      <c r="L46" s="155">
        <v>82466</v>
      </c>
      <c r="M46" s="155">
        <v>25145</v>
      </c>
      <c r="N46" s="156">
        <f>SUM(B46:M46)</f>
        <v>1013374</v>
      </c>
      <c r="O46" s="157"/>
      <c r="P46" s="195"/>
    </row>
    <row r="47" spans="1:16" s="153" customFormat="1" ht="32.1" hidden="1" customHeight="1" x14ac:dyDescent="0.15">
      <c r="A47" s="154"/>
      <c r="B47" s="159">
        <f t="shared" ref="B47:N47" si="10">(B45/B46)-1</f>
        <v>0.47294821690278455</v>
      </c>
      <c r="C47" s="159">
        <f t="shared" si="10"/>
        <v>0.60862079202042385</v>
      </c>
      <c r="D47" s="159">
        <f t="shared" si="10"/>
        <v>0.44750910180192638</v>
      </c>
      <c r="E47" s="159">
        <f t="shared" si="10"/>
        <v>-1.8239114702137238E-2</v>
      </c>
      <c r="F47" s="159">
        <f t="shared" si="10"/>
        <v>2.8632986174553787E-2</v>
      </c>
      <c r="G47" s="159">
        <f t="shared" si="10"/>
        <v>-5.3788479122218846E-2</v>
      </c>
      <c r="H47" s="159">
        <f t="shared" si="10"/>
        <v>-2.9408130483133621E-2</v>
      </c>
      <c r="I47" s="159">
        <f t="shared" si="10"/>
        <v>0.1880780962495523</v>
      </c>
      <c r="J47" s="159">
        <f t="shared" si="10"/>
        <v>2.6660176877370434E-2</v>
      </c>
      <c r="K47" s="159">
        <f t="shared" si="10"/>
        <v>-6.3128442773454641E-3</v>
      </c>
      <c r="L47" s="159">
        <f t="shared" si="10"/>
        <v>0.12660975432299382</v>
      </c>
      <c r="M47" s="159">
        <f t="shared" si="10"/>
        <v>0.12921057864386554</v>
      </c>
      <c r="N47" s="159">
        <f t="shared" si="10"/>
        <v>7.6512718897465248E-2</v>
      </c>
      <c r="O47" s="161"/>
      <c r="P47" s="195"/>
    </row>
    <row r="48" spans="1:16" s="153" customFormat="1" ht="32.1" customHeight="1" thickBot="1" x14ac:dyDescent="0.2">
      <c r="A48" s="165" t="s">
        <v>18</v>
      </c>
      <c r="B48" s="166">
        <v>7999</v>
      </c>
      <c r="C48" s="166">
        <v>2827</v>
      </c>
      <c r="D48" s="166">
        <v>14792</v>
      </c>
      <c r="E48" s="166">
        <v>23421</v>
      </c>
      <c r="F48" s="166">
        <v>59357</v>
      </c>
      <c r="G48" s="166">
        <v>62069</v>
      </c>
      <c r="H48" s="166">
        <v>57659</v>
      </c>
      <c r="I48" s="166">
        <v>85155</v>
      </c>
      <c r="J48" s="166">
        <v>48324</v>
      </c>
      <c r="K48" s="166">
        <v>49132</v>
      </c>
      <c r="L48" s="166">
        <v>30665</v>
      </c>
      <c r="M48" s="166">
        <v>6235</v>
      </c>
      <c r="N48" s="167">
        <f>SUM(B48:M48)</f>
        <v>447635</v>
      </c>
      <c r="O48" s="168">
        <f>N49</f>
        <v>389834</v>
      </c>
      <c r="P48" s="169">
        <f>(N48/N49)-1</f>
        <v>0.14827080244411728</v>
      </c>
    </row>
    <row r="49" spans="1:16" s="153" customFormat="1" ht="31.5" hidden="1" customHeight="1" thickTop="1" x14ac:dyDescent="0.15">
      <c r="A49" s="170"/>
      <c r="B49" s="171">
        <v>7856</v>
      </c>
      <c r="C49" s="171">
        <v>3749</v>
      </c>
      <c r="D49" s="171">
        <v>9704</v>
      </c>
      <c r="E49" s="171">
        <v>17000</v>
      </c>
      <c r="F49" s="171">
        <v>61090</v>
      </c>
      <c r="G49" s="171">
        <v>59696</v>
      </c>
      <c r="H49" s="171">
        <v>50391</v>
      </c>
      <c r="I49" s="171">
        <v>67029</v>
      </c>
      <c r="J49" s="171">
        <v>41358</v>
      </c>
      <c r="K49" s="171">
        <v>40363</v>
      </c>
      <c r="L49" s="171">
        <v>26656</v>
      </c>
      <c r="M49" s="171">
        <v>4942</v>
      </c>
      <c r="N49" s="172">
        <f>SUM(B49:M49)</f>
        <v>389834</v>
      </c>
      <c r="O49" s="173"/>
      <c r="P49" s="197"/>
    </row>
    <row r="50" spans="1:16" s="153" customFormat="1" ht="32.25" hidden="1" customHeight="1" x14ac:dyDescent="0.15">
      <c r="A50" s="198"/>
      <c r="B50" s="159">
        <f t="shared" ref="B50:N50" si="11">(B48/B49)-1</f>
        <v>1.8202647657841187E-2</v>
      </c>
      <c r="C50" s="159">
        <f t="shared" si="11"/>
        <v>-0.24593224859962659</v>
      </c>
      <c r="D50" s="159">
        <f t="shared" si="11"/>
        <v>0.52431986809563069</v>
      </c>
      <c r="E50" s="159">
        <f t="shared" si="11"/>
        <v>0.37770588235294111</v>
      </c>
      <c r="F50" s="159">
        <f t="shared" si="11"/>
        <v>-2.8367981666393871E-2</v>
      </c>
      <c r="G50" s="159">
        <f t="shared" si="11"/>
        <v>3.9751407129456018E-2</v>
      </c>
      <c r="H50" s="159">
        <f t="shared" si="11"/>
        <v>0.144232104939374</v>
      </c>
      <c r="I50" s="159">
        <f t="shared" si="11"/>
        <v>0.27042026585507761</v>
      </c>
      <c r="J50" s="159">
        <f t="shared" si="11"/>
        <v>0.16843174234730895</v>
      </c>
      <c r="K50" s="159">
        <f t="shared" si="11"/>
        <v>0.21725342516661295</v>
      </c>
      <c r="L50" s="159">
        <f t="shared" si="11"/>
        <v>0.15039765906362534</v>
      </c>
      <c r="M50" s="159">
        <f t="shared" si="11"/>
        <v>0.26163496560097133</v>
      </c>
      <c r="N50" s="159">
        <f t="shared" si="11"/>
        <v>0.14827080244411728</v>
      </c>
      <c r="O50" s="161"/>
      <c r="P50" s="195"/>
    </row>
    <row r="51" spans="1:16" s="153" customFormat="1" ht="32.1" customHeight="1" thickTop="1" x14ac:dyDescent="0.15">
      <c r="A51" s="144" t="s">
        <v>20</v>
      </c>
      <c r="B51" s="163">
        <f t="shared" ref="B51:N52" si="12">SUM(B36,B39,B42,B45,B48)</f>
        <v>663985</v>
      </c>
      <c r="C51" s="177">
        <f t="shared" si="12"/>
        <v>328098</v>
      </c>
      <c r="D51" s="163">
        <f t="shared" si="12"/>
        <v>531897</v>
      </c>
      <c r="E51" s="163">
        <f t="shared" si="12"/>
        <v>609595</v>
      </c>
      <c r="F51" s="163">
        <f t="shared" si="12"/>
        <v>895095</v>
      </c>
      <c r="G51" s="163">
        <f t="shared" si="12"/>
        <v>648165</v>
      </c>
      <c r="H51" s="163">
        <f t="shared" si="12"/>
        <v>740806</v>
      </c>
      <c r="I51" s="163">
        <f t="shared" si="12"/>
        <v>1029207</v>
      </c>
      <c r="J51" s="163">
        <f t="shared" si="12"/>
        <v>770475</v>
      </c>
      <c r="K51" s="163">
        <f t="shared" si="12"/>
        <v>804931</v>
      </c>
      <c r="L51" s="163">
        <f t="shared" si="12"/>
        <v>774668</v>
      </c>
      <c r="M51" s="163">
        <f t="shared" si="12"/>
        <v>332745</v>
      </c>
      <c r="N51" s="163">
        <f t="shared" si="12"/>
        <v>8129667</v>
      </c>
      <c r="O51" s="179">
        <f>N52</f>
        <v>7783240</v>
      </c>
      <c r="P51" s="196">
        <f>(N51/N52)-1</f>
        <v>4.4509356000842937E-2</v>
      </c>
    </row>
    <row r="52" spans="1:16" s="153" customFormat="1" ht="32.1" hidden="1" customHeight="1" x14ac:dyDescent="0.15">
      <c r="A52" s="180"/>
      <c r="B52" s="156">
        <f t="shared" si="12"/>
        <v>613821</v>
      </c>
      <c r="C52" s="181">
        <f t="shared" si="12"/>
        <v>229466</v>
      </c>
      <c r="D52" s="156">
        <f t="shared" si="12"/>
        <v>479356</v>
      </c>
      <c r="E52" s="156">
        <f t="shared" si="12"/>
        <v>664077</v>
      </c>
      <c r="F52" s="156">
        <f t="shared" si="12"/>
        <v>916091</v>
      </c>
      <c r="G52" s="156">
        <f t="shared" si="12"/>
        <v>635558</v>
      </c>
      <c r="H52" s="156">
        <f t="shared" si="12"/>
        <v>687605</v>
      </c>
      <c r="I52" s="156">
        <f t="shared" si="12"/>
        <v>859741</v>
      </c>
      <c r="J52" s="156">
        <f t="shared" si="12"/>
        <v>755932</v>
      </c>
      <c r="K52" s="156">
        <f t="shared" si="12"/>
        <v>779840</v>
      </c>
      <c r="L52" s="156">
        <f t="shared" si="12"/>
        <v>840230</v>
      </c>
      <c r="M52" s="156">
        <f t="shared" si="12"/>
        <v>321523</v>
      </c>
      <c r="N52" s="156">
        <f t="shared" si="12"/>
        <v>7783240</v>
      </c>
      <c r="O52" s="199">
        <f>SUM(O37,O40,O43,O46,O49)</f>
        <v>0</v>
      </c>
    </row>
    <row r="53" spans="1:16" s="153" customFormat="1" ht="32.1" customHeight="1" x14ac:dyDescent="0.15">
      <c r="A53" s="145" t="s">
        <v>47</v>
      </c>
      <c r="B53" s="127">
        <f t="shared" ref="B53:N53" si="13">(B51/B52)-1</f>
        <v>8.1724150851795629E-2</v>
      </c>
      <c r="C53" s="127">
        <f t="shared" si="13"/>
        <v>0.42983274210558431</v>
      </c>
      <c r="D53" s="127">
        <f t="shared" si="13"/>
        <v>0.10960747336009136</v>
      </c>
      <c r="E53" s="127">
        <f t="shared" si="13"/>
        <v>-8.2041690948489454E-2</v>
      </c>
      <c r="F53" s="127">
        <f t="shared" si="13"/>
        <v>-2.291912048038891E-2</v>
      </c>
      <c r="G53" s="127">
        <f t="shared" si="13"/>
        <v>1.9836112518448301E-2</v>
      </c>
      <c r="H53" s="127">
        <f t="shared" si="13"/>
        <v>7.7371455995811633E-2</v>
      </c>
      <c r="I53" s="127">
        <f t="shared" si="13"/>
        <v>0.19711285142851165</v>
      </c>
      <c r="J53" s="127">
        <f t="shared" si="13"/>
        <v>1.9238502934126434E-2</v>
      </c>
      <c r="K53" s="127">
        <f t="shared" si="13"/>
        <v>3.2174548625359067E-2</v>
      </c>
      <c r="L53" s="127">
        <f t="shared" si="13"/>
        <v>-7.8028635016602621E-2</v>
      </c>
      <c r="M53" s="127">
        <f t="shared" si="13"/>
        <v>3.4902635270260607E-2</v>
      </c>
      <c r="N53" s="200">
        <f t="shared" si="13"/>
        <v>4.4509356000842937E-2</v>
      </c>
      <c r="O53" s="182"/>
    </row>
    <row r="54" spans="1:16" s="153" customFormat="1" ht="32.1" customHeight="1" x14ac:dyDescent="0.15">
      <c r="A54" s="145" t="s">
        <v>21</v>
      </c>
      <c r="B54" s="669">
        <f>SUM(B51:D51)</f>
        <v>1523980</v>
      </c>
      <c r="C54" s="669"/>
      <c r="D54" s="669"/>
      <c r="E54" s="669">
        <f>SUM(E51:G51)</f>
        <v>2152855</v>
      </c>
      <c r="F54" s="669"/>
      <c r="G54" s="669"/>
      <c r="H54" s="669">
        <f>SUM(H51:J51)</f>
        <v>2540488</v>
      </c>
      <c r="I54" s="669"/>
      <c r="J54" s="669"/>
      <c r="K54" s="669">
        <f>SUM(K51:M51)</f>
        <v>1912344</v>
      </c>
      <c r="L54" s="669"/>
      <c r="M54" s="669"/>
      <c r="N54" s="183"/>
      <c r="O54" s="184"/>
    </row>
    <row r="55" spans="1:16" s="153" customFormat="1" ht="32.1" hidden="1" customHeight="1" x14ac:dyDescent="0.15">
      <c r="A55" s="154" t="s">
        <v>68</v>
      </c>
      <c r="B55" s="689">
        <f>SUM(B52:D52)</f>
        <v>1322643</v>
      </c>
      <c r="C55" s="690"/>
      <c r="D55" s="691"/>
      <c r="E55" s="689">
        <f>SUM(E52:G52)</f>
        <v>2215726</v>
      </c>
      <c r="F55" s="690"/>
      <c r="G55" s="691"/>
      <c r="H55" s="689">
        <f>SUM(H52:J52)</f>
        <v>2303278</v>
      </c>
      <c r="I55" s="690"/>
      <c r="J55" s="691"/>
      <c r="K55" s="690">
        <f>SUM(K52:M52)</f>
        <v>1941593</v>
      </c>
      <c r="L55" s="690"/>
      <c r="M55" s="691"/>
      <c r="N55" s="183"/>
      <c r="O55" s="184"/>
    </row>
    <row r="56" spans="1:16" s="153" customFormat="1" ht="32.1" customHeight="1" x14ac:dyDescent="0.15">
      <c r="A56" s="145" t="s">
        <v>47</v>
      </c>
      <c r="B56" s="683">
        <f>(B54/B55)-1</f>
        <v>0.15222323786539538</v>
      </c>
      <c r="C56" s="683"/>
      <c r="D56" s="683"/>
      <c r="E56" s="683">
        <f>(E54/E55)-1</f>
        <v>-2.8374898340318255E-2</v>
      </c>
      <c r="F56" s="683"/>
      <c r="G56" s="683"/>
      <c r="H56" s="683">
        <f>(H54/H55)-1</f>
        <v>0.10298800231669825</v>
      </c>
      <c r="I56" s="683"/>
      <c r="J56" s="683"/>
      <c r="K56" s="683">
        <f>(K54/K55)-1</f>
        <v>-1.5064434204284827E-2</v>
      </c>
      <c r="L56" s="683"/>
      <c r="M56" s="683"/>
      <c r="N56" s="183"/>
      <c r="O56" s="184"/>
    </row>
    <row r="57" spans="1:16" s="146" customFormat="1" ht="21" x14ac:dyDescent="0.2">
      <c r="A57" s="187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6"/>
      <c r="O57" s="186"/>
    </row>
    <row r="58" spans="1:16" s="146" customFormat="1" ht="21" x14ac:dyDescent="0.2">
      <c r="A58" s="190"/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2"/>
      <c r="O58" s="192"/>
    </row>
    <row r="59" spans="1:16" s="146" customFormat="1" ht="24" x14ac:dyDescent="0.25">
      <c r="A59" s="139" t="s">
        <v>70</v>
      </c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192"/>
      <c r="M59" s="192"/>
      <c r="N59" s="192"/>
      <c r="O59" s="140"/>
      <c r="P59" s="140"/>
    </row>
    <row r="60" spans="1:16" s="146" customFormat="1" ht="21" x14ac:dyDescent="0.2">
      <c r="B60" s="192"/>
      <c r="C60" s="192"/>
      <c r="D60" s="192"/>
      <c r="E60" s="192"/>
      <c r="F60" s="192"/>
      <c r="G60" s="192"/>
      <c r="H60" s="192"/>
      <c r="I60" s="192"/>
      <c r="J60" s="192"/>
      <c r="K60" s="192"/>
      <c r="L60" s="192"/>
      <c r="M60" s="192"/>
      <c r="N60" s="192"/>
      <c r="O60" s="142"/>
      <c r="P60" s="143" t="s">
        <v>65</v>
      </c>
    </row>
    <row r="61" spans="1:16" s="146" customFormat="1" ht="24" customHeight="1" x14ac:dyDescent="0.2">
      <c r="A61" s="684" t="s">
        <v>66</v>
      </c>
      <c r="B61" s="680" t="s">
        <v>67</v>
      </c>
      <c r="C61" s="680"/>
      <c r="D61" s="680"/>
      <c r="E61" s="680"/>
      <c r="F61" s="680"/>
      <c r="G61" s="680"/>
      <c r="H61" s="687" t="s">
        <v>67</v>
      </c>
      <c r="I61" s="688"/>
      <c r="J61" s="688"/>
      <c r="K61" s="688"/>
      <c r="L61" s="688"/>
      <c r="M61" s="688"/>
      <c r="N61" s="671" t="str">
        <f>N5</f>
        <v>R5計</v>
      </c>
      <c r="O61" s="674" t="str">
        <f>O5</f>
        <v>R4 計</v>
      </c>
      <c r="P61" s="677" t="s">
        <v>48</v>
      </c>
    </row>
    <row r="62" spans="1:16" s="146" customFormat="1" ht="24" customHeight="1" x14ac:dyDescent="0.2">
      <c r="A62" s="685"/>
      <c r="B62" s="680" t="s">
        <v>22</v>
      </c>
      <c r="C62" s="680"/>
      <c r="D62" s="680"/>
      <c r="E62" s="680" t="s">
        <v>23</v>
      </c>
      <c r="F62" s="680"/>
      <c r="G62" s="680"/>
      <c r="H62" s="681" t="s">
        <v>24</v>
      </c>
      <c r="I62" s="681"/>
      <c r="J62" s="681"/>
      <c r="K62" s="682" t="s">
        <v>40</v>
      </c>
      <c r="L62" s="681"/>
      <c r="M62" s="681"/>
      <c r="N62" s="672"/>
      <c r="O62" s="675"/>
      <c r="P62" s="678"/>
    </row>
    <row r="63" spans="1:16" s="146" customFormat="1" ht="24" customHeight="1" thickBot="1" x14ac:dyDescent="0.25">
      <c r="A63" s="686"/>
      <c r="B63" s="201" t="s">
        <v>6</v>
      </c>
      <c r="C63" s="201" t="s">
        <v>7</v>
      </c>
      <c r="D63" s="201" t="s">
        <v>8</v>
      </c>
      <c r="E63" s="201" t="s">
        <v>0</v>
      </c>
      <c r="F63" s="201" t="s">
        <v>1</v>
      </c>
      <c r="G63" s="201" t="s">
        <v>2</v>
      </c>
      <c r="H63" s="147" t="s">
        <v>3</v>
      </c>
      <c r="I63" s="147" t="s">
        <v>4</v>
      </c>
      <c r="J63" s="147" t="s">
        <v>5</v>
      </c>
      <c r="K63" s="147" t="s">
        <v>41</v>
      </c>
      <c r="L63" s="147" t="s">
        <v>42</v>
      </c>
      <c r="M63" s="147" t="s">
        <v>43</v>
      </c>
      <c r="N63" s="673"/>
      <c r="O63" s="676"/>
      <c r="P63" s="679"/>
    </row>
    <row r="64" spans="1:16" s="153" customFormat="1" ht="31.5" customHeight="1" thickTop="1" x14ac:dyDescent="0.15">
      <c r="A64" s="144" t="s">
        <v>35</v>
      </c>
      <c r="B64" s="202">
        <v>243770</v>
      </c>
      <c r="C64" s="202">
        <v>222923</v>
      </c>
      <c r="D64" s="202">
        <v>244208</v>
      </c>
      <c r="E64" s="202">
        <v>215811</v>
      </c>
      <c r="F64" s="202">
        <v>256673</v>
      </c>
      <c r="G64" s="202">
        <v>210017</v>
      </c>
      <c r="H64" s="162">
        <v>233230</v>
      </c>
      <c r="I64" s="162">
        <v>290719</v>
      </c>
      <c r="J64" s="162">
        <v>221222</v>
      </c>
      <c r="K64" s="162">
        <v>254521</v>
      </c>
      <c r="L64" s="162">
        <v>252920</v>
      </c>
      <c r="M64" s="162">
        <v>233167</v>
      </c>
      <c r="N64" s="163">
        <f>SUM(B64:M64)</f>
        <v>2879181</v>
      </c>
      <c r="O64" s="179">
        <f>N65</f>
        <v>2581181</v>
      </c>
      <c r="P64" s="196">
        <f>(N64/N65)-1</f>
        <v>0.11545102803716589</v>
      </c>
    </row>
    <row r="65" spans="1:16" s="153" customFormat="1" ht="31.5" hidden="1" customHeight="1" x14ac:dyDescent="0.15">
      <c r="A65" s="203"/>
      <c r="B65" s="155">
        <v>196823</v>
      </c>
      <c r="C65" s="155">
        <v>157959</v>
      </c>
      <c r="D65" s="155">
        <v>202481</v>
      </c>
      <c r="E65" s="155">
        <v>208820</v>
      </c>
      <c r="F65" s="155">
        <v>246374</v>
      </c>
      <c r="G65" s="155">
        <v>200323</v>
      </c>
      <c r="H65" s="155">
        <v>218966</v>
      </c>
      <c r="I65" s="155">
        <v>262262</v>
      </c>
      <c r="J65" s="155">
        <v>223887</v>
      </c>
      <c r="K65" s="155">
        <v>219842</v>
      </c>
      <c r="L65" s="155">
        <v>226188</v>
      </c>
      <c r="M65" s="155">
        <v>217256</v>
      </c>
      <c r="N65" s="156">
        <f>SUM(B65:M65)</f>
        <v>2581181</v>
      </c>
      <c r="O65" s="157"/>
      <c r="P65" s="195"/>
    </row>
    <row r="66" spans="1:16" s="153" customFormat="1" ht="32.1" hidden="1" customHeight="1" x14ac:dyDescent="0.15">
      <c r="A66" s="203"/>
      <c r="B66" s="159">
        <f t="shared" ref="B66:N66" si="14">(B64/B65)-1</f>
        <v>0.23852395299329854</v>
      </c>
      <c r="C66" s="159">
        <f t="shared" si="14"/>
        <v>0.41127127925600937</v>
      </c>
      <c r="D66" s="159">
        <f t="shared" si="14"/>
        <v>0.20607859502866943</v>
      </c>
      <c r="E66" s="159">
        <f t="shared" si="14"/>
        <v>3.3478594004405782E-2</v>
      </c>
      <c r="F66" s="159">
        <f t="shared" si="14"/>
        <v>4.1802300567429951E-2</v>
      </c>
      <c r="G66" s="159">
        <f t="shared" si="14"/>
        <v>4.8391847166825652E-2</v>
      </c>
      <c r="H66" s="159">
        <f t="shared" si="14"/>
        <v>6.5142533544020553E-2</v>
      </c>
      <c r="I66" s="159">
        <f t="shared" si="14"/>
        <v>0.10850599781897485</v>
      </c>
      <c r="J66" s="159">
        <f t="shared" si="14"/>
        <v>-1.1903326231536449E-2</v>
      </c>
      <c r="K66" s="159">
        <f t="shared" si="14"/>
        <v>0.15774510785018325</v>
      </c>
      <c r="L66" s="159">
        <f t="shared" si="14"/>
        <v>0.11818487276071243</v>
      </c>
      <c r="M66" s="159">
        <f t="shared" si="14"/>
        <v>7.3236182199801103E-2</v>
      </c>
      <c r="N66" s="159">
        <f t="shared" si="14"/>
        <v>0.11545102803716589</v>
      </c>
      <c r="O66" s="161"/>
      <c r="P66" s="195"/>
    </row>
    <row r="67" spans="1:16" s="153" customFormat="1" ht="32.1" customHeight="1" x14ac:dyDescent="0.15">
      <c r="A67" s="144" t="s">
        <v>15</v>
      </c>
      <c r="B67" s="162">
        <v>106993</v>
      </c>
      <c r="C67" s="162">
        <v>97750</v>
      </c>
      <c r="D67" s="162">
        <v>101212</v>
      </c>
      <c r="E67" s="162">
        <v>96066</v>
      </c>
      <c r="F67" s="162">
        <v>117364</v>
      </c>
      <c r="G67" s="162">
        <v>92302</v>
      </c>
      <c r="H67" s="162">
        <v>104322</v>
      </c>
      <c r="I67" s="162">
        <v>127716</v>
      </c>
      <c r="J67" s="162">
        <v>99332</v>
      </c>
      <c r="K67" s="162">
        <v>110387</v>
      </c>
      <c r="L67" s="162">
        <v>109038</v>
      </c>
      <c r="M67" s="162">
        <v>100432</v>
      </c>
      <c r="N67" s="163">
        <f>SUM(B67:M67)</f>
        <v>1262914</v>
      </c>
      <c r="O67" s="179">
        <f>N68</f>
        <v>1119718</v>
      </c>
      <c r="P67" s="196">
        <f>(N67/N68)-1</f>
        <v>0.12788577123882972</v>
      </c>
    </row>
    <row r="68" spans="1:16" s="153" customFormat="1" ht="32.1" hidden="1" customHeight="1" x14ac:dyDescent="0.15">
      <c r="A68" s="203"/>
      <c r="B68" s="155">
        <v>86694</v>
      </c>
      <c r="C68" s="155">
        <v>64199</v>
      </c>
      <c r="D68" s="155">
        <v>80227</v>
      </c>
      <c r="E68" s="155">
        <v>83906</v>
      </c>
      <c r="F68" s="155">
        <v>110687</v>
      </c>
      <c r="G68" s="155">
        <v>92437</v>
      </c>
      <c r="H68" s="155">
        <v>95428</v>
      </c>
      <c r="I68" s="155">
        <v>107281</v>
      </c>
      <c r="J68" s="155">
        <v>97574</v>
      </c>
      <c r="K68" s="155">
        <v>109723</v>
      </c>
      <c r="L68" s="155">
        <v>101341</v>
      </c>
      <c r="M68" s="155">
        <v>90221</v>
      </c>
      <c r="N68" s="156">
        <f>SUM(B68:M68)</f>
        <v>1119718</v>
      </c>
      <c r="O68" s="157"/>
      <c r="P68" s="195"/>
    </row>
    <row r="69" spans="1:16" s="153" customFormat="1" ht="32.1" hidden="1" customHeight="1" x14ac:dyDescent="0.15">
      <c r="A69" s="203"/>
      <c r="B69" s="159">
        <f t="shared" ref="B69:N69" si="15">(B67/B68)-1</f>
        <v>0.23414538491706471</v>
      </c>
      <c r="C69" s="159">
        <f t="shared" si="15"/>
        <v>0.52260938643904109</v>
      </c>
      <c r="D69" s="159">
        <f t="shared" si="15"/>
        <v>0.26157029428995227</v>
      </c>
      <c r="E69" s="159">
        <f t="shared" si="15"/>
        <v>0.14492408171048554</v>
      </c>
      <c r="F69" s="159">
        <f t="shared" si="15"/>
        <v>6.0323253859983605E-2</v>
      </c>
      <c r="G69" s="159">
        <f t="shared" si="15"/>
        <v>-1.4604541471489041E-3</v>
      </c>
      <c r="H69" s="159">
        <f t="shared" si="15"/>
        <v>9.3201156893155002E-2</v>
      </c>
      <c r="I69" s="159">
        <f t="shared" si="15"/>
        <v>0.19048107306978879</v>
      </c>
      <c r="J69" s="159">
        <f t="shared" si="15"/>
        <v>1.8017094717855064E-2</v>
      </c>
      <c r="K69" s="159">
        <f t="shared" si="15"/>
        <v>6.0516026721835203E-3</v>
      </c>
      <c r="L69" s="159">
        <f t="shared" si="15"/>
        <v>7.5951490512230935E-2</v>
      </c>
      <c r="M69" s="159">
        <f t="shared" si="15"/>
        <v>0.11317764156903598</v>
      </c>
      <c r="N69" s="159">
        <f t="shared" si="15"/>
        <v>0.12788577123882972</v>
      </c>
      <c r="O69" s="161"/>
      <c r="P69" s="195"/>
    </row>
    <row r="70" spans="1:16" s="153" customFormat="1" ht="32.1" customHeight="1" x14ac:dyDescent="0.15">
      <c r="A70" s="144" t="s">
        <v>16</v>
      </c>
      <c r="B70" s="162">
        <v>143965</v>
      </c>
      <c r="C70" s="162">
        <v>184925</v>
      </c>
      <c r="D70" s="162">
        <v>168953</v>
      </c>
      <c r="E70" s="162">
        <v>147732</v>
      </c>
      <c r="F70" s="162">
        <v>115127</v>
      </c>
      <c r="G70" s="162">
        <v>97741</v>
      </c>
      <c r="H70" s="162">
        <v>96847</v>
      </c>
      <c r="I70" s="162">
        <v>140493</v>
      </c>
      <c r="J70" s="162">
        <v>132624</v>
      </c>
      <c r="K70" s="162">
        <v>111774</v>
      </c>
      <c r="L70" s="162">
        <v>106315</v>
      </c>
      <c r="M70" s="162">
        <v>102576</v>
      </c>
      <c r="N70" s="163">
        <f>SUM(B70:M70)</f>
        <v>1549072</v>
      </c>
      <c r="O70" s="179">
        <f>N71</f>
        <v>1398500</v>
      </c>
      <c r="P70" s="196">
        <f>(N70/N71)-1</f>
        <v>0.10766678584197353</v>
      </c>
    </row>
    <row r="71" spans="1:16" s="153" customFormat="1" ht="31.5" hidden="1" customHeight="1" x14ac:dyDescent="0.15">
      <c r="A71" s="203"/>
      <c r="B71" s="155">
        <v>115240</v>
      </c>
      <c r="C71" s="155">
        <v>126977</v>
      </c>
      <c r="D71" s="155">
        <v>134830</v>
      </c>
      <c r="E71" s="155">
        <v>124516</v>
      </c>
      <c r="F71" s="155">
        <v>115150</v>
      </c>
      <c r="G71" s="155">
        <v>101045</v>
      </c>
      <c r="H71" s="155">
        <v>92570</v>
      </c>
      <c r="I71" s="155">
        <v>126821</v>
      </c>
      <c r="J71" s="155">
        <v>127884</v>
      </c>
      <c r="K71" s="155">
        <v>114956</v>
      </c>
      <c r="L71" s="155">
        <v>112606</v>
      </c>
      <c r="M71" s="155">
        <v>105905</v>
      </c>
      <c r="N71" s="156">
        <f>SUM(B71:M71)</f>
        <v>1398500</v>
      </c>
      <c r="O71" s="157"/>
      <c r="P71" s="195"/>
    </row>
    <row r="72" spans="1:16" s="153" customFormat="1" ht="32.1" hidden="1" customHeight="1" x14ac:dyDescent="0.15">
      <c r="A72" s="203"/>
      <c r="B72" s="159">
        <f t="shared" ref="B72:N72" si="16">(B70/B71)-1</f>
        <v>0.24926240888580353</v>
      </c>
      <c r="C72" s="159">
        <f t="shared" si="16"/>
        <v>0.45636611354812295</v>
      </c>
      <c r="D72" s="159">
        <f t="shared" si="16"/>
        <v>0.25308165838463248</v>
      </c>
      <c r="E72" s="159">
        <f t="shared" si="16"/>
        <v>0.18644993414500943</v>
      </c>
      <c r="F72" s="159">
        <f t="shared" si="16"/>
        <v>-1.9973947025619943E-4</v>
      </c>
      <c r="G72" s="159">
        <f t="shared" si="16"/>
        <v>-3.2698302736404616E-2</v>
      </c>
      <c r="H72" s="159">
        <f t="shared" si="16"/>
        <v>4.6202873501134167E-2</v>
      </c>
      <c r="I72" s="159">
        <f t="shared" si="16"/>
        <v>0.10780548962711234</v>
      </c>
      <c r="J72" s="159">
        <f t="shared" si="16"/>
        <v>3.7064840011260314E-2</v>
      </c>
      <c r="K72" s="159">
        <f t="shared" si="16"/>
        <v>-2.768015588573014E-2</v>
      </c>
      <c r="L72" s="159">
        <f t="shared" si="16"/>
        <v>-5.5867360531410393E-2</v>
      </c>
      <c r="M72" s="159">
        <f t="shared" si="16"/>
        <v>-3.1433832208111023E-2</v>
      </c>
      <c r="N72" s="159">
        <f t="shared" si="16"/>
        <v>0.10766678584197353</v>
      </c>
      <c r="O72" s="161"/>
      <c r="P72" s="195"/>
    </row>
    <row r="73" spans="1:16" s="153" customFormat="1" ht="32.1" customHeight="1" x14ac:dyDescent="0.15">
      <c r="A73" s="144" t="s">
        <v>17</v>
      </c>
      <c r="B73" s="162">
        <v>62937</v>
      </c>
      <c r="C73" s="162">
        <v>66501</v>
      </c>
      <c r="D73" s="162">
        <v>41676</v>
      </c>
      <c r="E73" s="162">
        <v>57910</v>
      </c>
      <c r="F73" s="162">
        <v>89598</v>
      </c>
      <c r="G73" s="162">
        <v>51456</v>
      </c>
      <c r="H73" s="162">
        <v>75143</v>
      </c>
      <c r="I73" s="162">
        <v>129329</v>
      </c>
      <c r="J73" s="162">
        <v>72616</v>
      </c>
      <c r="K73" s="162">
        <v>86153</v>
      </c>
      <c r="L73" s="162">
        <v>41220</v>
      </c>
      <c r="M73" s="162">
        <v>62058</v>
      </c>
      <c r="N73" s="163">
        <f>SUM(B73:M73)</f>
        <v>836597</v>
      </c>
      <c r="O73" s="179">
        <f>N74</f>
        <v>797227</v>
      </c>
      <c r="P73" s="196">
        <f>(N73/N74)-1</f>
        <v>4.9383676167515711E-2</v>
      </c>
    </row>
    <row r="74" spans="1:16" s="153" customFormat="1" ht="32.1" hidden="1" customHeight="1" x14ac:dyDescent="0.15">
      <c r="A74" s="203"/>
      <c r="B74" s="155">
        <v>61854</v>
      </c>
      <c r="C74" s="155">
        <v>63278</v>
      </c>
      <c r="D74" s="155">
        <v>40399</v>
      </c>
      <c r="E74" s="155">
        <v>56934</v>
      </c>
      <c r="F74" s="155">
        <v>77432</v>
      </c>
      <c r="G74" s="155">
        <v>52713</v>
      </c>
      <c r="H74" s="155">
        <v>74235</v>
      </c>
      <c r="I74" s="155">
        <v>117439</v>
      </c>
      <c r="J74" s="155">
        <v>70043</v>
      </c>
      <c r="K74" s="155">
        <v>82531</v>
      </c>
      <c r="L74" s="155">
        <v>40332</v>
      </c>
      <c r="M74" s="155">
        <v>60037</v>
      </c>
      <c r="N74" s="156">
        <f>SUM(B74:M74)</f>
        <v>797227</v>
      </c>
      <c r="O74" s="157"/>
      <c r="P74" s="195"/>
    </row>
    <row r="75" spans="1:16" s="153" customFormat="1" ht="32.1" hidden="1" customHeight="1" x14ac:dyDescent="0.15">
      <c r="A75" s="203"/>
      <c r="B75" s="159">
        <f t="shared" ref="B75:N75" si="17">(B73/B74)-1</f>
        <v>1.7508972742264151E-2</v>
      </c>
      <c r="C75" s="159">
        <f t="shared" si="17"/>
        <v>5.0933973892980156E-2</v>
      </c>
      <c r="D75" s="159">
        <f t="shared" si="17"/>
        <v>3.1609693309240239E-2</v>
      </c>
      <c r="E75" s="159">
        <f t="shared" si="17"/>
        <v>1.714265640917545E-2</v>
      </c>
      <c r="F75" s="159">
        <f t="shared" si="17"/>
        <v>0.15711850397768368</v>
      </c>
      <c r="G75" s="159">
        <f t="shared" si="17"/>
        <v>-2.384611006772519E-2</v>
      </c>
      <c r="H75" s="159">
        <f t="shared" si="17"/>
        <v>1.2231427224355107E-2</v>
      </c>
      <c r="I75" s="159">
        <f t="shared" si="17"/>
        <v>0.1012440501026064</v>
      </c>
      <c r="J75" s="159">
        <f t="shared" si="17"/>
        <v>3.6734577331068108E-2</v>
      </c>
      <c r="K75" s="159">
        <f t="shared" si="17"/>
        <v>4.3886539603300578E-2</v>
      </c>
      <c r="L75" s="159">
        <f t="shared" si="17"/>
        <v>2.2017256768818827E-2</v>
      </c>
      <c r="M75" s="159">
        <f t="shared" si="17"/>
        <v>3.3662574745573659E-2</v>
      </c>
      <c r="N75" s="159">
        <f t="shared" si="17"/>
        <v>4.9383676167515711E-2</v>
      </c>
      <c r="O75" s="161"/>
      <c r="P75" s="195"/>
    </row>
    <row r="76" spans="1:16" s="153" customFormat="1" ht="32.1" customHeight="1" thickBot="1" x14ac:dyDescent="0.2">
      <c r="A76" s="147" t="s">
        <v>18</v>
      </c>
      <c r="B76" s="166">
        <v>5165</v>
      </c>
      <c r="C76" s="166">
        <v>4250</v>
      </c>
      <c r="D76" s="166">
        <v>8257</v>
      </c>
      <c r="E76" s="166">
        <v>5865</v>
      </c>
      <c r="F76" s="166">
        <v>17248</v>
      </c>
      <c r="G76" s="166">
        <v>19618</v>
      </c>
      <c r="H76" s="166">
        <v>20174</v>
      </c>
      <c r="I76" s="166">
        <v>30228</v>
      </c>
      <c r="J76" s="166">
        <v>17269</v>
      </c>
      <c r="K76" s="166">
        <v>17951</v>
      </c>
      <c r="L76" s="166">
        <v>12523</v>
      </c>
      <c r="M76" s="166">
        <v>5865</v>
      </c>
      <c r="N76" s="167">
        <f>SUM(B76:M76)</f>
        <v>164413</v>
      </c>
      <c r="O76" s="168">
        <f>N77</f>
        <v>159176</v>
      </c>
      <c r="P76" s="204">
        <f>(N76/N77)-1</f>
        <v>3.2900688546011914E-2</v>
      </c>
    </row>
    <row r="77" spans="1:16" s="153" customFormat="1" ht="32.1" hidden="1" customHeight="1" thickTop="1" x14ac:dyDescent="0.15">
      <c r="A77" s="205"/>
      <c r="B77" s="171">
        <v>5498</v>
      </c>
      <c r="C77" s="171">
        <v>8519</v>
      </c>
      <c r="D77" s="171">
        <v>7169</v>
      </c>
      <c r="E77" s="171">
        <v>8525</v>
      </c>
      <c r="F77" s="171">
        <v>16017</v>
      </c>
      <c r="G77" s="171">
        <v>19110</v>
      </c>
      <c r="H77" s="171">
        <v>18305</v>
      </c>
      <c r="I77" s="171">
        <v>24520</v>
      </c>
      <c r="J77" s="171">
        <v>16010</v>
      </c>
      <c r="K77" s="171">
        <v>16300</v>
      </c>
      <c r="L77" s="171">
        <v>11966</v>
      </c>
      <c r="M77" s="171">
        <v>7237</v>
      </c>
      <c r="N77" s="172">
        <f>SUM(B77:M77)</f>
        <v>159176</v>
      </c>
      <c r="O77" s="173"/>
      <c r="P77" s="197"/>
    </row>
    <row r="78" spans="1:16" s="153" customFormat="1" ht="32.1" hidden="1" customHeight="1" x14ac:dyDescent="0.15">
      <c r="A78" s="206"/>
      <c r="B78" s="159">
        <f t="shared" ref="B78:N78" si="18">(B76/B77)-1</f>
        <v>-6.0567479083303066E-2</v>
      </c>
      <c r="C78" s="159">
        <f t="shared" si="18"/>
        <v>-0.50111515436084053</v>
      </c>
      <c r="D78" s="159">
        <f t="shared" si="18"/>
        <v>0.15176454177709586</v>
      </c>
      <c r="E78" s="159">
        <f t="shared" si="18"/>
        <v>-0.31202346041055717</v>
      </c>
      <c r="F78" s="159">
        <f t="shared" si="18"/>
        <v>7.6855840669288966E-2</v>
      </c>
      <c r="G78" s="159">
        <f t="shared" si="18"/>
        <v>2.6582940868655092E-2</v>
      </c>
      <c r="H78" s="159">
        <f t="shared" si="18"/>
        <v>0.1021032504780115</v>
      </c>
      <c r="I78" s="159">
        <f t="shared" si="18"/>
        <v>0.23278955954323011</v>
      </c>
      <c r="J78" s="159">
        <f t="shared" si="18"/>
        <v>7.8638351030605902E-2</v>
      </c>
      <c r="K78" s="159">
        <f t="shared" si="18"/>
        <v>0.10128834355828231</v>
      </c>
      <c r="L78" s="159">
        <f t="shared" si="18"/>
        <v>4.6548554237004769E-2</v>
      </c>
      <c r="M78" s="159">
        <f t="shared" si="18"/>
        <v>-0.18958131822578417</v>
      </c>
      <c r="N78" s="159">
        <f t="shared" si="18"/>
        <v>3.2900688546011914E-2</v>
      </c>
      <c r="O78" s="161"/>
      <c r="P78" s="195"/>
    </row>
    <row r="79" spans="1:16" s="153" customFormat="1" ht="32.1" customHeight="1" thickTop="1" x14ac:dyDescent="0.15">
      <c r="A79" s="144" t="s">
        <v>20</v>
      </c>
      <c r="B79" s="163">
        <f t="shared" ref="B79:N80" si="19">SUM(B64,B67,B70,B73,B76)</f>
        <v>562830</v>
      </c>
      <c r="C79" s="163">
        <f t="shared" si="19"/>
        <v>576349</v>
      </c>
      <c r="D79" s="163">
        <f t="shared" si="19"/>
        <v>564306</v>
      </c>
      <c r="E79" s="163">
        <f t="shared" si="19"/>
        <v>523384</v>
      </c>
      <c r="F79" s="163">
        <f t="shared" si="19"/>
        <v>596010</v>
      </c>
      <c r="G79" s="163">
        <f t="shared" si="19"/>
        <v>471134</v>
      </c>
      <c r="H79" s="163">
        <f t="shared" si="19"/>
        <v>529716</v>
      </c>
      <c r="I79" s="163">
        <f t="shared" si="19"/>
        <v>718485</v>
      </c>
      <c r="J79" s="163">
        <f t="shared" si="19"/>
        <v>543063</v>
      </c>
      <c r="K79" s="163">
        <f t="shared" si="19"/>
        <v>580786</v>
      </c>
      <c r="L79" s="163">
        <f t="shared" si="19"/>
        <v>522016</v>
      </c>
      <c r="M79" s="163">
        <f t="shared" si="19"/>
        <v>504098</v>
      </c>
      <c r="N79" s="163">
        <f t="shared" si="19"/>
        <v>6692177</v>
      </c>
      <c r="O79" s="179">
        <f>N80</f>
        <v>6055802</v>
      </c>
      <c r="P79" s="196">
        <f>(N79/N80)-1</f>
        <v>0.10508517286397412</v>
      </c>
    </row>
    <row r="80" spans="1:16" s="153" customFormat="1" ht="32.1" hidden="1" customHeight="1" x14ac:dyDescent="0.15">
      <c r="A80" s="203"/>
      <c r="B80" s="156">
        <f t="shared" si="19"/>
        <v>466109</v>
      </c>
      <c r="C80" s="156">
        <f t="shared" si="19"/>
        <v>420932</v>
      </c>
      <c r="D80" s="156">
        <f t="shared" si="19"/>
        <v>465106</v>
      </c>
      <c r="E80" s="156">
        <f t="shared" si="19"/>
        <v>482701</v>
      </c>
      <c r="F80" s="156">
        <f t="shared" si="19"/>
        <v>565660</v>
      </c>
      <c r="G80" s="156">
        <f t="shared" si="19"/>
        <v>465628</v>
      </c>
      <c r="H80" s="156">
        <f t="shared" si="19"/>
        <v>499504</v>
      </c>
      <c r="I80" s="156">
        <f t="shared" si="19"/>
        <v>638323</v>
      </c>
      <c r="J80" s="156">
        <f t="shared" si="19"/>
        <v>535398</v>
      </c>
      <c r="K80" s="156">
        <f t="shared" si="19"/>
        <v>543352</v>
      </c>
      <c r="L80" s="156">
        <f t="shared" si="19"/>
        <v>492433</v>
      </c>
      <c r="M80" s="156">
        <f t="shared" si="19"/>
        <v>480656</v>
      </c>
      <c r="N80" s="156">
        <f t="shared" si="19"/>
        <v>6055802</v>
      </c>
      <c r="O80" s="156">
        <f>SUM(O65,O68,O71,O74,O77)</f>
        <v>0</v>
      </c>
    </row>
    <row r="81" spans="1:15" s="153" customFormat="1" ht="32.1" customHeight="1" x14ac:dyDescent="0.15">
      <c r="A81" s="144" t="s">
        <v>47</v>
      </c>
      <c r="B81" s="127">
        <f t="shared" ref="B81:N81" si="20">(B79/B80)-1</f>
        <v>0.20750725688626481</v>
      </c>
      <c r="C81" s="127">
        <f t="shared" si="20"/>
        <v>0.36922115686144075</v>
      </c>
      <c r="D81" s="127">
        <f t="shared" si="20"/>
        <v>0.21328471359217049</v>
      </c>
      <c r="E81" s="127">
        <f t="shared" si="20"/>
        <v>8.4281988228737781E-2</v>
      </c>
      <c r="F81" s="127">
        <f t="shared" si="20"/>
        <v>5.3654138528444584E-2</v>
      </c>
      <c r="G81" s="127">
        <f t="shared" si="20"/>
        <v>1.1824890255740739E-2</v>
      </c>
      <c r="H81" s="127">
        <f t="shared" si="20"/>
        <v>6.0484000128127047E-2</v>
      </c>
      <c r="I81" s="127">
        <f t="shared" si="20"/>
        <v>0.12558218958113687</v>
      </c>
      <c r="J81" s="127">
        <f t="shared" si="20"/>
        <v>1.4316452433516647E-2</v>
      </c>
      <c r="K81" s="127">
        <f t="shared" si="20"/>
        <v>6.8894565585476908E-2</v>
      </c>
      <c r="L81" s="127">
        <f t="shared" si="20"/>
        <v>6.0075177739915997E-2</v>
      </c>
      <c r="M81" s="127">
        <f t="shared" si="20"/>
        <v>4.8770846509770038E-2</v>
      </c>
      <c r="N81" s="127">
        <f t="shared" si="20"/>
        <v>0.10508517286397412</v>
      </c>
      <c r="O81" s="182"/>
    </row>
    <row r="82" spans="1:15" s="153" customFormat="1" ht="32.1" customHeight="1" x14ac:dyDescent="0.15">
      <c r="A82" s="144" t="s">
        <v>21</v>
      </c>
      <c r="B82" s="669">
        <f>SUM(B79:D79)</f>
        <v>1703485</v>
      </c>
      <c r="C82" s="669"/>
      <c r="D82" s="669"/>
      <c r="E82" s="669">
        <f>SUM(E79:G79)</f>
        <v>1590528</v>
      </c>
      <c r="F82" s="669"/>
      <c r="G82" s="669"/>
      <c r="H82" s="669">
        <f>SUM(H79:J79)</f>
        <v>1791264</v>
      </c>
      <c r="I82" s="669"/>
      <c r="J82" s="669"/>
      <c r="K82" s="669">
        <f>SUM(K79:M79)</f>
        <v>1606900</v>
      </c>
      <c r="L82" s="669"/>
      <c r="M82" s="669"/>
      <c r="N82" s="207"/>
      <c r="O82" s="184"/>
    </row>
    <row r="83" spans="1:15" s="153" customFormat="1" ht="32.1" hidden="1" customHeight="1" x14ac:dyDescent="0.15">
      <c r="A83" s="203" t="s">
        <v>68</v>
      </c>
      <c r="B83" s="670">
        <f>SUM(B80:D80)</f>
        <v>1352147</v>
      </c>
      <c r="C83" s="670"/>
      <c r="D83" s="670"/>
      <c r="E83" s="670">
        <f>SUM(E80:G80)</f>
        <v>1513989</v>
      </c>
      <c r="F83" s="670"/>
      <c r="G83" s="670"/>
      <c r="H83" s="670">
        <f>SUM(H80:J80)</f>
        <v>1673225</v>
      </c>
      <c r="I83" s="670"/>
      <c r="J83" s="670"/>
      <c r="K83" s="670">
        <f>SUM(K80:M80)</f>
        <v>1516441</v>
      </c>
      <c r="L83" s="670"/>
      <c r="M83" s="670"/>
      <c r="N83" s="183"/>
      <c r="O83" s="184"/>
    </row>
    <row r="84" spans="1:15" s="153" customFormat="1" ht="32.1" customHeight="1" x14ac:dyDescent="0.15">
      <c r="A84" s="144" t="s">
        <v>47</v>
      </c>
      <c r="B84" s="630">
        <f>(B82/B83)-1</f>
        <v>0.25983713309277756</v>
      </c>
      <c r="C84" s="630"/>
      <c r="D84" s="630"/>
      <c r="E84" s="630">
        <f>(E82/E83)-1</f>
        <v>5.0554528467511961E-2</v>
      </c>
      <c r="F84" s="630"/>
      <c r="G84" s="630"/>
      <c r="H84" s="630">
        <f>(H82/H83)-1</f>
        <v>7.0545802268075164E-2</v>
      </c>
      <c r="I84" s="630"/>
      <c r="J84" s="630"/>
      <c r="K84" s="630">
        <f>(K82/K83)-1</f>
        <v>5.9652172422138383E-2</v>
      </c>
      <c r="L84" s="630"/>
      <c r="M84" s="630"/>
      <c r="N84" s="185"/>
      <c r="O84" s="186"/>
    </row>
    <row r="85" spans="1:15" s="153" customFormat="1" ht="54.75" customHeight="1" x14ac:dyDescent="0.2">
      <c r="A85" s="187"/>
      <c r="B85" s="186"/>
      <c r="C85" s="186"/>
      <c r="D85" s="208" t="s">
        <v>71</v>
      </c>
      <c r="E85" s="186"/>
      <c r="F85" s="186"/>
      <c r="G85" s="186"/>
      <c r="H85" s="186"/>
      <c r="I85" s="186"/>
      <c r="J85" s="186"/>
      <c r="K85" s="208"/>
      <c r="L85" s="208" t="s">
        <v>72</v>
      </c>
      <c r="M85" s="186"/>
      <c r="N85" s="186"/>
      <c r="O85" s="186"/>
    </row>
    <row r="86" spans="1:15" ht="14.25" x14ac:dyDescent="0.15">
      <c r="A86" s="209"/>
      <c r="B86" s="210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</row>
    <row r="87" spans="1:15" ht="14.25" x14ac:dyDescent="0.15">
      <c r="A87" s="209"/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</row>
  </sheetData>
  <mergeCells count="66">
    <mergeCell ref="P5:P7"/>
    <mergeCell ref="B6:D6"/>
    <mergeCell ref="E6:G6"/>
    <mergeCell ref="H6:J6"/>
    <mergeCell ref="K6:M6"/>
    <mergeCell ref="A5:A7"/>
    <mergeCell ref="B5:G5"/>
    <mergeCell ref="H5:M5"/>
    <mergeCell ref="N5:N7"/>
    <mergeCell ref="O5:O7"/>
    <mergeCell ref="B26:D26"/>
    <mergeCell ref="E26:G26"/>
    <mergeCell ref="H26:J26"/>
    <mergeCell ref="K26:M26"/>
    <mergeCell ref="B27:D27"/>
    <mergeCell ref="E27:G27"/>
    <mergeCell ref="H27:J27"/>
    <mergeCell ref="K27:M27"/>
    <mergeCell ref="B28:D28"/>
    <mergeCell ref="E28:G28"/>
    <mergeCell ref="H28:J28"/>
    <mergeCell ref="K28:M28"/>
    <mergeCell ref="A33:A35"/>
    <mergeCell ref="B33:G33"/>
    <mergeCell ref="H33:M33"/>
    <mergeCell ref="N33:N35"/>
    <mergeCell ref="O33:O35"/>
    <mergeCell ref="P33:P35"/>
    <mergeCell ref="B34:D34"/>
    <mergeCell ref="E34:G34"/>
    <mergeCell ref="H34:J34"/>
    <mergeCell ref="K34:M34"/>
    <mergeCell ref="B54:D54"/>
    <mergeCell ref="E54:G54"/>
    <mergeCell ref="H54:J54"/>
    <mergeCell ref="K54:M54"/>
    <mergeCell ref="B55:D55"/>
    <mergeCell ref="E55:G55"/>
    <mergeCell ref="H55:J55"/>
    <mergeCell ref="K55:M55"/>
    <mergeCell ref="B56:D56"/>
    <mergeCell ref="E56:G56"/>
    <mergeCell ref="H56:J56"/>
    <mergeCell ref="K56:M56"/>
    <mergeCell ref="A61:A63"/>
    <mergeCell ref="B61:G61"/>
    <mergeCell ref="H61:M61"/>
    <mergeCell ref="N61:N63"/>
    <mergeCell ref="O61:O63"/>
    <mergeCell ref="P61:P63"/>
    <mergeCell ref="B62:D62"/>
    <mergeCell ref="E62:G62"/>
    <mergeCell ref="H62:J62"/>
    <mergeCell ref="K62:M62"/>
    <mergeCell ref="B84:D84"/>
    <mergeCell ref="E84:G84"/>
    <mergeCell ref="H84:J84"/>
    <mergeCell ref="K84:M84"/>
    <mergeCell ref="B82:D82"/>
    <mergeCell ref="E82:G82"/>
    <mergeCell ref="H82:J82"/>
    <mergeCell ref="K82:M82"/>
    <mergeCell ref="B83:D83"/>
    <mergeCell ref="E83:G83"/>
    <mergeCell ref="H83:J83"/>
    <mergeCell ref="K83:M83"/>
  </mergeCells>
  <phoneticPr fontId="2"/>
  <printOptions horizontalCentered="1"/>
  <pageMargins left="0.39370078740157483" right="0.39370078740157483" top="0.59055118110236227" bottom="0.55118110236220474" header="0.51181102362204722" footer="0.15748031496062992"/>
  <pageSetup paperSize="9" scale="59" firstPageNumber="42" fitToWidth="0" orientation="portrait" useFirstPageNumber="1" r:id="rId1"/>
  <headerFooter alignWithMargins="0"/>
  <colBreaks count="1" manualBreakCount="1">
    <brk id="7" max="8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CC0E8-359E-4765-A305-6861A84E0A3B}">
  <sheetPr>
    <pageSetUpPr fitToPage="1"/>
  </sheetPr>
  <dimension ref="A1:Q97"/>
  <sheetViews>
    <sheetView showGridLines="0" view="pageBreakPreview" topLeftCell="A4" zoomScale="70" zoomScaleNormal="50" zoomScaleSheetLayoutView="70" zoomScalePageLayoutView="50" workbookViewId="0">
      <selection activeCell="D68" sqref="D68"/>
    </sheetView>
  </sheetViews>
  <sheetFormatPr defaultColWidth="9" defaultRowHeight="13.5" x14ac:dyDescent="0.15"/>
  <cols>
    <col min="1" max="1" width="26.375" style="137" customWidth="1"/>
    <col min="2" max="13" width="17.625" style="137" customWidth="1"/>
    <col min="14" max="15" width="18.625" style="137" customWidth="1"/>
    <col min="16" max="16" width="14.375" style="137" customWidth="1"/>
    <col min="17" max="17" width="8.125" style="137" customWidth="1"/>
    <col min="18" max="16384" width="9" style="137"/>
  </cols>
  <sheetData>
    <row r="1" spans="1:17" ht="78" customHeight="1" x14ac:dyDescent="0.3">
      <c r="A1" s="134"/>
      <c r="B1" s="134"/>
      <c r="C1" s="134"/>
      <c r="D1" s="134"/>
      <c r="E1" s="134"/>
      <c r="F1" s="138"/>
      <c r="G1" s="136"/>
      <c r="H1" s="136"/>
      <c r="I1" s="136"/>
      <c r="J1" s="136"/>
      <c r="K1" s="136"/>
      <c r="L1" s="136"/>
      <c r="M1" s="136"/>
      <c r="N1" s="136"/>
      <c r="O1" s="136"/>
    </row>
    <row r="2" spans="1:17" ht="43.5" customHeight="1" x14ac:dyDescent="0.25">
      <c r="A2" s="139" t="s">
        <v>73</v>
      </c>
      <c r="G2" s="141"/>
      <c r="L2" s="140"/>
      <c r="M2" s="140"/>
      <c r="N2" s="140"/>
      <c r="O2" s="695" t="s">
        <v>74</v>
      </c>
      <c r="P2" s="695"/>
    </row>
    <row r="3" spans="1:17" ht="27" customHeight="1" x14ac:dyDescent="0.2">
      <c r="L3" s="142"/>
      <c r="M3" s="142"/>
      <c r="N3" s="142"/>
      <c r="O3" s="696"/>
      <c r="P3" s="696"/>
    </row>
    <row r="4" spans="1:17" s="146" customFormat="1" ht="24" customHeight="1" x14ac:dyDescent="0.2">
      <c r="A4" s="684" t="s">
        <v>66</v>
      </c>
      <c r="B4" s="681" t="s">
        <v>67</v>
      </c>
      <c r="C4" s="681"/>
      <c r="D4" s="681"/>
      <c r="E4" s="681"/>
      <c r="F4" s="681"/>
      <c r="G4" s="681"/>
      <c r="H4" s="687" t="s">
        <v>67</v>
      </c>
      <c r="I4" s="688"/>
      <c r="J4" s="688"/>
      <c r="K4" s="688"/>
      <c r="L4" s="688"/>
      <c r="M4" s="688"/>
      <c r="N4" s="671" t="s">
        <v>369</v>
      </c>
      <c r="O4" s="674" t="s">
        <v>62</v>
      </c>
      <c r="P4" s="677" t="s">
        <v>48</v>
      </c>
      <c r="Q4" s="211"/>
    </row>
    <row r="5" spans="1:17" s="146" customFormat="1" ht="24" customHeight="1" x14ac:dyDescent="0.2">
      <c r="A5" s="685"/>
      <c r="B5" s="681" t="s">
        <v>22</v>
      </c>
      <c r="C5" s="681"/>
      <c r="D5" s="681"/>
      <c r="E5" s="681" t="s">
        <v>23</v>
      </c>
      <c r="F5" s="681"/>
      <c r="G5" s="681"/>
      <c r="H5" s="681" t="s">
        <v>24</v>
      </c>
      <c r="I5" s="681"/>
      <c r="J5" s="681"/>
      <c r="K5" s="682" t="s">
        <v>40</v>
      </c>
      <c r="L5" s="681"/>
      <c r="M5" s="681"/>
      <c r="N5" s="672"/>
      <c r="O5" s="675"/>
      <c r="P5" s="678"/>
      <c r="Q5" s="211"/>
    </row>
    <row r="6" spans="1:17" s="146" customFormat="1" ht="24" customHeight="1" thickBot="1" x14ac:dyDescent="0.25">
      <c r="A6" s="686"/>
      <c r="B6" s="147" t="s">
        <v>6</v>
      </c>
      <c r="C6" s="147" t="s">
        <v>7</v>
      </c>
      <c r="D6" s="147" t="s">
        <v>8</v>
      </c>
      <c r="E6" s="147" t="s">
        <v>0</v>
      </c>
      <c r="F6" s="147" t="s">
        <v>1</v>
      </c>
      <c r="G6" s="147" t="s">
        <v>2</v>
      </c>
      <c r="H6" s="147" t="s">
        <v>3</v>
      </c>
      <c r="I6" s="147" t="s">
        <v>4</v>
      </c>
      <c r="J6" s="147" t="s">
        <v>5</v>
      </c>
      <c r="K6" s="147" t="s">
        <v>41</v>
      </c>
      <c r="L6" s="147" t="s">
        <v>42</v>
      </c>
      <c r="M6" s="147" t="s">
        <v>43</v>
      </c>
      <c r="N6" s="673"/>
      <c r="O6" s="676"/>
      <c r="P6" s="679"/>
      <c r="Q6" s="211"/>
    </row>
    <row r="7" spans="1:17" s="153" customFormat="1" ht="43.5" customHeight="1" thickTop="1" x14ac:dyDescent="0.15">
      <c r="A7" s="144" t="s">
        <v>35</v>
      </c>
      <c r="B7" s="162">
        <v>150524</v>
      </c>
      <c r="C7" s="162">
        <v>162858</v>
      </c>
      <c r="D7" s="162">
        <v>216056</v>
      </c>
      <c r="E7" s="162">
        <v>261310</v>
      </c>
      <c r="F7" s="162">
        <v>271979</v>
      </c>
      <c r="G7" s="162">
        <v>223909</v>
      </c>
      <c r="H7" s="162">
        <v>345974</v>
      </c>
      <c r="I7" s="162">
        <v>448696</v>
      </c>
      <c r="J7" s="162">
        <v>240918</v>
      </c>
      <c r="K7" s="162">
        <v>260990</v>
      </c>
      <c r="L7" s="162">
        <v>526897</v>
      </c>
      <c r="M7" s="162">
        <v>149592</v>
      </c>
      <c r="N7" s="163">
        <f>SUM(B7:M7)</f>
        <v>3259703</v>
      </c>
      <c r="O7" s="212">
        <f>N8</f>
        <v>3124677</v>
      </c>
      <c r="P7" s="196">
        <f>(N7/N8)-1</f>
        <v>4.3212786473609821E-2</v>
      </c>
      <c r="Q7" s="186"/>
    </row>
    <row r="8" spans="1:17" s="153" customFormat="1" ht="43.5" hidden="1" customHeight="1" x14ac:dyDescent="0.15">
      <c r="A8" s="203"/>
      <c r="B8" s="155">
        <v>138111</v>
      </c>
      <c r="C8" s="155">
        <v>126453</v>
      </c>
      <c r="D8" s="155">
        <v>173050</v>
      </c>
      <c r="E8" s="155">
        <v>264873</v>
      </c>
      <c r="F8" s="155">
        <v>296633</v>
      </c>
      <c r="G8" s="155">
        <v>227974</v>
      </c>
      <c r="H8" s="155">
        <v>355609</v>
      </c>
      <c r="I8" s="155">
        <v>395040</v>
      </c>
      <c r="J8" s="155">
        <v>266836</v>
      </c>
      <c r="K8" s="155">
        <v>266073</v>
      </c>
      <c r="L8" s="155">
        <v>490931</v>
      </c>
      <c r="M8" s="155">
        <v>123094</v>
      </c>
      <c r="N8" s="156">
        <f>SUM(B8:M8)</f>
        <v>3124677</v>
      </c>
      <c r="O8" s="213"/>
      <c r="P8" s="214"/>
      <c r="Q8" s="215"/>
    </row>
    <row r="9" spans="1:17" s="153" customFormat="1" ht="43.5" hidden="1" customHeight="1" x14ac:dyDescent="0.15">
      <c r="A9" s="203"/>
      <c r="B9" s="159">
        <f t="shared" ref="B9:N9" si="0">(B7/B8)-1</f>
        <v>8.9876983006422329E-2</v>
      </c>
      <c r="C9" s="159">
        <f t="shared" si="0"/>
        <v>0.28789352565775417</v>
      </c>
      <c r="D9" s="159">
        <f t="shared" si="0"/>
        <v>0.24851776943080028</v>
      </c>
      <c r="E9" s="159">
        <f t="shared" si="0"/>
        <v>-1.3451729696873582E-2</v>
      </c>
      <c r="F9" s="159">
        <f t="shared" si="0"/>
        <v>-8.3112802688844467E-2</v>
      </c>
      <c r="G9" s="159">
        <f t="shared" si="0"/>
        <v>-1.7830980725872303E-2</v>
      </c>
      <c r="H9" s="159">
        <f t="shared" si="0"/>
        <v>-2.7094364878279209E-2</v>
      </c>
      <c r="I9" s="159">
        <f t="shared" si="0"/>
        <v>0.13582422033211827</v>
      </c>
      <c r="J9" s="159">
        <f t="shared" si="0"/>
        <v>-9.713082192807565E-2</v>
      </c>
      <c r="K9" s="159">
        <f t="shared" si="0"/>
        <v>-1.9103779789756969E-2</v>
      </c>
      <c r="L9" s="159">
        <f t="shared" si="0"/>
        <v>7.3260804471504182E-2</v>
      </c>
      <c r="M9" s="159">
        <f t="shared" si="0"/>
        <v>0.21526638178952662</v>
      </c>
      <c r="N9" s="159">
        <f t="shared" si="0"/>
        <v>4.3212786473609821E-2</v>
      </c>
      <c r="O9" s="216"/>
      <c r="P9" s="214"/>
      <c r="Q9" s="215"/>
    </row>
    <row r="10" spans="1:17" s="153" customFormat="1" ht="43.5" customHeight="1" x14ac:dyDescent="0.15">
      <c r="A10" s="144" t="s">
        <v>15</v>
      </c>
      <c r="B10" s="162">
        <v>70103</v>
      </c>
      <c r="C10" s="162">
        <v>82808</v>
      </c>
      <c r="D10" s="162">
        <v>98412</v>
      </c>
      <c r="E10" s="162">
        <v>193995</v>
      </c>
      <c r="F10" s="162">
        <v>292508</v>
      </c>
      <c r="G10" s="162">
        <v>197464</v>
      </c>
      <c r="H10" s="162">
        <v>267445</v>
      </c>
      <c r="I10" s="162">
        <v>394679</v>
      </c>
      <c r="J10" s="162">
        <v>159346</v>
      </c>
      <c r="K10" s="162">
        <v>176961</v>
      </c>
      <c r="L10" s="162">
        <v>138493</v>
      </c>
      <c r="M10" s="162">
        <v>54064</v>
      </c>
      <c r="N10" s="163">
        <f>SUM(B10:M10)</f>
        <v>2126278</v>
      </c>
      <c r="O10" s="212">
        <f>N11</f>
        <v>2172911</v>
      </c>
      <c r="P10" s="196">
        <f>(N10/N11)-1</f>
        <v>-2.1461072266650616E-2</v>
      </c>
      <c r="Q10" s="186"/>
    </row>
    <row r="11" spans="1:17" s="153" customFormat="1" ht="43.5" hidden="1" customHeight="1" x14ac:dyDescent="0.15">
      <c r="A11" s="203"/>
      <c r="B11" s="217">
        <v>79934</v>
      </c>
      <c r="C11" s="217">
        <v>74529</v>
      </c>
      <c r="D11" s="217">
        <v>71427</v>
      </c>
      <c r="E11" s="217">
        <v>185017</v>
      </c>
      <c r="F11" s="217">
        <v>303656</v>
      </c>
      <c r="G11" s="217">
        <v>222993</v>
      </c>
      <c r="H11" s="217">
        <v>265396</v>
      </c>
      <c r="I11" s="217">
        <v>373591</v>
      </c>
      <c r="J11" s="217">
        <v>172186</v>
      </c>
      <c r="K11" s="217">
        <v>242589</v>
      </c>
      <c r="L11" s="217">
        <v>135048</v>
      </c>
      <c r="M11" s="217">
        <v>46545</v>
      </c>
      <c r="N11" s="156">
        <f>SUM(B11:M11)</f>
        <v>2172911</v>
      </c>
      <c r="O11" s="213"/>
      <c r="P11" s="214"/>
      <c r="Q11" s="215"/>
    </row>
    <row r="12" spans="1:17" s="153" customFormat="1" ht="43.5" hidden="1" customHeight="1" x14ac:dyDescent="0.15">
      <c r="A12" s="203"/>
      <c r="B12" s="159">
        <f t="shared" ref="B12:N12" si="1">(B10/B11)-1</f>
        <v>-0.12298896589686492</v>
      </c>
      <c r="C12" s="159">
        <f t="shared" si="1"/>
        <v>0.11108427591944081</v>
      </c>
      <c r="D12" s="159">
        <f t="shared" si="1"/>
        <v>0.37779831156285448</v>
      </c>
      <c r="E12" s="159">
        <f t="shared" si="1"/>
        <v>4.852527065080503E-2</v>
      </c>
      <c r="F12" s="159">
        <f t="shared" si="1"/>
        <v>-3.6712595832125827E-2</v>
      </c>
      <c r="G12" s="159">
        <f t="shared" si="1"/>
        <v>-0.11448341427757824</v>
      </c>
      <c r="H12" s="159">
        <f t="shared" si="1"/>
        <v>7.7205383653107251E-3</v>
      </c>
      <c r="I12" s="159">
        <f t="shared" si="1"/>
        <v>5.6446755944334903E-2</v>
      </c>
      <c r="J12" s="159">
        <f t="shared" si="1"/>
        <v>-7.4570522574425313E-2</v>
      </c>
      <c r="K12" s="159">
        <f t="shared" si="1"/>
        <v>-0.2705316399342097</v>
      </c>
      <c r="L12" s="159">
        <f t="shared" si="1"/>
        <v>2.5509448492387898E-2</v>
      </c>
      <c r="M12" s="159">
        <f t="shared" si="1"/>
        <v>0.16154259318938657</v>
      </c>
      <c r="N12" s="159">
        <f t="shared" si="1"/>
        <v>-2.1461072266650616E-2</v>
      </c>
      <c r="O12" s="216"/>
      <c r="P12" s="214"/>
      <c r="Q12" s="215"/>
    </row>
    <row r="13" spans="1:17" s="153" customFormat="1" ht="43.5" customHeight="1" x14ac:dyDescent="0.15">
      <c r="A13" s="144" t="s">
        <v>16</v>
      </c>
      <c r="B13" s="162">
        <v>908720</v>
      </c>
      <c r="C13" s="162">
        <v>1015932</v>
      </c>
      <c r="D13" s="162">
        <v>785998</v>
      </c>
      <c r="E13" s="162">
        <v>152411</v>
      </c>
      <c r="F13" s="162">
        <v>164416</v>
      </c>
      <c r="G13" s="162">
        <v>67695</v>
      </c>
      <c r="H13" s="162">
        <v>110990</v>
      </c>
      <c r="I13" s="162">
        <v>213991</v>
      </c>
      <c r="J13" s="162">
        <v>114588</v>
      </c>
      <c r="K13" s="162">
        <v>140657</v>
      </c>
      <c r="L13" s="162">
        <v>84900</v>
      </c>
      <c r="M13" s="162">
        <v>308527</v>
      </c>
      <c r="N13" s="163">
        <f>SUM(B13:M13)</f>
        <v>4068825</v>
      </c>
      <c r="O13" s="212">
        <f>N14</f>
        <v>3347358</v>
      </c>
      <c r="P13" s="196">
        <f>(N13/N14)-1</f>
        <v>0.21553326533941086</v>
      </c>
      <c r="Q13" s="186"/>
    </row>
    <row r="14" spans="1:17" s="153" customFormat="1" ht="43.5" hidden="1" customHeight="1" x14ac:dyDescent="0.15">
      <c r="A14" s="203"/>
      <c r="B14" s="217">
        <v>784405</v>
      </c>
      <c r="C14" s="217">
        <v>750667</v>
      </c>
      <c r="D14" s="217">
        <v>711459</v>
      </c>
      <c r="E14" s="217">
        <v>155508</v>
      </c>
      <c r="F14" s="217">
        <v>146269</v>
      </c>
      <c r="G14" s="217">
        <v>58341</v>
      </c>
      <c r="H14" s="217">
        <v>80822</v>
      </c>
      <c r="I14" s="217">
        <v>139314</v>
      </c>
      <c r="J14" s="217">
        <v>77764</v>
      </c>
      <c r="K14" s="217">
        <v>96585</v>
      </c>
      <c r="L14" s="217">
        <v>56028</v>
      </c>
      <c r="M14" s="217">
        <v>290196</v>
      </c>
      <c r="N14" s="156">
        <f>SUM(B14:M14)</f>
        <v>3347358</v>
      </c>
      <c r="O14" s="213"/>
      <c r="P14" s="214"/>
      <c r="Q14" s="215"/>
    </row>
    <row r="15" spans="1:17" s="153" customFormat="1" ht="43.5" hidden="1" customHeight="1" x14ac:dyDescent="0.15">
      <c r="A15" s="203"/>
      <c r="B15" s="159">
        <f t="shared" ref="B15:N15" si="2">(B13/B14)-1</f>
        <v>0.15848318151975072</v>
      </c>
      <c r="C15" s="159">
        <f t="shared" si="2"/>
        <v>0.35337240081154486</v>
      </c>
      <c r="D15" s="159">
        <f t="shared" si="2"/>
        <v>0.10476921368624192</v>
      </c>
      <c r="E15" s="159">
        <f t="shared" si="2"/>
        <v>-1.9915374128662178E-2</v>
      </c>
      <c r="F15" s="159">
        <f t="shared" si="2"/>
        <v>0.12406593331464633</v>
      </c>
      <c r="G15" s="159">
        <f t="shared" si="2"/>
        <v>0.16033321334910267</v>
      </c>
      <c r="H15" s="159">
        <f t="shared" si="2"/>
        <v>0.37326470515453702</v>
      </c>
      <c r="I15" s="159">
        <f t="shared" si="2"/>
        <v>0.53603370802647254</v>
      </c>
      <c r="J15" s="159">
        <f t="shared" si="2"/>
        <v>0.4735353119695489</v>
      </c>
      <c r="K15" s="159">
        <f t="shared" si="2"/>
        <v>0.45630273852047409</v>
      </c>
      <c r="L15" s="159">
        <f t="shared" si="2"/>
        <v>0.51531377168558579</v>
      </c>
      <c r="M15" s="159">
        <f t="shared" si="2"/>
        <v>6.3167652207473557E-2</v>
      </c>
      <c r="N15" s="159">
        <f t="shared" si="2"/>
        <v>0.21553326533941086</v>
      </c>
      <c r="O15" s="216"/>
      <c r="P15" s="214"/>
      <c r="Q15" s="215"/>
    </row>
    <row r="16" spans="1:17" s="153" customFormat="1" ht="43.5" customHeight="1" x14ac:dyDescent="0.15">
      <c r="A16" s="144" t="s">
        <v>17</v>
      </c>
      <c r="B16" s="162">
        <v>245772</v>
      </c>
      <c r="C16" s="162">
        <v>269836</v>
      </c>
      <c r="D16" s="162">
        <v>190484</v>
      </c>
      <c r="E16" s="162">
        <v>113954</v>
      </c>
      <c r="F16" s="162">
        <v>154483</v>
      </c>
      <c r="G16" s="162">
        <v>109379</v>
      </c>
      <c r="H16" s="162">
        <v>184141</v>
      </c>
      <c r="I16" s="162">
        <v>247729</v>
      </c>
      <c r="J16" s="162">
        <v>106255</v>
      </c>
      <c r="K16" s="162">
        <v>106245</v>
      </c>
      <c r="L16" s="162">
        <v>84137</v>
      </c>
      <c r="M16" s="162">
        <v>114635</v>
      </c>
      <c r="N16" s="163">
        <f>SUM(B16:M16)</f>
        <v>1927050</v>
      </c>
      <c r="O16" s="212">
        <f>N17</f>
        <v>1719876</v>
      </c>
      <c r="P16" s="196">
        <f>(N16/N17)-1</f>
        <v>0.12045868423072359</v>
      </c>
      <c r="Q16" s="186"/>
    </row>
    <row r="17" spans="1:17" s="153" customFormat="1" ht="43.5" hidden="1" customHeight="1" x14ac:dyDescent="0.15">
      <c r="A17" s="203"/>
      <c r="B17" s="217">
        <v>206241</v>
      </c>
      <c r="C17" s="217">
        <v>186802</v>
      </c>
      <c r="D17" s="217">
        <v>154447</v>
      </c>
      <c r="E17" s="217">
        <v>112871</v>
      </c>
      <c r="F17" s="217">
        <v>137467</v>
      </c>
      <c r="G17" s="217">
        <v>98969</v>
      </c>
      <c r="H17" s="217">
        <v>187218</v>
      </c>
      <c r="I17" s="217">
        <v>233010</v>
      </c>
      <c r="J17" s="217">
        <v>111559</v>
      </c>
      <c r="K17" s="217">
        <v>117977</v>
      </c>
      <c r="L17" s="217">
        <v>72500</v>
      </c>
      <c r="M17" s="217">
        <v>100815</v>
      </c>
      <c r="N17" s="156">
        <f>SUM(B17:M17)</f>
        <v>1719876</v>
      </c>
      <c r="O17" s="213"/>
      <c r="P17" s="214"/>
      <c r="Q17" s="215"/>
    </row>
    <row r="18" spans="1:17" s="153" customFormat="1" ht="43.5" hidden="1" customHeight="1" x14ac:dyDescent="0.15">
      <c r="A18" s="203"/>
      <c r="B18" s="159">
        <f t="shared" ref="B18:N18" si="3">(B16/B17)-1</f>
        <v>0.19167381849389797</v>
      </c>
      <c r="C18" s="159">
        <f t="shared" si="3"/>
        <v>0.44450273551675035</v>
      </c>
      <c r="D18" s="159">
        <f t="shared" si="3"/>
        <v>0.23332923268176131</v>
      </c>
      <c r="E18" s="159">
        <f t="shared" si="3"/>
        <v>9.5950244083953251E-3</v>
      </c>
      <c r="F18" s="159">
        <f t="shared" si="3"/>
        <v>0.12378243505714104</v>
      </c>
      <c r="G18" s="159">
        <f t="shared" si="3"/>
        <v>0.10518445169699597</v>
      </c>
      <c r="H18" s="159">
        <f t="shared" si="3"/>
        <v>-1.6435385486438303E-2</v>
      </c>
      <c r="I18" s="159">
        <f t="shared" si="3"/>
        <v>6.3168962705463239E-2</v>
      </c>
      <c r="J18" s="159">
        <f t="shared" si="3"/>
        <v>-4.7544348730268249E-2</v>
      </c>
      <c r="K18" s="159">
        <f t="shared" si="3"/>
        <v>-9.9443111792976602E-2</v>
      </c>
      <c r="L18" s="159">
        <f t="shared" si="3"/>
        <v>0.16051034482758619</v>
      </c>
      <c r="M18" s="159">
        <f t="shared" si="3"/>
        <v>0.13708277538064761</v>
      </c>
      <c r="N18" s="159">
        <f t="shared" si="3"/>
        <v>0.12045868423072359</v>
      </c>
      <c r="O18" s="216"/>
      <c r="P18" s="214"/>
      <c r="Q18" s="215"/>
    </row>
    <row r="19" spans="1:17" s="153" customFormat="1" ht="43.5" customHeight="1" thickBot="1" x14ac:dyDescent="0.2">
      <c r="A19" s="147" t="s">
        <v>18</v>
      </c>
      <c r="B19" s="166">
        <v>0</v>
      </c>
      <c r="C19" s="166">
        <v>0</v>
      </c>
      <c r="D19" s="166">
        <v>0</v>
      </c>
      <c r="E19" s="166">
        <v>0</v>
      </c>
      <c r="F19" s="166">
        <v>0</v>
      </c>
      <c r="G19" s="166">
        <v>0</v>
      </c>
      <c r="H19" s="166">
        <v>1260</v>
      </c>
      <c r="I19" s="166">
        <v>5630</v>
      </c>
      <c r="J19" s="166">
        <v>0</v>
      </c>
      <c r="K19" s="166">
        <v>0</v>
      </c>
      <c r="L19" s="166">
        <v>0</v>
      </c>
      <c r="M19" s="166">
        <v>0</v>
      </c>
      <c r="N19" s="167">
        <f>SUM(B19:M19)</f>
        <v>6890</v>
      </c>
      <c r="O19" s="218">
        <f>N20</f>
        <v>0</v>
      </c>
      <c r="P19" s="204" t="s">
        <v>371</v>
      </c>
      <c r="Q19" s="186"/>
    </row>
    <row r="20" spans="1:17" s="153" customFormat="1" ht="43.5" hidden="1" customHeight="1" thickTop="1" x14ac:dyDescent="0.15">
      <c r="A20" s="205"/>
      <c r="B20" s="219">
        <v>0</v>
      </c>
      <c r="C20" s="219">
        <v>0</v>
      </c>
      <c r="D20" s="219">
        <v>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172">
        <f>SUM(B20:M20)</f>
        <v>0</v>
      </c>
      <c r="O20" s="220"/>
      <c r="P20" s="221"/>
      <c r="Q20" s="215"/>
    </row>
    <row r="21" spans="1:17" s="153" customFormat="1" ht="43.5" hidden="1" customHeight="1" x14ac:dyDescent="0.15">
      <c r="A21" s="206"/>
      <c r="B21" s="159" t="e">
        <f>(B19/B20)-1</f>
        <v>#DIV/0!</v>
      </c>
      <c r="C21" s="159" t="e">
        <f t="shared" ref="C21:N21" si="4">(C19/C20)-1</f>
        <v>#DIV/0!</v>
      </c>
      <c r="D21" s="159" t="e">
        <f t="shared" si="4"/>
        <v>#DIV/0!</v>
      </c>
      <c r="E21" s="159" t="e">
        <f t="shared" si="4"/>
        <v>#DIV/0!</v>
      </c>
      <c r="F21" s="159" t="e">
        <f t="shared" si="4"/>
        <v>#DIV/0!</v>
      </c>
      <c r="G21" s="159" t="e">
        <f t="shared" si="4"/>
        <v>#DIV/0!</v>
      </c>
      <c r="H21" s="159" t="e">
        <f t="shared" si="4"/>
        <v>#DIV/0!</v>
      </c>
      <c r="I21" s="159" t="e">
        <f t="shared" si="4"/>
        <v>#DIV/0!</v>
      </c>
      <c r="J21" s="159" t="e">
        <f>(J19/J20)-1</f>
        <v>#DIV/0!</v>
      </c>
      <c r="K21" s="159" t="e">
        <f t="shared" si="4"/>
        <v>#DIV/0!</v>
      </c>
      <c r="L21" s="159" t="e">
        <f t="shared" si="4"/>
        <v>#DIV/0!</v>
      </c>
      <c r="M21" s="159" t="e">
        <f t="shared" si="4"/>
        <v>#DIV/0!</v>
      </c>
      <c r="N21" s="159" t="e">
        <f t="shared" si="4"/>
        <v>#DIV/0!</v>
      </c>
      <c r="O21" s="216"/>
      <c r="P21" s="214"/>
      <c r="Q21" s="215"/>
    </row>
    <row r="22" spans="1:17" s="153" customFormat="1" ht="43.5" customHeight="1" thickTop="1" x14ac:dyDescent="0.15">
      <c r="A22" s="144" t="s">
        <v>20</v>
      </c>
      <c r="B22" s="163">
        <f t="shared" ref="B22:N23" si="5">SUM(B7,B10,B13,B16,B19)</f>
        <v>1375119</v>
      </c>
      <c r="C22" s="163">
        <f t="shared" si="5"/>
        <v>1531434</v>
      </c>
      <c r="D22" s="163">
        <f t="shared" si="5"/>
        <v>1290950</v>
      </c>
      <c r="E22" s="163">
        <f t="shared" si="5"/>
        <v>721670</v>
      </c>
      <c r="F22" s="163">
        <f t="shared" si="5"/>
        <v>883386</v>
      </c>
      <c r="G22" s="163">
        <f t="shared" si="5"/>
        <v>598447</v>
      </c>
      <c r="H22" s="163">
        <f t="shared" si="5"/>
        <v>909810</v>
      </c>
      <c r="I22" s="163">
        <f t="shared" si="5"/>
        <v>1310725</v>
      </c>
      <c r="J22" s="163">
        <f t="shared" si="5"/>
        <v>621107</v>
      </c>
      <c r="K22" s="163">
        <f t="shared" si="5"/>
        <v>684853</v>
      </c>
      <c r="L22" s="163">
        <f t="shared" si="5"/>
        <v>834427</v>
      </c>
      <c r="M22" s="163">
        <f t="shared" si="5"/>
        <v>626818</v>
      </c>
      <c r="N22" s="163">
        <f t="shared" si="5"/>
        <v>11388746</v>
      </c>
      <c r="O22" s="212">
        <f>N23</f>
        <v>10364822</v>
      </c>
      <c r="P22" s="580">
        <f>(N22/N23)-1</f>
        <v>9.8788382472945413E-2</v>
      </c>
      <c r="Q22" s="186"/>
    </row>
    <row r="23" spans="1:17" s="153" customFormat="1" ht="43.5" hidden="1" customHeight="1" x14ac:dyDescent="0.15">
      <c r="A23" s="203"/>
      <c r="B23" s="156">
        <f t="shared" si="5"/>
        <v>1208691</v>
      </c>
      <c r="C23" s="156">
        <f t="shared" si="5"/>
        <v>1138451</v>
      </c>
      <c r="D23" s="156">
        <f t="shared" si="5"/>
        <v>1110383</v>
      </c>
      <c r="E23" s="156">
        <f t="shared" si="5"/>
        <v>718269</v>
      </c>
      <c r="F23" s="156">
        <f t="shared" si="5"/>
        <v>884025</v>
      </c>
      <c r="G23" s="156">
        <f t="shared" si="5"/>
        <v>608277</v>
      </c>
      <c r="H23" s="156">
        <f t="shared" si="5"/>
        <v>889045</v>
      </c>
      <c r="I23" s="156">
        <f t="shared" si="5"/>
        <v>1140955</v>
      </c>
      <c r="J23" s="156">
        <f t="shared" si="5"/>
        <v>628345</v>
      </c>
      <c r="K23" s="156">
        <f t="shared" si="5"/>
        <v>723224</v>
      </c>
      <c r="L23" s="156">
        <f t="shared" si="5"/>
        <v>754507</v>
      </c>
      <c r="M23" s="156">
        <f t="shared" si="5"/>
        <v>560650</v>
      </c>
      <c r="N23" s="156">
        <f t="shared" si="5"/>
        <v>10364822</v>
      </c>
      <c r="O23" s="184"/>
      <c r="P23" s="215"/>
      <c r="Q23" s="215"/>
    </row>
    <row r="24" spans="1:17" s="153" customFormat="1" ht="43.5" customHeight="1" x14ac:dyDescent="0.15">
      <c r="A24" s="144" t="s">
        <v>47</v>
      </c>
      <c r="B24" s="127">
        <f t="shared" ref="B24:N24" si="6">(B22/B23)-1</f>
        <v>0.13769276018436472</v>
      </c>
      <c r="C24" s="127">
        <f t="shared" si="6"/>
        <v>0.3451909656190737</v>
      </c>
      <c r="D24" s="127">
        <f t="shared" si="6"/>
        <v>0.16261686283021271</v>
      </c>
      <c r="E24" s="127">
        <f t="shared" si="6"/>
        <v>4.7349948278430087E-3</v>
      </c>
      <c r="F24" s="127">
        <f t="shared" si="6"/>
        <v>-7.2283023670149937E-4</v>
      </c>
      <c r="G24" s="127">
        <f t="shared" si="6"/>
        <v>-1.6160400606960335E-2</v>
      </c>
      <c r="H24" s="127">
        <f t="shared" si="6"/>
        <v>2.335652301064628E-2</v>
      </c>
      <c r="I24" s="127">
        <f t="shared" si="6"/>
        <v>0.14879640301326513</v>
      </c>
      <c r="J24" s="127">
        <f t="shared" si="6"/>
        <v>-1.1519149511812765E-2</v>
      </c>
      <c r="K24" s="127">
        <f t="shared" si="6"/>
        <v>-5.3055484884351189E-2</v>
      </c>
      <c r="L24" s="127">
        <f t="shared" si="6"/>
        <v>0.10592347055759599</v>
      </c>
      <c r="M24" s="127">
        <f t="shared" si="6"/>
        <v>0.11802015517702658</v>
      </c>
      <c r="N24" s="127">
        <f t="shared" si="6"/>
        <v>9.8788382472945413E-2</v>
      </c>
      <c r="O24" s="186"/>
      <c r="P24" s="215"/>
      <c r="Q24" s="215"/>
    </row>
    <row r="25" spans="1:17" s="153" customFormat="1" ht="43.5" customHeight="1" x14ac:dyDescent="0.15">
      <c r="A25" s="144" t="s">
        <v>21</v>
      </c>
      <c r="B25" s="669">
        <f>SUM(B22:D22)</f>
        <v>4197503</v>
      </c>
      <c r="C25" s="669"/>
      <c r="D25" s="669"/>
      <c r="E25" s="669">
        <f>SUM(E22:G22)</f>
        <v>2203503</v>
      </c>
      <c r="F25" s="669"/>
      <c r="G25" s="669"/>
      <c r="H25" s="669">
        <f>SUM(H22:J22)</f>
        <v>2841642</v>
      </c>
      <c r="I25" s="669"/>
      <c r="J25" s="669"/>
      <c r="K25" s="669">
        <f>SUM(K22:M22)</f>
        <v>2146098</v>
      </c>
      <c r="L25" s="669"/>
      <c r="M25" s="669"/>
      <c r="N25" s="207"/>
      <c r="O25" s="184"/>
      <c r="P25" s="215"/>
      <c r="Q25" s="215"/>
    </row>
    <row r="26" spans="1:17" s="153" customFormat="1" ht="43.5" hidden="1" customHeight="1" x14ac:dyDescent="0.15">
      <c r="A26" s="203" t="s">
        <v>68</v>
      </c>
      <c r="B26" s="670">
        <f>SUM(B23:D23)</f>
        <v>3457525</v>
      </c>
      <c r="C26" s="670"/>
      <c r="D26" s="670"/>
      <c r="E26" s="670">
        <f>SUM(E23:G23)</f>
        <v>2210571</v>
      </c>
      <c r="F26" s="670"/>
      <c r="G26" s="670"/>
      <c r="H26" s="670">
        <f>SUM(H23:J23)</f>
        <v>2658345</v>
      </c>
      <c r="I26" s="670"/>
      <c r="J26" s="670"/>
      <c r="K26" s="670">
        <f>SUM(K23:M23)</f>
        <v>2038381</v>
      </c>
      <c r="L26" s="670"/>
      <c r="M26" s="670"/>
      <c r="N26" s="183"/>
      <c r="O26" s="184"/>
      <c r="P26" s="215"/>
      <c r="Q26" s="215"/>
    </row>
    <row r="27" spans="1:17" s="153" customFormat="1" ht="43.5" customHeight="1" x14ac:dyDescent="0.15">
      <c r="A27" s="144" t="s">
        <v>47</v>
      </c>
      <c r="B27" s="630">
        <f>(B25/B26)-1</f>
        <v>0.21401956601904537</v>
      </c>
      <c r="C27" s="630"/>
      <c r="D27" s="630"/>
      <c r="E27" s="630">
        <f>(E25/E26)-1</f>
        <v>-3.1973639390003861E-3</v>
      </c>
      <c r="F27" s="630"/>
      <c r="G27" s="630"/>
      <c r="H27" s="630">
        <f>(H25/H26)-1</f>
        <v>6.8951546921110607E-2</v>
      </c>
      <c r="I27" s="630"/>
      <c r="J27" s="630"/>
      <c r="K27" s="630">
        <f>(K25/K26)-1</f>
        <v>5.2844389738719189E-2</v>
      </c>
      <c r="L27" s="630"/>
      <c r="M27" s="630"/>
      <c r="N27" s="185"/>
      <c r="O27" s="186"/>
      <c r="P27" s="215"/>
      <c r="Q27" s="215"/>
    </row>
    <row r="28" spans="1:17" s="146" customFormat="1" ht="43.5" customHeight="1" x14ac:dyDescent="0.2">
      <c r="A28" s="222"/>
    </row>
    <row r="29" spans="1:17" s="146" customFormat="1" ht="43.5" customHeight="1" x14ac:dyDescent="0.2"/>
    <row r="30" spans="1:17" s="146" customFormat="1" ht="43.5" customHeight="1" x14ac:dyDescent="0.2"/>
    <row r="31" spans="1:17" s="146" customFormat="1" ht="21" x14ac:dyDescent="0.2"/>
    <row r="32" spans="1:17" s="146" customFormat="1" ht="21" x14ac:dyDescent="0.2"/>
    <row r="33" spans="1:17" s="146" customFormat="1" ht="43.5" customHeight="1" x14ac:dyDescent="0.25">
      <c r="A33" s="139" t="s">
        <v>75</v>
      </c>
      <c r="L33" s="694"/>
      <c r="M33" s="694"/>
      <c r="N33" s="694"/>
      <c r="O33" s="695" t="s">
        <v>74</v>
      </c>
      <c r="P33" s="695"/>
    </row>
    <row r="34" spans="1:17" s="146" customFormat="1" ht="27" customHeight="1" x14ac:dyDescent="0.2">
      <c r="L34" s="694"/>
      <c r="M34" s="694"/>
      <c r="N34" s="694"/>
      <c r="O34" s="696"/>
      <c r="P34" s="696"/>
    </row>
    <row r="35" spans="1:17" s="146" customFormat="1" ht="24" customHeight="1" x14ac:dyDescent="0.2">
      <c r="A35" s="684" t="s">
        <v>66</v>
      </c>
      <c r="B35" s="681" t="s">
        <v>67</v>
      </c>
      <c r="C35" s="681"/>
      <c r="D35" s="681"/>
      <c r="E35" s="681"/>
      <c r="F35" s="681"/>
      <c r="G35" s="681"/>
      <c r="H35" s="687" t="s">
        <v>67</v>
      </c>
      <c r="I35" s="688"/>
      <c r="J35" s="688"/>
      <c r="K35" s="688"/>
      <c r="L35" s="688"/>
      <c r="M35" s="688"/>
      <c r="N35" s="671" t="str">
        <f>N4</f>
        <v>R5 計</v>
      </c>
      <c r="O35" s="674" t="str">
        <f>O4</f>
        <v>R4 計</v>
      </c>
      <c r="P35" s="677" t="s">
        <v>48</v>
      </c>
      <c r="Q35" s="211"/>
    </row>
    <row r="36" spans="1:17" s="146" customFormat="1" ht="24" customHeight="1" x14ac:dyDescent="0.2">
      <c r="A36" s="685"/>
      <c r="B36" s="681" t="s">
        <v>22</v>
      </c>
      <c r="C36" s="681"/>
      <c r="D36" s="681"/>
      <c r="E36" s="681" t="s">
        <v>23</v>
      </c>
      <c r="F36" s="681"/>
      <c r="G36" s="681"/>
      <c r="H36" s="681" t="s">
        <v>24</v>
      </c>
      <c r="I36" s="681"/>
      <c r="J36" s="681"/>
      <c r="K36" s="682" t="s">
        <v>40</v>
      </c>
      <c r="L36" s="681"/>
      <c r="M36" s="681"/>
      <c r="N36" s="672"/>
      <c r="O36" s="675"/>
      <c r="P36" s="678"/>
      <c r="Q36" s="211"/>
    </row>
    <row r="37" spans="1:17" s="146" customFormat="1" ht="24" customHeight="1" thickBot="1" x14ac:dyDescent="0.25">
      <c r="A37" s="686"/>
      <c r="B37" s="147" t="s">
        <v>6</v>
      </c>
      <c r="C37" s="147" t="s">
        <v>7</v>
      </c>
      <c r="D37" s="147" t="s">
        <v>8</v>
      </c>
      <c r="E37" s="147" t="s">
        <v>0</v>
      </c>
      <c r="F37" s="147" t="s">
        <v>1</v>
      </c>
      <c r="G37" s="147" t="s">
        <v>2</v>
      </c>
      <c r="H37" s="147" t="s">
        <v>3</v>
      </c>
      <c r="I37" s="147" t="s">
        <v>4</v>
      </c>
      <c r="J37" s="147" t="s">
        <v>5</v>
      </c>
      <c r="K37" s="147" t="s">
        <v>41</v>
      </c>
      <c r="L37" s="147" t="s">
        <v>42</v>
      </c>
      <c r="M37" s="147" t="s">
        <v>43</v>
      </c>
      <c r="N37" s="673"/>
      <c r="O37" s="676"/>
      <c r="P37" s="679"/>
      <c r="Q37" s="211"/>
    </row>
    <row r="38" spans="1:17" s="153" customFormat="1" ht="42.75" customHeight="1" thickTop="1" x14ac:dyDescent="0.15">
      <c r="A38" s="144" t="s">
        <v>35</v>
      </c>
      <c r="B38" s="162">
        <v>476840</v>
      </c>
      <c r="C38" s="162">
        <v>520913</v>
      </c>
      <c r="D38" s="162">
        <v>739706</v>
      </c>
      <c r="E38" s="162">
        <v>826336</v>
      </c>
      <c r="F38" s="162">
        <v>943550</v>
      </c>
      <c r="G38" s="162">
        <v>673916</v>
      </c>
      <c r="H38" s="162">
        <v>758080</v>
      </c>
      <c r="I38" s="162">
        <v>904742</v>
      </c>
      <c r="J38" s="162">
        <v>764453</v>
      </c>
      <c r="K38" s="162">
        <v>874046</v>
      </c>
      <c r="L38" s="162">
        <v>766418</v>
      </c>
      <c r="M38" s="162">
        <v>597158</v>
      </c>
      <c r="N38" s="163">
        <f>SUM(B38:M38)</f>
        <v>8846158</v>
      </c>
      <c r="O38" s="212">
        <f>N39</f>
        <v>7937486</v>
      </c>
      <c r="P38" s="196">
        <f>(N38/N39)-1</f>
        <v>0.11447856411967217</v>
      </c>
      <c r="Q38" s="186"/>
    </row>
    <row r="39" spans="1:17" s="153" customFormat="1" ht="32.1" hidden="1" customHeight="1" x14ac:dyDescent="0.15">
      <c r="A39" s="203"/>
      <c r="B39" s="155">
        <v>368834</v>
      </c>
      <c r="C39" s="155">
        <v>330390</v>
      </c>
      <c r="D39" s="155">
        <v>530062</v>
      </c>
      <c r="E39" s="155">
        <v>726194</v>
      </c>
      <c r="F39" s="155">
        <v>894486</v>
      </c>
      <c r="G39" s="155">
        <v>602170</v>
      </c>
      <c r="H39" s="155">
        <v>653586</v>
      </c>
      <c r="I39" s="155">
        <v>832763</v>
      </c>
      <c r="J39" s="155">
        <v>753484</v>
      </c>
      <c r="K39" s="155">
        <v>897594</v>
      </c>
      <c r="L39" s="155">
        <v>775570</v>
      </c>
      <c r="M39" s="155">
        <v>572353</v>
      </c>
      <c r="N39" s="156">
        <f>SUM(B39:M39)</f>
        <v>7937486</v>
      </c>
      <c r="O39" s="213"/>
      <c r="P39" s="214"/>
      <c r="Q39" s="215"/>
    </row>
    <row r="40" spans="1:17" s="153" customFormat="1" ht="32.1" hidden="1" customHeight="1" x14ac:dyDescent="0.15">
      <c r="A40" s="203"/>
      <c r="B40" s="159">
        <f>(B38/B39)-1</f>
        <v>0.29283092122743559</v>
      </c>
      <c r="C40" s="159">
        <f t="shared" ref="C40:N40" si="7">(C38/C39)-1</f>
        <v>0.57666091588728463</v>
      </c>
      <c r="D40" s="159">
        <f t="shared" si="7"/>
        <v>0.39550844995491086</v>
      </c>
      <c r="E40" s="159">
        <f t="shared" si="7"/>
        <v>0.13789978986331475</v>
      </c>
      <c r="F40" s="159">
        <f t="shared" si="7"/>
        <v>5.4851613105179942E-2</v>
      </c>
      <c r="G40" s="159">
        <f t="shared" si="7"/>
        <v>0.11914575618180923</v>
      </c>
      <c r="H40" s="159">
        <f t="shared" si="7"/>
        <v>0.15987796556229794</v>
      </c>
      <c r="I40" s="159">
        <f t="shared" si="7"/>
        <v>8.6433955399075169E-2</v>
      </c>
      <c r="J40" s="159">
        <f t="shared" si="7"/>
        <v>1.4557707927441044E-2</v>
      </c>
      <c r="K40" s="159">
        <f t="shared" si="7"/>
        <v>-2.623457821687758E-2</v>
      </c>
      <c r="L40" s="159">
        <f t="shared" si="7"/>
        <v>-1.1800353288549115E-2</v>
      </c>
      <c r="M40" s="159">
        <f t="shared" si="7"/>
        <v>4.3338638916892158E-2</v>
      </c>
      <c r="N40" s="159">
        <f t="shared" si="7"/>
        <v>0.11447856411967217</v>
      </c>
      <c r="O40" s="216"/>
      <c r="P40" s="214"/>
      <c r="Q40" s="215"/>
    </row>
    <row r="41" spans="1:17" s="153" customFormat="1" ht="42.75" customHeight="1" x14ac:dyDescent="0.15">
      <c r="A41" s="144" t="s">
        <v>15</v>
      </c>
      <c r="B41" s="162">
        <v>226548</v>
      </c>
      <c r="C41" s="162">
        <v>272666</v>
      </c>
      <c r="D41" s="162">
        <v>471525</v>
      </c>
      <c r="E41" s="162">
        <v>529700</v>
      </c>
      <c r="F41" s="162">
        <v>770934</v>
      </c>
      <c r="G41" s="162">
        <v>503534</v>
      </c>
      <c r="H41" s="162">
        <v>541796</v>
      </c>
      <c r="I41" s="162">
        <v>931378</v>
      </c>
      <c r="J41" s="162">
        <v>530762</v>
      </c>
      <c r="K41" s="162">
        <v>722610</v>
      </c>
      <c r="L41" s="162">
        <v>696108</v>
      </c>
      <c r="M41" s="162">
        <v>564300</v>
      </c>
      <c r="N41" s="163">
        <f>SUM(B41:M41)</f>
        <v>6761861</v>
      </c>
      <c r="O41" s="212">
        <f>N42</f>
        <v>6398239</v>
      </c>
      <c r="P41" s="196">
        <f>(N41/N42)-1</f>
        <v>5.6831575063075901E-2</v>
      </c>
      <c r="Q41" s="186"/>
    </row>
    <row r="42" spans="1:17" s="153" customFormat="1" ht="32.1" hidden="1" customHeight="1" x14ac:dyDescent="0.15">
      <c r="A42" s="203"/>
      <c r="B42" s="217">
        <v>249684</v>
      </c>
      <c r="C42" s="217">
        <v>216207</v>
      </c>
      <c r="D42" s="217">
        <v>386107</v>
      </c>
      <c r="E42" s="217">
        <v>518986</v>
      </c>
      <c r="F42" s="217">
        <v>779539</v>
      </c>
      <c r="G42" s="217">
        <v>488487</v>
      </c>
      <c r="H42" s="217">
        <v>517260</v>
      </c>
      <c r="I42" s="217">
        <v>849117</v>
      </c>
      <c r="J42" s="217">
        <v>536718</v>
      </c>
      <c r="K42" s="217">
        <v>705281</v>
      </c>
      <c r="L42" s="217">
        <v>688377</v>
      </c>
      <c r="M42" s="217">
        <v>462476</v>
      </c>
      <c r="N42" s="156">
        <f>SUM(B42:M42)</f>
        <v>6398239</v>
      </c>
      <c r="O42" s="213"/>
      <c r="P42" s="214"/>
      <c r="Q42" s="215"/>
    </row>
    <row r="43" spans="1:17" s="153" customFormat="1" ht="32.1" hidden="1" customHeight="1" x14ac:dyDescent="0.15">
      <c r="A43" s="203"/>
      <c r="B43" s="159">
        <f t="shared" ref="B43:N43" si="8">(B41/B42)-1</f>
        <v>-9.2661123660306655E-2</v>
      </c>
      <c r="C43" s="159">
        <f t="shared" si="8"/>
        <v>0.26113400583699886</v>
      </c>
      <c r="D43" s="159">
        <f t="shared" si="8"/>
        <v>0.22122883035013619</v>
      </c>
      <c r="E43" s="159">
        <f t="shared" si="8"/>
        <v>2.0644102153044575E-2</v>
      </c>
      <c r="F43" s="159">
        <f t="shared" si="8"/>
        <v>-1.1038575363131242E-2</v>
      </c>
      <c r="G43" s="159">
        <f t="shared" si="8"/>
        <v>3.0803276238671629E-2</v>
      </c>
      <c r="H43" s="159">
        <f t="shared" si="8"/>
        <v>4.7434559022541789E-2</v>
      </c>
      <c r="I43" s="159">
        <f t="shared" si="8"/>
        <v>9.6878286502331212E-2</v>
      </c>
      <c r="J43" s="159">
        <f t="shared" si="8"/>
        <v>-1.1097075186597083E-2</v>
      </c>
      <c r="K43" s="159">
        <f t="shared" si="8"/>
        <v>2.4570348556107513E-2</v>
      </c>
      <c r="L43" s="159">
        <f t="shared" si="8"/>
        <v>1.1230764537455418E-2</v>
      </c>
      <c r="M43" s="159">
        <f t="shared" si="8"/>
        <v>0.22017142511178966</v>
      </c>
      <c r="N43" s="159">
        <f t="shared" si="8"/>
        <v>5.6831575063075901E-2</v>
      </c>
      <c r="O43" s="216"/>
      <c r="P43" s="214"/>
      <c r="Q43" s="215"/>
    </row>
    <row r="44" spans="1:17" s="153" customFormat="1" ht="42.75" customHeight="1" x14ac:dyDescent="0.15">
      <c r="A44" s="144" t="s">
        <v>16</v>
      </c>
      <c r="B44" s="162">
        <v>79671</v>
      </c>
      <c r="C44" s="162">
        <v>87072</v>
      </c>
      <c r="D44" s="162">
        <v>118824</v>
      </c>
      <c r="E44" s="162">
        <v>133597</v>
      </c>
      <c r="F44" s="162">
        <v>211530</v>
      </c>
      <c r="G44" s="162">
        <v>145298</v>
      </c>
      <c r="H44" s="162">
        <v>153075</v>
      </c>
      <c r="I44" s="162">
        <v>221855</v>
      </c>
      <c r="J44" s="162">
        <v>161529</v>
      </c>
      <c r="K44" s="162">
        <v>237545</v>
      </c>
      <c r="L44" s="162">
        <v>181777</v>
      </c>
      <c r="M44" s="162">
        <v>95254</v>
      </c>
      <c r="N44" s="163">
        <f>SUM(B44:M44)</f>
        <v>1827027</v>
      </c>
      <c r="O44" s="212">
        <f>N45</f>
        <v>1641334</v>
      </c>
      <c r="P44" s="196">
        <f>(N44/N45)-1</f>
        <v>0.11313541302379648</v>
      </c>
      <c r="Q44" s="186"/>
    </row>
    <row r="45" spans="1:17" s="153" customFormat="1" ht="32.1" hidden="1" customHeight="1" x14ac:dyDescent="0.15">
      <c r="A45" s="203"/>
      <c r="B45" s="217">
        <v>65386</v>
      </c>
      <c r="C45" s="217">
        <v>59867</v>
      </c>
      <c r="D45" s="217">
        <v>88070</v>
      </c>
      <c r="E45" s="217">
        <v>114668</v>
      </c>
      <c r="F45" s="217">
        <v>192614</v>
      </c>
      <c r="G45" s="217">
        <v>130373</v>
      </c>
      <c r="H45" s="217">
        <v>155479</v>
      </c>
      <c r="I45" s="217">
        <v>205722</v>
      </c>
      <c r="J45" s="217">
        <v>166877</v>
      </c>
      <c r="K45" s="217">
        <v>223250</v>
      </c>
      <c r="L45" s="217">
        <v>155911</v>
      </c>
      <c r="M45" s="217">
        <v>83117</v>
      </c>
      <c r="N45" s="156">
        <f>SUM(B45:M45)</f>
        <v>1641334</v>
      </c>
      <c r="O45" s="213"/>
      <c r="P45" s="214"/>
      <c r="Q45" s="215"/>
    </row>
    <row r="46" spans="1:17" s="153" customFormat="1" ht="32.1" hidden="1" customHeight="1" x14ac:dyDescent="0.15">
      <c r="A46" s="203"/>
      <c r="B46" s="159">
        <f t="shared" ref="B46:N46" si="9">(B44/B45)-1</f>
        <v>0.2184718441256539</v>
      </c>
      <c r="C46" s="159">
        <f t="shared" si="9"/>
        <v>0.45442397314046135</v>
      </c>
      <c r="D46" s="159">
        <f t="shared" si="9"/>
        <v>0.3491995003974111</v>
      </c>
      <c r="E46" s="159">
        <f t="shared" si="9"/>
        <v>0.16507656887710609</v>
      </c>
      <c r="F46" s="159">
        <f t="shared" si="9"/>
        <v>9.8206776246794192E-2</v>
      </c>
      <c r="G46" s="159">
        <f t="shared" si="9"/>
        <v>0.11447922499290497</v>
      </c>
      <c r="H46" s="159">
        <f t="shared" si="9"/>
        <v>-1.5461895175554297E-2</v>
      </c>
      <c r="I46" s="159">
        <f t="shared" si="9"/>
        <v>7.8421364754377221E-2</v>
      </c>
      <c r="J46" s="159">
        <f t="shared" si="9"/>
        <v>-3.204755598434772E-2</v>
      </c>
      <c r="K46" s="159">
        <f t="shared" si="9"/>
        <v>6.4031354983202782E-2</v>
      </c>
      <c r="L46" s="159">
        <f t="shared" si="9"/>
        <v>0.16590234172059692</v>
      </c>
      <c r="M46" s="159">
        <f t="shared" si="9"/>
        <v>0.14602307590504959</v>
      </c>
      <c r="N46" s="159">
        <f t="shared" si="9"/>
        <v>0.11313541302379648</v>
      </c>
      <c r="O46" s="216"/>
      <c r="P46" s="214"/>
      <c r="Q46" s="215"/>
    </row>
    <row r="47" spans="1:17" s="153" customFormat="1" ht="42.75" customHeight="1" x14ac:dyDescent="0.15">
      <c r="A47" s="144" t="s">
        <v>17</v>
      </c>
      <c r="B47" s="162">
        <v>149685</v>
      </c>
      <c r="C47" s="162">
        <v>135952</v>
      </c>
      <c r="D47" s="162">
        <v>199638</v>
      </c>
      <c r="E47" s="162">
        <v>279797</v>
      </c>
      <c r="F47" s="162">
        <v>485870</v>
      </c>
      <c r="G47" s="162">
        <v>324653</v>
      </c>
      <c r="H47" s="162">
        <v>493336</v>
      </c>
      <c r="I47" s="162">
        <v>708397</v>
      </c>
      <c r="J47" s="162">
        <v>351470</v>
      </c>
      <c r="K47" s="162">
        <v>407039</v>
      </c>
      <c r="L47" s="162">
        <v>441293</v>
      </c>
      <c r="M47" s="162">
        <v>201236</v>
      </c>
      <c r="N47" s="163">
        <f>SUM(B47:M47)</f>
        <v>4178366</v>
      </c>
      <c r="O47" s="212">
        <f>N48</f>
        <v>3897935</v>
      </c>
      <c r="P47" s="196">
        <f>(N47/N48)-1</f>
        <v>7.1943477764508712E-2</v>
      </c>
      <c r="Q47" s="186"/>
    </row>
    <row r="48" spans="1:17" s="153" customFormat="1" ht="32.1" hidden="1" customHeight="1" x14ac:dyDescent="0.15">
      <c r="A48" s="203"/>
      <c r="B48" s="217">
        <v>139867</v>
      </c>
      <c r="C48" s="217">
        <v>106580</v>
      </c>
      <c r="D48" s="217">
        <v>157693</v>
      </c>
      <c r="E48" s="217">
        <v>258664</v>
      </c>
      <c r="F48" s="217">
        <v>481284</v>
      </c>
      <c r="G48" s="217">
        <v>386882</v>
      </c>
      <c r="H48" s="217">
        <v>504622</v>
      </c>
      <c r="I48" s="217">
        <v>573944</v>
      </c>
      <c r="J48" s="217">
        <v>334732</v>
      </c>
      <c r="K48" s="217">
        <v>405552</v>
      </c>
      <c r="L48" s="217">
        <v>388832</v>
      </c>
      <c r="M48" s="217">
        <v>159283</v>
      </c>
      <c r="N48" s="156">
        <f>SUM(B48:M48)</f>
        <v>3897935</v>
      </c>
      <c r="O48" s="213"/>
      <c r="P48" s="214"/>
      <c r="Q48" s="215"/>
    </row>
    <row r="49" spans="1:17" s="153" customFormat="1" ht="32.1" hidden="1" customHeight="1" x14ac:dyDescent="0.15">
      <c r="A49" s="203"/>
      <c r="B49" s="159">
        <f t="shared" ref="B49:N49" si="10">(B47/B48)-1</f>
        <v>7.0195256922648053E-2</v>
      </c>
      <c r="C49" s="159">
        <f t="shared" si="10"/>
        <v>0.27558641396134353</v>
      </c>
      <c r="D49" s="159">
        <f t="shared" si="10"/>
        <v>0.26599151515920183</v>
      </c>
      <c r="E49" s="159">
        <f t="shared" si="10"/>
        <v>8.1700584542108601E-2</v>
      </c>
      <c r="F49" s="159">
        <f t="shared" si="10"/>
        <v>9.5286774544760533E-3</v>
      </c>
      <c r="G49" s="159">
        <f t="shared" si="10"/>
        <v>-0.16084749355100525</v>
      </c>
      <c r="H49" s="159">
        <f t="shared" si="10"/>
        <v>-2.2365255577442178E-2</v>
      </c>
      <c r="I49" s="159">
        <f t="shared" si="10"/>
        <v>0.23426153074167511</v>
      </c>
      <c r="J49" s="159">
        <f t="shared" si="10"/>
        <v>5.0004182450438028E-2</v>
      </c>
      <c r="K49" s="159">
        <f t="shared" si="10"/>
        <v>3.6666074880655763E-3</v>
      </c>
      <c r="L49" s="159">
        <f t="shared" si="10"/>
        <v>0.13491945107398573</v>
      </c>
      <c r="M49" s="159">
        <f t="shared" si="10"/>
        <v>0.26338655098158625</v>
      </c>
      <c r="N49" s="159">
        <f t="shared" si="10"/>
        <v>7.1943477764508712E-2</v>
      </c>
      <c r="O49" s="216"/>
      <c r="P49" s="214"/>
      <c r="Q49" s="215"/>
    </row>
    <row r="50" spans="1:17" s="153" customFormat="1" ht="42.75" customHeight="1" thickBot="1" x14ac:dyDescent="0.2">
      <c r="A50" s="147" t="s">
        <v>18</v>
      </c>
      <c r="B50" s="166">
        <v>0</v>
      </c>
      <c r="C50" s="166">
        <v>0</v>
      </c>
      <c r="D50" s="166">
        <v>0</v>
      </c>
      <c r="E50" s="166">
        <v>0</v>
      </c>
      <c r="F50" s="166">
        <v>0</v>
      </c>
      <c r="G50" s="166">
        <v>0</v>
      </c>
      <c r="H50" s="166">
        <v>0</v>
      </c>
      <c r="I50" s="166">
        <v>0</v>
      </c>
      <c r="J50" s="166">
        <v>0</v>
      </c>
      <c r="K50" s="166">
        <v>0</v>
      </c>
      <c r="L50" s="166">
        <v>0</v>
      </c>
      <c r="M50" s="166">
        <v>0</v>
      </c>
      <c r="N50" s="167">
        <f>SUM(B50:M50)</f>
        <v>0</v>
      </c>
      <c r="O50" s="218">
        <f>N51</f>
        <v>0</v>
      </c>
      <c r="P50" s="204" t="s">
        <v>76</v>
      </c>
      <c r="Q50" s="186"/>
    </row>
    <row r="51" spans="1:17" s="153" customFormat="1" ht="32.1" hidden="1" customHeight="1" thickTop="1" x14ac:dyDescent="0.15">
      <c r="A51" s="205"/>
      <c r="B51" s="219">
        <v>0</v>
      </c>
      <c r="C51" s="219">
        <v>0</v>
      </c>
      <c r="D51" s="219">
        <v>0</v>
      </c>
      <c r="E51" s="219">
        <v>0</v>
      </c>
      <c r="F51" s="219">
        <v>0</v>
      </c>
      <c r="G51" s="219">
        <v>0</v>
      </c>
      <c r="H51" s="219">
        <v>0</v>
      </c>
      <c r="I51" s="219">
        <v>0</v>
      </c>
      <c r="J51" s="219">
        <v>0</v>
      </c>
      <c r="K51" s="219">
        <v>0</v>
      </c>
      <c r="L51" s="219">
        <v>0</v>
      </c>
      <c r="M51" s="219">
        <v>0</v>
      </c>
      <c r="N51" s="172">
        <f>SUM(B51:M51)</f>
        <v>0</v>
      </c>
      <c r="O51" s="220"/>
      <c r="P51" s="221"/>
      <c r="Q51" s="215"/>
    </row>
    <row r="52" spans="1:17" s="153" customFormat="1" ht="32.1" hidden="1" customHeight="1" x14ac:dyDescent="0.15">
      <c r="A52" s="206"/>
      <c r="B52" s="159" t="e">
        <f t="shared" ref="B52:N52" si="11">(B50/B51)-1</f>
        <v>#DIV/0!</v>
      </c>
      <c r="C52" s="159" t="e">
        <f t="shared" si="11"/>
        <v>#DIV/0!</v>
      </c>
      <c r="D52" s="159" t="e">
        <f t="shared" si="11"/>
        <v>#DIV/0!</v>
      </c>
      <c r="E52" s="159" t="e">
        <f t="shared" si="11"/>
        <v>#DIV/0!</v>
      </c>
      <c r="F52" s="159" t="e">
        <f t="shared" si="11"/>
        <v>#DIV/0!</v>
      </c>
      <c r="G52" s="159" t="e">
        <f t="shared" si="11"/>
        <v>#DIV/0!</v>
      </c>
      <c r="H52" s="159" t="e">
        <f t="shared" si="11"/>
        <v>#DIV/0!</v>
      </c>
      <c r="I52" s="159" t="e">
        <f t="shared" si="11"/>
        <v>#DIV/0!</v>
      </c>
      <c r="J52" s="159" t="e">
        <f t="shared" si="11"/>
        <v>#DIV/0!</v>
      </c>
      <c r="K52" s="159" t="e">
        <f t="shared" si="11"/>
        <v>#DIV/0!</v>
      </c>
      <c r="L52" s="159" t="e">
        <f t="shared" si="11"/>
        <v>#DIV/0!</v>
      </c>
      <c r="M52" s="159" t="e">
        <f t="shared" si="11"/>
        <v>#DIV/0!</v>
      </c>
      <c r="N52" s="159" t="e">
        <f t="shared" si="11"/>
        <v>#DIV/0!</v>
      </c>
      <c r="O52" s="216"/>
      <c r="P52" s="214"/>
      <c r="Q52" s="215"/>
    </row>
    <row r="53" spans="1:17" s="153" customFormat="1" ht="42.75" customHeight="1" thickTop="1" x14ac:dyDescent="0.15">
      <c r="A53" s="144" t="s">
        <v>20</v>
      </c>
      <c r="B53" s="163">
        <f t="shared" ref="B53:N54" si="12">SUM(B38,B41,B44,B47,B50)</f>
        <v>932744</v>
      </c>
      <c r="C53" s="163">
        <f t="shared" si="12"/>
        <v>1016603</v>
      </c>
      <c r="D53" s="163">
        <f t="shared" si="12"/>
        <v>1529693</v>
      </c>
      <c r="E53" s="163">
        <f t="shared" si="12"/>
        <v>1769430</v>
      </c>
      <c r="F53" s="163">
        <f t="shared" si="12"/>
        <v>2411884</v>
      </c>
      <c r="G53" s="163">
        <f t="shared" si="12"/>
        <v>1647401</v>
      </c>
      <c r="H53" s="163">
        <f t="shared" si="12"/>
        <v>1946287</v>
      </c>
      <c r="I53" s="163">
        <f t="shared" si="12"/>
        <v>2766372</v>
      </c>
      <c r="J53" s="163">
        <f t="shared" si="12"/>
        <v>1808214</v>
      </c>
      <c r="K53" s="163">
        <f t="shared" si="12"/>
        <v>2241240</v>
      </c>
      <c r="L53" s="163">
        <f t="shared" si="12"/>
        <v>2085596</v>
      </c>
      <c r="M53" s="163">
        <f t="shared" si="12"/>
        <v>1457948</v>
      </c>
      <c r="N53" s="163">
        <f t="shared" si="12"/>
        <v>21613412</v>
      </c>
      <c r="O53" s="212">
        <f>N54</f>
        <v>19874994</v>
      </c>
      <c r="P53" s="196">
        <f>(N53/N54)-1</f>
        <v>8.7467598732356766E-2</v>
      </c>
      <c r="Q53" s="186"/>
    </row>
    <row r="54" spans="1:17" s="153" customFormat="1" ht="32.1" hidden="1" customHeight="1" x14ac:dyDescent="0.15">
      <c r="A54" s="203"/>
      <c r="B54" s="156">
        <f t="shared" si="12"/>
        <v>823771</v>
      </c>
      <c r="C54" s="156">
        <f t="shared" si="12"/>
        <v>713044</v>
      </c>
      <c r="D54" s="156">
        <f t="shared" si="12"/>
        <v>1161932</v>
      </c>
      <c r="E54" s="156">
        <f t="shared" si="12"/>
        <v>1618512</v>
      </c>
      <c r="F54" s="156">
        <f t="shared" si="12"/>
        <v>2347923</v>
      </c>
      <c r="G54" s="156">
        <f t="shared" si="12"/>
        <v>1607912</v>
      </c>
      <c r="H54" s="156">
        <f t="shared" si="12"/>
        <v>1830947</v>
      </c>
      <c r="I54" s="156">
        <f t="shared" si="12"/>
        <v>2461546</v>
      </c>
      <c r="J54" s="156">
        <f t="shared" si="12"/>
        <v>1791811</v>
      </c>
      <c r="K54" s="156">
        <f t="shared" si="12"/>
        <v>2231677</v>
      </c>
      <c r="L54" s="156">
        <f t="shared" si="12"/>
        <v>2008690</v>
      </c>
      <c r="M54" s="156">
        <f t="shared" si="12"/>
        <v>1277229</v>
      </c>
      <c r="N54" s="156">
        <f t="shared" si="12"/>
        <v>19874994</v>
      </c>
      <c r="O54" s="184"/>
      <c r="P54" s="215"/>
      <c r="Q54" s="215"/>
    </row>
    <row r="55" spans="1:17" s="153" customFormat="1" ht="42.75" customHeight="1" x14ac:dyDescent="0.15">
      <c r="A55" s="144" t="s">
        <v>47</v>
      </c>
      <c r="B55" s="127">
        <f t="shared" ref="B55:N55" si="13">(B53/B54)-1</f>
        <v>0.13228555023179989</v>
      </c>
      <c r="C55" s="127">
        <f t="shared" si="13"/>
        <v>0.42572267630048066</v>
      </c>
      <c r="D55" s="127">
        <f t="shared" si="13"/>
        <v>0.3165081949718227</v>
      </c>
      <c r="E55" s="127">
        <f t="shared" si="13"/>
        <v>9.3244906432575103E-2</v>
      </c>
      <c r="F55" s="127">
        <f t="shared" si="13"/>
        <v>2.7241523678587454E-2</v>
      </c>
      <c r="G55" s="127">
        <f t="shared" si="13"/>
        <v>2.4559179855613955E-2</v>
      </c>
      <c r="H55" s="127">
        <f t="shared" si="13"/>
        <v>6.2994723495546356E-2</v>
      </c>
      <c r="I55" s="127">
        <f t="shared" si="13"/>
        <v>0.12383518325475129</v>
      </c>
      <c r="J55" s="127">
        <f t="shared" si="13"/>
        <v>9.1544253272248799E-3</v>
      </c>
      <c r="K55" s="127">
        <f t="shared" si="13"/>
        <v>4.2851183213341582E-3</v>
      </c>
      <c r="L55" s="127">
        <f t="shared" si="13"/>
        <v>3.8286644529519132E-2</v>
      </c>
      <c r="M55" s="127">
        <f t="shared" si="13"/>
        <v>0.14149302904960659</v>
      </c>
      <c r="N55" s="127">
        <f t="shared" si="13"/>
        <v>8.7467598732356766E-2</v>
      </c>
      <c r="O55" s="186"/>
      <c r="P55" s="215"/>
      <c r="Q55" s="215"/>
    </row>
    <row r="56" spans="1:17" s="153" customFormat="1" ht="42.75" customHeight="1" x14ac:dyDescent="0.15">
      <c r="A56" s="144" t="s">
        <v>21</v>
      </c>
      <c r="B56" s="669">
        <f>SUM(B53:D53)</f>
        <v>3479040</v>
      </c>
      <c r="C56" s="669"/>
      <c r="D56" s="669"/>
      <c r="E56" s="669">
        <f>SUM(E53:G53)</f>
        <v>5828715</v>
      </c>
      <c r="F56" s="669"/>
      <c r="G56" s="669"/>
      <c r="H56" s="669">
        <f>SUM(H53:J53)</f>
        <v>6520873</v>
      </c>
      <c r="I56" s="669"/>
      <c r="J56" s="669"/>
      <c r="K56" s="669">
        <f>SUM(K53:M53)</f>
        <v>5784784</v>
      </c>
      <c r="L56" s="669"/>
      <c r="M56" s="669"/>
      <c r="N56" s="207"/>
      <c r="O56" s="184"/>
      <c r="P56" s="215"/>
      <c r="Q56" s="215"/>
    </row>
    <row r="57" spans="1:17" s="153" customFormat="1" ht="32.1" hidden="1" customHeight="1" x14ac:dyDescent="0.15">
      <c r="A57" s="203" t="s">
        <v>68</v>
      </c>
      <c r="B57" s="670">
        <f>SUM(B54:D54)</f>
        <v>2698747</v>
      </c>
      <c r="C57" s="670"/>
      <c r="D57" s="670"/>
      <c r="E57" s="670">
        <f>SUM(E54:G54)</f>
        <v>5574347</v>
      </c>
      <c r="F57" s="670"/>
      <c r="G57" s="670"/>
      <c r="H57" s="670">
        <f>SUM(H54:J54)</f>
        <v>6084304</v>
      </c>
      <c r="I57" s="670"/>
      <c r="J57" s="670"/>
      <c r="K57" s="670">
        <f>SUM(K54:M54)</f>
        <v>5517596</v>
      </c>
      <c r="L57" s="670"/>
      <c r="M57" s="670"/>
      <c r="N57" s="183"/>
      <c r="O57" s="184"/>
      <c r="P57" s="215"/>
      <c r="Q57" s="215"/>
    </row>
    <row r="58" spans="1:17" s="153" customFormat="1" ht="42.75" customHeight="1" x14ac:dyDescent="0.15">
      <c r="A58" s="144" t="s">
        <v>47</v>
      </c>
      <c r="B58" s="630">
        <f>(B56/B57)-1</f>
        <v>0.28913158588041044</v>
      </c>
      <c r="C58" s="630"/>
      <c r="D58" s="630"/>
      <c r="E58" s="630">
        <f>(E56/E57)-1</f>
        <v>4.5631891950752346E-2</v>
      </c>
      <c r="F58" s="630"/>
      <c r="G58" s="630"/>
      <c r="H58" s="630">
        <f>(H56/H57)-1</f>
        <v>7.1753318045909564E-2</v>
      </c>
      <c r="I58" s="630"/>
      <c r="J58" s="630"/>
      <c r="K58" s="630">
        <f>(K56/K57)-1</f>
        <v>4.8424712501603961E-2</v>
      </c>
      <c r="L58" s="630"/>
      <c r="M58" s="630"/>
      <c r="N58" s="185"/>
      <c r="O58" s="186"/>
      <c r="P58" s="215"/>
      <c r="Q58" s="215"/>
    </row>
    <row r="59" spans="1:17" ht="18.75" x14ac:dyDescent="0.2">
      <c r="A59" s="222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23"/>
      <c r="Q59" s="223"/>
    </row>
    <row r="60" spans="1:17" ht="43.5" customHeight="1" x14ac:dyDescent="0.2">
      <c r="A60" s="209"/>
      <c r="B60" s="210"/>
      <c r="C60" s="210"/>
      <c r="D60" s="208" t="s">
        <v>77</v>
      </c>
      <c r="E60" s="210"/>
      <c r="F60" s="210"/>
      <c r="G60" s="210"/>
      <c r="H60" s="210"/>
      <c r="I60" s="210"/>
      <c r="J60" s="210"/>
      <c r="K60" s="224"/>
      <c r="L60" s="208" t="s">
        <v>78</v>
      </c>
      <c r="M60" s="210"/>
      <c r="N60" s="210"/>
      <c r="O60" s="210"/>
      <c r="P60" s="223"/>
      <c r="Q60" s="223"/>
    </row>
    <row r="61" spans="1:17" x14ac:dyDescent="0.15">
      <c r="P61" s="223"/>
      <c r="Q61" s="223"/>
    </row>
    <row r="62" spans="1:17" x14ac:dyDescent="0.15">
      <c r="P62" s="223"/>
      <c r="Q62" s="223"/>
    </row>
    <row r="63" spans="1:17" x14ac:dyDescent="0.15">
      <c r="P63" s="223"/>
      <c r="Q63" s="223"/>
    </row>
    <row r="64" spans="1:17" x14ac:dyDescent="0.15">
      <c r="P64" s="223"/>
      <c r="Q64" s="223"/>
    </row>
    <row r="65" spans="16:17" x14ac:dyDescent="0.15">
      <c r="P65" s="223"/>
      <c r="Q65" s="223"/>
    </row>
    <row r="66" spans="16:17" x14ac:dyDescent="0.15">
      <c r="P66" s="223"/>
      <c r="Q66" s="223"/>
    </row>
    <row r="67" spans="16:17" x14ac:dyDescent="0.15">
      <c r="P67" s="223"/>
      <c r="Q67" s="223"/>
    </row>
    <row r="68" spans="16:17" x14ac:dyDescent="0.15">
      <c r="P68" s="223"/>
      <c r="Q68" s="223"/>
    </row>
    <row r="69" spans="16:17" x14ac:dyDescent="0.15">
      <c r="P69" s="223"/>
      <c r="Q69" s="223"/>
    </row>
    <row r="70" spans="16:17" x14ac:dyDescent="0.15">
      <c r="P70" s="223"/>
      <c r="Q70" s="223"/>
    </row>
    <row r="71" spans="16:17" x14ac:dyDescent="0.15">
      <c r="P71" s="223"/>
      <c r="Q71" s="223"/>
    </row>
    <row r="72" spans="16:17" x14ac:dyDescent="0.15">
      <c r="P72" s="223"/>
      <c r="Q72" s="223"/>
    </row>
    <row r="73" spans="16:17" x14ac:dyDescent="0.15">
      <c r="P73" s="223"/>
      <c r="Q73" s="223"/>
    </row>
    <row r="74" spans="16:17" x14ac:dyDescent="0.15">
      <c r="P74" s="223"/>
      <c r="Q74" s="223"/>
    </row>
    <row r="75" spans="16:17" x14ac:dyDescent="0.15">
      <c r="P75" s="223"/>
      <c r="Q75" s="223"/>
    </row>
    <row r="76" spans="16:17" x14ac:dyDescent="0.15">
      <c r="P76" s="223"/>
      <c r="Q76" s="223"/>
    </row>
    <row r="77" spans="16:17" x14ac:dyDescent="0.15">
      <c r="P77" s="223"/>
      <c r="Q77" s="223"/>
    </row>
    <row r="78" spans="16:17" x14ac:dyDescent="0.15">
      <c r="P78" s="223"/>
      <c r="Q78" s="223"/>
    </row>
    <row r="79" spans="16:17" x14ac:dyDescent="0.15">
      <c r="P79" s="223"/>
      <c r="Q79" s="223"/>
    </row>
    <row r="80" spans="16:17" x14ac:dyDescent="0.15">
      <c r="P80" s="223"/>
      <c r="Q80" s="223"/>
    </row>
    <row r="81" spans="16:17" x14ac:dyDescent="0.15">
      <c r="P81" s="223"/>
      <c r="Q81" s="223"/>
    </row>
    <row r="82" spans="16:17" x14ac:dyDescent="0.15">
      <c r="P82" s="223"/>
      <c r="Q82" s="223"/>
    </row>
    <row r="83" spans="16:17" x14ac:dyDescent="0.15">
      <c r="P83" s="223"/>
      <c r="Q83" s="223"/>
    </row>
    <row r="84" spans="16:17" x14ac:dyDescent="0.15">
      <c r="P84" s="223"/>
      <c r="Q84" s="223"/>
    </row>
    <row r="85" spans="16:17" x14ac:dyDescent="0.15">
      <c r="P85" s="223"/>
      <c r="Q85" s="223"/>
    </row>
    <row r="86" spans="16:17" x14ac:dyDescent="0.15">
      <c r="P86" s="223"/>
      <c r="Q86" s="223"/>
    </row>
    <row r="87" spans="16:17" x14ac:dyDescent="0.15">
      <c r="P87" s="223"/>
      <c r="Q87" s="223"/>
    </row>
    <row r="88" spans="16:17" x14ac:dyDescent="0.15">
      <c r="P88" s="223"/>
      <c r="Q88" s="223"/>
    </row>
    <row r="89" spans="16:17" x14ac:dyDescent="0.15">
      <c r="P89" s="223"/>
      <c r="Q89" s="223"/>
    </row>
    <row r="90" spans="16:17" x14ac:dyDescent="0.15">
      <c r="P90" s="223"/>
      <c r="Q90" s="223"/>
    </row>
    <row r="97" spans="14:14" x14ac:dyDescent="0.15">
      <c r="N97" s="137">
        <f>SUM(B97:M97)</f>
        <v>0</v>
      </c>
    </row>
  </sheetData>
  <mergeCells count="47">
    <mergeCell ref="O2:P3"/>
    <mergeCell ref="A4:A6"/>
    <mergeCell ref="B4:G4"/>
    <mergeCell ref="H4:M4"/>
    <mergeCell ref="N4:N6"/>
    <mergeCell ref="O4:O6"/>
    <mergeCell ref="P4:P6"/>
    <mergeCell ref="B5:D5"/>
    <mergeCell ref="E5:G5"/>
    <mergeCell ref="H5:J5"/>
    <mergeCell ref="O33:P34"/>
    <mergeCell ref="K5:M5"/>
    <mergeCell ref="B25:D25"/>
    <mergeCell ref="E25:G25"/>
    <mergeCell ref="H25:J25"/>
    <mergeCell ref="K25:M25"/>
    <mergeCell ref="B26:D26"/>
    <mergeCell ref="E26:G26"/>
    <mergeCell ref="H26:J26"/>
    <mergeCell ref="K26:M26"/>
    <mergeCell ref="B27:D27"/>
    <mergeCell ref="E27:G27"/>
    <mergeCell ref="H27:J27"/>
    <mergeCell ref="K27:M27"/>
    <mergeCell ref="L33:N34"/>
    <mergeCell ref="P35:P37"/>
    <mergeCell ref="B36:D36"/>
    <mergeCell ref="E36:G36"/>
    <mergeCell ref="H36:J36"/>
    <mergeCell ref="K36:M36"/>
    <mergeCell ref="A35:A37"/>
    <mergeCell ref="B35:G35"/>
    <mergeCell ref="H35:M35"/>
    <mergeCell ref="N35:N37"/>
    <mergeCell ref="O35:O37"/>
    <mergeCell ref="B58:D58"/>
    <mergeCell ref="E58:G58"/>
    <mergeCell ref="H58:J58"/>
    <mergeCell ref="K58:M58"/>
    <mergeCell ref="B56:D56"/>
    <mergeCell ref="E56:G56"/>
    <mergeCell ref="H56:J56"/>
    <mergeCell ref="K56:M56"/>
    <mergeCell ref="B57:D57"/>
    <mergeCell ref="E57:G57"/>
    <mergeCell ref="H57:J57"/>
    <mergeCell ref="K57:M57"/>
  </mergeCells>
  <phoneticPr fontId="2"/>
  <printOptions horizontalCentered="1"/>
  <pageMargins left="0.39370078740157483" right="0.39370078740157483" top="0.59055118110236227" bottom="0.55118110236220474" header="0.51181102362204722" footer="0.15748031496062992"/>
  <pageSetup paperSize="9" scale="60" firstPageNumber="44" fitToWidth="0" orientation="portrait" useFirstPageNumber="1" r:id="rId1"/>
  <headerFooter alignWithMargins="0"/>
  <colBreaks count="1" manualBreakCount="1">
    <brk id="7" max="6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60771-264C-444F-A529-DE03E052C43F}">
  <sheetPr>
    <pageSetUpPr fitToPage="1"/>
  </sheetPr>
  <dimension ref="A1:P100"/>
  <sheetViews>
    <sheetView showGridLines="0" view="pageBreakPreview" zoomScale="70" zoomScaleNormal="50" zoomScaleSheetLayoutView="70" zoomScalePageLayoutView="55" workbookViewId="0">
      <selection activeCell="S1" sqref="S1"/>
    </sheetView>
  </sheetViews>
  <sheetFormatPr defaultColWidth="9" defaultRowHeight="13.5" x14ac:dyDescent="0.15"/>
  <cols>
    <col min="1" max="1" width="26.375" style="137" customWidth="1"/>
    <col min="2" max="13" width="17.625" style="137" customWidth="1"/>
    <col min="14" max="15" width="19.875" style="137" customWidth="1"/>
    <col min="16" max="16" width="14.375" style="137" customWidth="1"/>
    <col min="17" max="17" width="7.125" style="137" customWidth="1"/>
    <col min="18" max="16384" width="9" style="137"/>
  </cols>
  <sheetData>
    <row r="1" spans="1:16" ht="78" customHeight="1" x14ac:dyDescent="0.3">
      <c r="A1" s="134"/>
      <c r="B1" s="134"/>
      <c r="C1" s="134"/>
      <c r="D1" s="134"/>
      <c r="E1" s="134"/>
      <c r="F1" s="134"/>
      <c r="G1" s="136"/>
      <c r="H1" s="136"/>
      <c r="I1" s="136"/>
      <c r="J1" s="136"/>
      <c r="K1" s="136"/>
      <c r="L1" s="136"/>
      <c r="M1" s="136"/>
      <c r="N1" s="136"/>
      <c r="O1" s="136"/>
    </row>
    <row r="2" spans="1:16" s="146" customFormat="1" ht="43.5" customHeight="1" x14ac:dyDescent="0.25">
      <c r="A2" s="139" t="s">
        <v>79</v>
      </c>
      <c r="G2" s="17"/>
      <c r="L2" s="225"/>
      <c r="M2" s="225"/>
      <c r="N2" s="225"/>
      <c r="O2" s="694" t="s">
        <v>74</v>
      </c>
      <c r="P2" s="694"/>
    </row>
    <row r="3" spans="1:16" s="146" customFormat="1" ht="27" customHeight="1" x14ac:dyDescent="0.2">
      <c r="L3" s="226"/>
      <c r="M3" s="226"/>
      <c r="N3" s="226"/>
      <c r="O3" s="697"/>
      <c r="P3" s="697"/>
    </row>
    <row r="4" spans="1:16" s="146" customFormat="1" ht="24" customHeight="1" x14ac:dyDescent="0.2">
      <c r="A4" s="684" t="s">
        <v>66</v>
      </c>
      <c r="B4" s="681" t="s">
        <v>67</v>
      </c>
      <c r="C4" s="681"/>
      <c r="D4" s="681"/>
      <c r="E4" s="681"/>
      <c r="F4" s="681"/>
      <c r="G4" s="681"/>
      <c r="H4" s="687" t="s">
        <v>67</v>
      </c>
      <c r="I4" s="688"/>
      <c r="J4" s="688"/>
      <c r="K4" s="688"/>
      <c r="L4" s="688"/>
      <c r="M4" s="688"/>
      <c r="N4" s="671" t="s">
        <v>369</v>
      </c>
      <c r="O4" s="674" t="s">
        <v>62</v>
      </c>
      <c r="P4" s="677" t="s">
        <v>48</v>
      </c>
    </row>
    <row r="5" spans="1:16" s="146" customFormat="1" ht="24" customHeight="1" x14ac:dyDescent="0.2">
      <c r="A5" s="685"/>
      <c r="B5" s="681" t="s">
        <v>22</v>
      </c>
      <c r="C5" s="681"/>
      <c r="D5" s="681"/>
      <c r="E5" s="681" t="s">
        <v>23</v>
      </c>
      <c r="F5" s="681"/>
      <c r="G5" s="681"/>
      <c r="H5" s="681" t="s">
        <v>24</v>
      </c>
      <c r="I5" s="681"/>
      <c r="J5" s="681"/>
      <c r="K5" s="682" t="s">
        <v>40</v>
      </c>
      <c r="L5" s="681"/>
      <c r="M5" s="681"/>
      <c r="N5" s="672"/>
      <c r="O5" s="675"/>
      <c r="P5" s="678"/>
    </row>
    <row r="6" spans="1:16" s="146" customFormat="1" ht="24" customHeight="1" thickBot="1" x14ac:dyDescent="0.25">
      <c r="A6" s="686"/>
      <c r="B6" s="147" t="s">
        <v>6</v>
      </c>
      <c r="C6" s="147" t="s">
        <v>7</v>
      </c>
      <c r="D6" s="147" t="s">
        <v>8</v>
      </c>
      <c r="E6" s="147" t="s">
        <v>0</v>
      </c>
      <c r="F6" s="147" t="s">
        <v>1</v>
      </c>
      <c r="G6" s="147" t="s">
        <v>2</v>
      </c>
      <c r="H6" s="147" t="s">
        <v>3</v>
      </c>
      <c r="I6" s="147" t="s">
        <v>4</v>
      </c>
      <c r="J6" s="147" t="s">
        <v>5</v>
      </c>
      <c r="K6" s="147" t="s">
        <v>41</v>
      </c>
      <c r="L6" s="147" t="s">
        <v>42</v>
      </c>
      <c r="M6" s="147" t="s">
        <v>43</v>
      </c>
      <c r="N6" s="673"/>
      <c r="O6" s="676"/>
      <c r="P6" s="679"/>
    </row>
    <row r="7" spans="1:16" s="153" customFormat="1" ht="42.75" customHeight="1" thickTop="1" x14ac:dyDescent="0.15">
      <c r="A7" s="144" t="s">
        <v>35</v>
      </c>
      <c r="B7" s="162">
        <v>13030</v>
      </c>
      <c r="C7" s="162">
        <v>12659</v>
      </c>
      <c r="D7" s="162">
        <v>16788</v>
      </c>
      <c r="E7" s="162">
        <v>26696</v>
      </c>
      <c r="F7" s="162">
        <v>44003</v>
      </c>
      <c r="G7" s="162">
        <v>28941</v>
      </c>
      <c r="H7" s="162">
        <v>31917</v>
      </c>
      <c r="I7" s="162">
        <v>44375</v>
      </c>
      <c r="J7" s="162">
        <v>32325</v>
      </c>
      <c r="K7" s="162">
        <v>32275</v>
      </c>
      <c r="L7" s="162">
        <v>26250</v>
      </c>
      <c r="M7" s="162">
        <v>13541</v>
      </c>
      <c r="N7" s="163">
        <f>SUM(B7:M7)</f>
        <v>322800</v>
      </c>
      <c r="O7" s="212">
        <f>N8</f>
        <v>161705</v>
      </c>
      <c r="P7" s="196">
        <f>(N7/N8)-1</f>
        <v>0.99622769858693294</v>
      </c>
    </row>
    <row r="8" spans="1:16" s="153" customFormat="1" ht="42.75" hidden="1" customHeight="1" x14ac:dyDescent="0.15">
      <c r="A8" s="203"/>
      <c r="B8" s="155">
        <v>3557</v>
      </c>
      <c r="C8" s="155">
        <v>3195</v>
      </c>
      <c r="D8" s="155">
        <v>7618</v>
      </c>
      <c r="E8" s="155">
        <v>16145</v>
      </c>
      <c r="F8" s="155">
        <v>23304</v>
      </c>
      <c r="G8" s="155">
        <v>17603</v>
      </c>
      <c r="H8" s="155">
        <v>22224</v>
      </c>
      <c r="I8" s="155">
        <v>20664</v>
      </c>
      <c r="J8" s="155">
        <v>16680</v>
      </c>
      <c r="K8" s="155">
        <v>16511</v>
      </c>
      <c r="L8" s="155">
        <v>10806</v>
      </c>
      <c r="M8" s="155">
        <v>3398</v>
      </c>
      <c r="N8" s="156">
        <f>SUM(B8:M8)</f>
        <v>161705</v>
      </c>
      <c r="O8" s="213"/>
      <c r="P8" s="214"/>
    </row>
    <row r="9" spans="1:16" s="153" customFormat="1" ht="42.75" hidden="1" customHeight="1" x14ac:dyDescent="0.15">
      <c r="A9" s="203"/>
      <c r="B9" s="159">
        <f t="shared" ref="B9:N9" si="0">(B7/B8)-1</f>
        <v>2.6631993252741073</v>
      </c>
      <c r="C9" s="159">
        <f t="shared" si="0"/>
        <v>2.9621283255086071</v>
      </c>
      <c r="D9" s="159">
        <f t="shared" si="0"/>
        <v>1.2037280126017329</v>
      </c>
      <c r="E9" s="159">
        <f t="shared" si="0"/>
        <v>0.65351502013007123</v>
      </c>
      <c r="F9" s="159">
        <f t="shared" si="0"/>
        <v>0.88821661517336081</v>
      </c>
      <c r="G9" s="159">
        <f t="shared" si="0"/>
        <v>0.64409475657558368</v>
      </c>
      <c r="H9" s="159">
        <f t="shared" si="0"/>
        <v>0.43615010799136078</v>
      </c>
      <c r="I9" s="159">
        <f t="shared" si="0"/>
        <v>1.1474545102593883</v>
      </c>
      <c r="J9" s="159">
        <f t="shared" si="0"/>
        <v>0.93794964028776984</v>
      </c>
      <c r="K9" s="159">
        <f t="shared" si="0"/>
        <v>0.95475743443764771</v>
      </c>
      <c r="L9" s="159">
        <f t="shared" si="0"/>
        <v>1.4292059966685176</v>
      </c>
      <c r="M9" s="159">
        <f t="shared" si="0"/>
        <v>2.9849911712772217</v>
      </c>
      <c r="N9" s="159">
        <f t="shared" si="0"/>
        <v>0.99622769858693294</v>
      </c>
      <c r="O9" s="216"/>
      <c r="P9" s="214"/>
    </row>
    <row r="10" spans="1:16" s="153" customFormat="1" ht="42.75" customHeight="1" x14ac:dyDescent="0.15">
      <c r="A10" s="144" t="s">
        <v>15</v>
      </c>
      <c r="B10" s="162">
        <v>311</v>
      </c>
      <c r="C10" s="162">
        <v>626</v>
      </c>
      <c r="D10" s="162">
        <v>2014</v>
      </c>
      <c r="E10" s="162">
        <v>15186</v>
      </c>
      <c r="F10" s="162">
        <v>3783</v>
      </c>
      <c r="G10" s="162">
        <v>18901</v>
      </c>
      <c r="H10" s="162">
        <v>4775</v>
      </c>
      <c r="I10" s="162">
        <v>977</v>
      </c>
      <c r="J10" s="162">
        <v>6961</v>
      </c>
      <c r="K10" s="162">
        <v>10138</v>
      </c>
      <c r="L10" s="162">
        <v>1205</v>
      </c>
      <c r="M10" s="162">
        <v>370</v>
      </c>
      <c r="N10" s="163">
        <f>SUM(B10:M10)</f>
        <v>65247</v>
      </c>
      <c r="O10" s="212">
        <f>N11</f>
        <v>51995</v>
      </c>
      <c r="P10" s="196">
        <f>(N10/N11)-1</f>
        <v>0.25487066064044628</v>
      </c>
    </row>
    <row r="11" spans="1:16" s="153" customFormat="1" ht="42.75" hidden="1" customHeight="1" x14ac:dyDescent="0.15">
      <c r="A11" s="203"/>
      <c r="B11" s="155">
        <v>524</v>
      </c>
      <c r="C11" s="155">
        <v>733</v>
      </c>
      <c r="D11" s="155">
        <v>2654</v>
      </c>
      <c r="E11" s="155">
        <v>1615</v>
      </c>
      <c r="F11" s="155">
        <v>3340</v>
      </c>
      <c r="G11" s="155">
        <v>15898</v>
      </c>
      <c r="H11" s="155">
        <v>2226</v>
      </c>
      <c r="I11" s="155">
        <v>1405</v>
      </c>
      <c r="J11" s="155">
        <v>19451</v>
      </c>
      <c r="K11" s="155">
        <v>2663</v>
      </c>
      <c r="L11" s="155">
        <v>1015</v>
      </c>
      <c r="M11" s="155">
        <v>471</v>
      </c>
      <c r="N11" s="156">
        <f>SUM(B11:M11)</f>
        <v>51995</v>
      </c>
      <c r="O11" s="213"/>
      <c r="P11" s="214"/>
    </row>
    <row r="12" spans="1:16" s="153" customFormat="1" ht="42.75" hidden="1" customHeight="1" x14ac:dyDescent="0.15">
      <c r="A12" s="203"/>
      <c r="B12" s="159">
        <f t="shared" ref="B12:N12" si="1">(B10/B11)-1</f>
        <v>-0.40648854961832059</v>
      </c>
      <c r="C12" s="159">
        <f t="shared" si="1"/>
        <v>-0.14597544338335611</v>
      </c>
      <c r="D12" s="159">
        <f t="shared" si="1"/>
        <v>-0.24114544084400902</v>
      </c>
      <c r="E12" s="159">
        <f t="shared" si="1"/>
        <v>8.4030959752321976</v>
      </c>
      <c r="F12" s="159">
        <f t="shared" si="1"/>
        <v>0.13263473053892216</v>
      </c>
      <c r="G12" s="159">
        <f t="shared" si="1"/>
        <v>0.18889168448861482</v>
      </c>
      <c r="H12" s="159">
        <f t="shared" si="1"/>
        <v>1.1451033243486073</v>
      </c>
      <c r="I12" s="159">
        <f t="shared" si="1"/>
        <v>-0.30462633451957299</v>
      </c>
      <c r="J12" s="159">
        <f t="shared" si="1"/>
        <v>-0.64212636882422491</v>
      </c>
      <c r="K12" s="159">
        <f t="shared" si="1"/>
        <v>2.8069846038302666</v>
      </c>
      <c r="L12" s="159">
        <f t="shared" si="1"/>
        <v>0.18719211822660098</v>
      </c>
      <c r="M12" s="159">
        <f t="shared" si="1"/>
        <v>-0.21443736730360929</v>
      </c>
      <c r="N12" s="159">
        <f t="shared" si="1"/>
        <v>0.25487066064044628</v>
      </c>
      <c r="O12" s="216"/>
      <c r="P12" s="214"/>
    </row>
    <row r="13" spans="1:16" s="153" customFormat="1" ht="42.75" customHeight="1" x14ac:dyDescent="0.15">
      <c r="A13" s="144" t="s">
        <v>16</v>
      </c>
      <c r="B13" s="162">
        <v>0</v>
      </c>
      <c r="C13" s="162">
        <v>0</v>
      </c>
      <c r="D13" s="162">
        <v>0</v>
      </c>
      <c r="E13" s="162">
        <v>0</v>
      </c>
      <c r="F13" s="162">
        <v>0</v>
      </c>
      <c r="G13" s="162">
        <v>0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0</v>
      </c>
      <c r="N13" s="163">
        <f>SUM(B13:M13)</f>
        <v>0</v>
      </c>
      <c r="O13" s="212">
        <f>N14</f>
        <v>0</v>
      </c>
      <c r="P13" s="196" t="s">
        <v>29</v>
      </c>
    </row>
    <row r="14" spans="1:16" s="153" customFormat="1" ht="42.75" hidden="1" customHeight="1" x14ac:dyDescent="0.15">
      <c r="A14" s="203"/>
      <c r="B14" s="155">
        <v>0</v>
      </c>
      <c r="C14" s="155">
        <v>0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6">
        <f>SUM(B14:M14)</f>
        <v>0</v>
      </c>
      <c r="O14" s="213"/>
      <c r="P14" s="214"/>
    </row>
    <row r="15" spans="1:16" s="153" customFormat="1" ht="42.75" hidden="1" customHeight="1" x14ac:dyDescent="0.15">
      <c r="A15" s="203"/>
      <c r="B15" s="159" t="e">
        <f t="shared" ref="B15:N15" si="2">(B13/B14)-1</f>
        <v>#DIV/0!</v>
      </c>
      <c r="C15" s="159" t="e">
        <f t="shared" si="2"/>
        <v>#DIV/0!</v>
      </c>
      <c r="D15" s="159" t="e">
        <f t="shared" si="2"/>
        <v>#DIV/0!</v>
      </c>
      <c r="E15" s="159" t="e">
        <f t="shared" si="2"/>
        <v>#DIV/0!</v>
      </c>
      <c r="F15" s="159" t="e">
        <f t="shared" si="2"/>
        <v>#DIV/0!</v>
      </c>
      <c r="G15" s="159" t="e">
        <f t="shared" si="2"/>
        <v>#DIV/0!</v>
      </c>
      <c r="H15" s="159" t="e">
        <f t="shared" si="2"/>
        <v>#DIV/0!</v>
      </c>
      <c r="I15" s="159" t="e">
        <f t="shared" si="2"/>
        <v>#DIV/0!</v>
      </c>
      <c r="J15" s="159" t="e">
        <f t="shared" si="2"/>
        <v>#DIV/0!</v>
      </c>
      <c r="K15" s="159" t="e">
        <f t="shared" si="2"/>
        <v>#DIV/0!</v>
      </c>
      <c r="L15" s="159" t="e">
        <f t="shared" si="2"/>
        <v>#DIV/0!</v>
      </c>
      <c r="M15" s="159" t="e">
        <f t="shared" si="2"/>
        <v>#DIV/0!</v>
      </c>
      <c r="N15" s="159" t="e">
        <f t="shared" si="2"/>
        <v>#DIV/0!</v>
      </c>
      <c r="O15" s="216"/>
      <c r="P15" s="214"/>
    </row>
    <row r="16" spans="1:16" s="153" customFormat="1" ht="42.75" customHeight="1" x14ac:dyDescent="0.15">
      <c r="A16" s="144" t="s">
        <v>17</v>
      </c>
      <c r="B16" s="162">
        <v>2230</v>
      </c>
      <c r="C16" s="162">
        <v>2670</v>
      </c>
      <c r="D16" s="162">
        <v>3770</v>
      </c>
      <c r="E16" s="162">
        <v>4560</v>
      </c>
      <c r="F16" s="162">
        <v>5860</v>
      </c>
      <c r="G16" s="162">
        <v>3830</v>
      </c>
      <c r="H16" s="162">
        <v>4700</v>
      </c>
      <c r="I16" s="162">
        <v>6190</v>
      </c>
      <c r="J16" s="162">
        <v>4460</v>
      </c>
      <c r="K16" s="162">
        <v>4530</v>
      </c>
      <c r="L16" s="162">
        <v>3940</v>
      </c>
      <c r="M16" s="162">
        <v>2830</v>
      </c>
      <c r="N16" s="163">
        <f>SUM(B16:M16)</f>
        <v>49570</v>
      </c>
      <c r="O16" s="212">
        <f>N17</f>
        <v>64710</v>
      </c>
      <c r="P16" s="196">
        <f>(N16/N17)-1</f>
        <v>-0.23396692937722141</v>
      </c>
    </row>
    <row r="17" spans="1:16" s="153" customFormat="1" ht="42.75" hidden="1" customHeight="1" x14ac:dyDescent="0.15">
      <c r="A17" s="203"/>
      <c r="B17" s="155">
        <v>3300</v>
      </c>
      <c r="C17" s="155">
        <v>3510</v>
      </c>
      <c r="D17" s="155">
        <v>4550</v>
      </c>
      <c r="E17" s="155">
        <v>5960</v>
      </c>
      <c r="F17" s="155">
        <v>9210</v>
      </c>
      <c r="G17" s="155">
        <v>5420</v>
      </c>
      <c r="H17" s="155">
        <v>6220</v>
      </c>
      <c r="I17" s="155">
        <v>6270</v>
      </c>
      <c r="J17" s="155">
        <v>5270</v>
      </c>
      <c r="K17" s="155">
        <v>6090</v>
      </c>
      <c r="L17" s="155">
        <v>5400</v>
      </c>
      <c r="M17" s="155">
        <v>3510</v>
      </c>
      <c r="N17" s="156">
        <f>SUM(B17:M17)</f>
        <v>64710</v>
      </c>
      <c r="O17" s="213"/>
      <c r="P17" s="227"/>
    </row>
    <row r="18" spans="1:16" s="153" customFormat="1" ht="42.75" hidden="1" customHeight="1" x14ac:dyDescent="0.15">
      <c r="A18" s="203"/>
      <c r="B18" s="159">
        <f t="shared" ref="B18:N18" si="3">(B16/B17)-1</f>
        <v>-0.32424242424242422</v>
      </c>
      <c r="C18" s="159">
        <f t="shared" si="3"/>
        <v>-0.23931623931623935</v>
      </c>
      <c r="D18" s="159">
        <f t="shared" si="3"/>
        <v>-0.17142857142857137</v>
      </c>
      <c r="E18" s="159">
        <f t="shared" si="3"/>
        <v>-0.2348993288590604</v>
      </c>
      <c r="F18" s="159">
        <f t="shared" si="3"/>
        <v>-0.36373507057546151</v>
      </c>
      <c r="G18" s="159">
        <f t="shared" si="3"/>
        <v>-0.29335793357933582</v>
      </c>
      <c r="H18" s="159">
        <f t="shared" si="3"/>
        <v>-0.24437299035369775</v>
      </c>
      <c r="I18" s="159">
        <f t="shared" si="3"/>
        <v>-1.2759170653907526E-2</v>
      </c>
      <c r="J18" s="159">
        <f t="shared" si="3"/>
        <v>-0.15370018975332067</v>
      </c>
      <c r="K18" s="159">
        <f t="shared" si="3"/>
        <v>-0.25615763546798032</v>
      </c>
      <c r="L18" s="159">
        <f t="shared" si="3"/>
        <v>-0.27037037037037037</v>
      </c>
      <c r="M18" s="159">
        <f t="shared" si="3"/>
        <v>-0.19373219373219375</v>
      </c>
      <c r="N18" s="159">
        <f t="shared" si="3"/>
        <v>-0.23396692937722141</v>
      </c>
      <c r="O18" s="216"/>
      <c r="P18" s="227"/>
    </row>
    <row r="19" spans="1:16" s="153" customFormat="1" ht="42.75" customHeight="1" thickBot="1" x14ac:dyDescent="0.2">
      <c r="A19" s="147" t="s">
        <v>18</v>
      </c>
      <c r="B19" s="166">
        <v>0</v>
      </c>
      <c r="C19" s="166">
        <v>0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7">
        <f>SUM(B19:M19)</f>
        <v>0</v>
      </c>
      <c r="O19" s="218">
        <f>N20</f>
        <v>0</v>
      </c>
      <c r="P19" s="204" t="s">
        <v>29</v>
      </c>
    </row>
    <row r="20" spans="1:16" s="153" customFormat="1" ht="42.75" hidden="1" customHeight="1" thickTop="1" x14ac:dyDescent="0.15">
      <c r="A20" s="228"/>
      <c r="B20" s="171">
        <v>0</v>
      </c>
      <c r="C20" s="171">
        <v>0</v>
      </c>
      <c r="D20" s="171">
        <v>0</v>
      </c>
      <c r="E20" s="171">
        <v>0</v>
      </c>
      <c r="F20" s="171">
        <v>0</v>
      </c>
      <c r="G20" s="171">
        <v>0</v>
      </c>
      <c r="H20" s="171">
        <v>0</v>
      </c>
      <c r="I20" s="171">
        <v>0</v>
      </c>
      <c r="J20" s="171">
        <v>0</v>
      </c>
      <c r="K20" s="171">
        <v>0</v>
      </c>
      <c r="L20" s="171">
        <v>0</v>
      </c>
      <c r="M20" s="171">
        <v>0</v>
      </c>
      <c r="N20" s="172">
        <f>SUM(B20:M20)</f>
        <v>0</v>
      </c>
      <c r="O20" s="220"/>
      <c r="P20" s="229"/>
    </row>
    <row r="21" spans="1:16" s="153" customFormat="1" ht="42.75" hidden="1" customHeight="1" x14ac:dyDescent="0.15">
      <c r="A21" s="203"/>
      <c r="B21" s="159" t="e">
        <f t="shared" ref="B21:N21" si="4">(B19/B20)-1</f>
        <v>#DIV/0!</v>
      </c>
      <c r="C21" s="159" t="e">
        <f t="shared" si="4"/>
        <v>#DIV/0!</v>
      </c>
      <c r="D21" s="159" t="e">
        <f t="shared" si="4"/>
        <v>#DIV/0!</v>
      </c>
      <c r="E21" s="159" t="e">
        <f t="shared" si="4"/>
        <v>#DIV/0!</v>
      </c>
      <c r="F21" s="159" t="e">
        <f t="shared" si="4"/>
        <v>#DIV/0!</v>
      </c>
      <c r="G21" s="159" t="e">
        <f t="shared" si="4"/>
        <v>#DIV/0!</v>
      </c>
      <c r="H21" s="159" t="e">
        <f t="shared" si="4"/>
        <v>#DIV/0!</v>
      </c>
      <c r="I21" s="159" t="e">
        <f t="shared" si="4"/>
        <v>#DIV/0!</v>
      </c>
      <c r="J21" s="159" t="e">
        <f t="shared" si="4"/>
        <v>#DIV/0!</v>
      </c>
      <c r="K21" s="159" t="e">
        <f t="shared" si="4"/>
        <v>#DIV/0!</v>
      </c>
      <c r="L21" s="159" t="e">
        <f t="shared" si="4"/>
        <v>#DIV/0!</v>
      </c>
      <c r="M21" s="159" t="e">
        <f t="shared" si="4"/>
        <v>#DIV/0!</v>
      </c>
      <c r="N21" s="159" t="e">
        <f t="shared" si="4"/>
        <v>#DIV/0!</v>
      </c>
      <c r="O21" s="216"/>
      <c r="P21" s="227"/>
    </row>
    <row r="22" spans="1:16" s="153" customFormat="1" ht="42.75" customHeight="1" thickTop="1" x14ac:dyDescent="0.15">
      <c r="A22" s="144" t="s">
        <v>20</v>
      </c>
      <c r="B22" s="163">
        <f t="shared" ref="B22:N23" si="5">SUM(B7,B10,B13,B16,B19)</f>
        <v>15571</v>
      </c>
      <c r="C22" s="163">
        <f t="shared" si="5"/>
        <v>15955</v>
      </c>
      <c r="D22" s="163">
        <f t="shared" si="5"/>
        <v>22572</v>
      </c>
      <c r="E22" s="163">
        <f t="shared" si="5"/>
        <v>46442</v>
      </c>
      <c r="F22" s="163">
        <f t="shared" si="5"/>
        <v>53646</v>
      </c>
      <c r="G22" s="163">
        <f t="shared" si="5"/>
        <v>51672</v>
      </c>
      <c r="H22" s="163">
        <f t="shared" si="5"/>
        <v>41392</v>
      </c>
      <c r="I22" s="163">
        <f t="shared" si="5"/>
        <v>51542</v>
      </c>
      <c r="J22" s="163">
        <f t="shared" si="5"/>
        <v>43746</v>
      </c>
      <c r="K22" s="163">
        <f t="shared" si="5"/>
        <v>46943</v>
      </c>
      <c r="L22" s="163">
        <f t="shared" si="5"/>
        <v>31395</v>
      </c>
      <c r="M22" s="163">
        <f t="shared" si="5"/>
        <v>16741</v>
      </c>
      <c r="N22" s="163">
        <f t="shared" si="5"/>
        <v>437617</v>
      </c>
      <c r="O22" s="212">
        <f>N23</f>
        <v>278410</v>
      </c>
      <c r="P22" s="196">
        <f>(N22/N23)-1</f>
        <v>0.57184368377572636</v>
      </c>
    </row>
    <row r="23" spans="1:16" s="153" customFormat="1" ht="42.75" hidden="1" customHeight="1" x14ac:dyDescent="0.15">
      <c r="A23" s="203"/>
      <c r="B23" s="156">
        <f t="shared" si="5"/>
        <v>7381</v>
      </c>
      <c r="C23" s="156">
        <f t="shared" si="5"/>
        <v>7438</v>
      </c>
      <c r="D23" s="156">
        <f t="shared" si="5"/>
        <v>14822</v>
      </c>
      <c r="E23" s="156">
        <f t="shared" si="5"/>
        <v>23720</v>
      </c>
      <c r="F23" s="156">
        <f t="shared" si="5"/>
        <v>35854</v>
      </c>
      <c r="G23" s="156">
        <f t="shared" si="5"/>
        <v>38921</v>
      </c>
      <c r="H23" s="156">
        <f t="shared" si="5"/>
        <v>30670</v>
      </c>
      <c r="I23" s="156">
        <f t="shared" si="5"/>
        <v>28339</v>
      </c>
      <c r="J23" s="156">
        <f t="shared" si="5"/>
        <v>41401</v>
      </c>
      <c r="K23" s="156">
        <f t="shared" si="5"/>
        <v>25264</v>
      </c>
      <c r="L23" s="156">
        <f t="shared" si="5"/>
        <v>17221</v>
      </c>
      <c r="M23" s="156">
        <f t="shared" si="5"/>
        <v>7379</v>
      </c>
      <c r="N23" s="156">
        <f t="shared" si="5"/>
        <v>278410</v>
      </c>
      <c r="O23" s="184"/>
      <c r="P23" s="215"/>
    </row>
    <row r="24" spans="1:16" s="153" customFormat="1" ht="42.75" customHeight="1" x14ac:dyDescent="0.15">
      <c r="A24" s="144" t="s">
        <v>47</v>
      </c>
      <c r="B24" s="127">
        <f t="shared" ref="B24:N24" si="6">(B22/B23)-1</f>
        <v>1.1096057444790679</v>
      </c>
      <c r="C24" s="127">
        <f t="shared" si="6"/>
        <v>1.1450658779241731</v>
      </c>
      <c r="D24" s="127">
        <f t="shared" si="6"/>
        <v>0.52287140736742677</v>
      </c>
      <c r="E24" s="127">
        <f t="shared" si="6"/>
        <v>0.95792580101180436</v>
      </c>
      <c r="F24" s="127">
        <f t="shared" si="6"/>
        <v>0.49623472973726779</v>
      </c>
      <c r="G24" s="127">
        <f t="shared" si="6"/>
        <v>0.32761234295110619</v>
      </c>
      <c r="H24" s="127">
        <f t="shared" si="6"/>
        <v>0.34959243560482567</v>
      </c>
      <c r="I24" s="127">
        <f t="shared" si="6"/>
        <v>0.81876565863297923</v>
      </c>
      <c r="J24" s="127">
        <f t="shared" si="6"/>
        <v>5.6641143933721327E-2</v>
      </c>
      <c r="K24" s="127">
        <f t="shared" si="6"/>
        <v>0.85809848005066502</v>
      </c>
      <c r="L24" s="127">
        <f t="shared" si="6"/>
        <v>0.82306486266767309</v>
      </c>
      <c r="M24" s="127">
        <f t="shared" si="6"/>
        <v>1.2687356010299498</v>
      </c>
      <c r="N24" s="127">
        <f t="shared" si="6"/>
        <v>0.57184368377572636</v>
      </c>
      <c r="O24" s="186"/>
      <c r="P24" s="215"/>
    </row>
    <row r="25" spans="1:16" s="153" customFormat="1" ht="42.75" customHeight="1" x14ac:dyDescent="0.15">
      <c r="A25" s="144" t="s">
        <v>21</v>
      </c>
      <c r="B25" s="669">
        <f>SUM(B22:D22)</f>
        <v>54098</v>
      </c>
      <c r="C25" s="669"/>
      <c r="D25" s="669"/>
      <c r="E25" s="669">
        <f>SUM(E22:G22)</f>
        <v>151760</v>
      </c>
      <c r="F25" s="669"/>
      <c r="G25" s="669"/>
      <c r="H25" s="669">
        <f>SUM(H22:J22)</f>
        <v>136680</v>
      </c>
      <c r="I25" s="669"/>
      <c r="J25" s="669"/>
      <c r="K25" s="669">
        <f>SUM(K22:M22)</f>
        <v>95079</v>
      </c>
      <c r="L25" s="669"/>
      <c r="M25" s="669"/>
      <c r="N25" s="207"/>
      <c r="O25" s="184"/>
      <c r="P25" s="215"/>
    </row>
    <row r="26" spans="1:16" s="153" customFormat="1" ht="42.75" hidden="1" customHeight="1" x14ac:dyDescent="0.15">
      <c r="A26" s="203" t="s">
        <v>68</v>
      </c>
      <c r="B26" s="670">
        <f>SUM(B23:D23)</f>
        <v>29641</v>
      </c>
      <c r="C26" s="670"/>
      <c r="D26" s="670"/>
      <c r="E26" s="670">
        <f>SUM(E23:G23)</f>
        <v>98495</v>
      </c>
      <c r="F26" s="670"/>
      <c r="G26" s="670"/>
      <c r="H26" s="670">
        <f>SUM(H23:J23)</f>
        <v>100410</v>
      </c>
      <c r="I26" s="670"/>
      <c r="J26" s="670"/>
      <c r="K26" s="670">
        <f>SUM(K23:M23)</f>
        <v>49864</v>
      </c>
      <c r="L26" s="670"/>
      <c r="M26" s="670"/>
      <c r="N26" s="183"/>
      <c r="O26" s="184"/>
      <c r="P26" s="215"/>
    </row>
    <row r="27" spans="1:16" s="153" customFormat="1" ht="42.75" customHeight="1" x14ac:dyDescent="0.15">
      <c r="A27" s="144" t="s">
        <v>47</v>
      </c>
      <c r="B27" s="630">
        <f>(B25/B26)-1</f>
        <v>0.82510711514456325</v>
      </c>
      <c r="C27" s="630"/>
      <c r="D27" s="630"/>
      <c r="E27" s="630">
        <f>(E25/E26)-1</f>
        <v>0.54078887253160057</v>
      </c>
      <c r="F27" s="630"/>
      <c r="G27" s="630"/>
      <c r="H27" s="630">
        <f>(H25/H26)-1</f>
        <v>0.36121900209142521</v>
      </c>
      <c r="I27" s="630"/>
      <c r="J27" s="630"/>
      <c r="K27" s="630">
        <f>(K25/K26)-1</f>
        <v>0.9067664046205679</v>
      </c>
      <c r="L27" s="630"/>
      <c r="M27" s="630"/>
      <c r="N27" s="185"/>
      <c r="O27" s="186"/>
      <c r="P27" s="215"/>
    </row>
    <row r="28" spans="1:16" s="146" customFormat="1" ht="43.5" customHeight="1" x14ac:dyDescent="0.2">
      <c r="A28" s="222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153"/>
    </row>
    <row r="29" spans="1:16" s="146" customFormat="1" ht="43.5" customHeight="1" x14ac:dyDescent="0.2">
      <c r="A29" s="190"/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153"/>
    </row>
    <row r="30" spans="1:16" s="146" customFormat="1" ht="43.5" customHeight="1" x14ac:dyDescent="0.2">
      <c r="A30" s="190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153"/>
    </row>
    <row r="31" spans="1:16" s="146" customFormat="1" ht="21" customHeight="1" x14ac:dyDescent="0.2">
      <c r="A31" s="190"/>
      <c r="B31" s="230"/>
      <c r="C31" s="230"/>
      <c r="D31" s="230"/>
      <c r="E31" s="230"/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153"/>
    </row>
    <row r="32" spans="1:16" s="146" customFormat="1" ht="24" customHeight="1" x14ac:dyDescent="0.2">
      <c r="A32" s="190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P32" s="153"/>
    </row>
    <row r="33" spans="1:16" s="146" customFormat="1" ht="43.5" customHeight="1" x14ac:dyDescent="0.25">
      <c r="A33" s="139" t="s">
        <v>80</v>
      </c>
      <c r="O33" s="694" t="s">
        <v>74</v>
      </c>
      <c r="P33" s="694"/>
    </row>
    <row r="34" spans="1:16" s="146" customFormat="1" ht="27" customHeight="1" x14ac:dyDescent="0.2">
      <c r="O34" s="697"/>
      <c r="P34" s="697"/>
    </row>
    <row r="35" spans="1:16" s="146" customFormat="1" ht="24" customHeight="1" x14ac:dyDescent="0.2">
      <c r="A35" s="684" t="s">
        <v>66</v>
      </c>
      <c r="B35" s="681" t="s">
        <v>67</v>
      </c>
      <c r="C35" s="681"/>
      <c r="D35" s="681"/>
      <c r="E35" s="681"/>
      <c r="F35" s="681"/>
      <c r="G35" s="681"/>
      <c r="H35" s="687" t="s">
        <v>67</v>
      </c>
      <c r="I35" s="688"/>
      <c r="J35" s="688"/>
      <c r="K35" s="688"/>
      <c r="L35" s="688"/>
      <c r="M35" s="688"/>
      <c r="N35" s="671" t="str">
        <f>N4</f>
        <v>R5 計</v>
      </c>
      <c r="O35" s="674" t="str">
        <f>O4</f>
        <v>R4 計</v>
      </c>
      <c r="P35" s="677" t="s">
        <v>48</v>
      </c>
    </row>
    <row r="36" spans="1:16" s="146" customFormat="1" ht="24" customHeight="1" x14ac:dyDescent="0.2">
      <c r="A36" s="685"/>
      <c r="B36" s="681" t="s">
        <v>22</v>
      </c>
      <c r="C36" s="681"/>
      <c r="D36" s="681"/>
      <c r="E36" s="681" t="s">
        <v>23</v>
      </c>
      <c r="F36" s="681"/>
      <c r="G36" s="681"/>
      <c r="H36" s="681" t="s">
        <v>24</v>
      </c>
      <c r="I36" s="681"/>
      <c r="J36" s="681"/>
      <c r="K36" s="682" t="s">
        <v>40</v>
      </c>
      <c r="L36" s="681"/>
      <c r="M36" s="681"/>
      <c r="N36" s="672"/>
      <c r="O36" s="675"/>
      <c r="P36" s="678"/>
    </row>
    <row r="37" spans="1:16" s="146" customFormat="1" ht="24" customHeight="1" thickBot="1" x14ac:dyDescent="0.25">
      <c r="A37" s="686"/>
      <c r="B37" s="147" t="s">
        <v>6</v>
      </c>
      <c r="C37" s="147" t="s">
        <v>7</v>
      </c>
      <c r="D37" s="147" t="s">
        <v>8</v>
      </c>
      <c r="E37" s="147" t="s">
        <v>0</v>
      </c>
      <c r="F37" s="147" t="s">
        <v>1</v>
      </c>
      <c r="G37" s="147" t="s">
        <v>2</v>
      </c>
      <c r="H37" s="147" t="s">
        <v>3</v>
      </c>
      <c r="I37" s="147" t="s">
        <v>4</v>
      </c>
      <c r="J37" s="147" t="s">
        <v>5</v>
      </c>
      <c r="K37" s="147" t="s">
        <v>41</v>
      </c>
      <c r="L37" s="147" t="s">
        <v>42</v>
      </c>
      <c r="M37" s="147" t="s">
        <v>43</v>
      </c>
      <c r="N37" s="673"/>
      <c r="O37" s="676"/>
      <c r="P37" s="679"/>
    </row>
    <row r="38" spans="1:16" s="153" customFormat="1" ht="42.75" customHeight="1" thickTop="1" x14ac:dyDescent="0.15">
      <c r="A38" s="144" t="s">
        <v>35</v>
      </c>
      <c r="B38" s="162">
        <v>339489</v>
      </c>
      <c r="C38" s="162">
        <v>173833</v>
      </c>
      <c r="D38" s="162">
        <v>277546</v>
      </c>
      <c r="E38" s="162">
        <v>604004</v>
      </c>
      <c r="F38" s="162">
        <v>479060</v>
      </c>
      <c r="G38" s="162">
        <v>555749</v>
      </c>
      <c r="H38" s="162">
        <v>422235</v>
      </c>
      <c r="I38" s="162">
        <v>1152985</v>
      </c>
      <c r="J38" s="162">
        <v>564350</v>
      </c>
      <c r="K38" s="162">
        <v>520485</v>
      </c>
      <c r="L38" s="162">
        <v>328038</v>
      </c>
      <c r="M38" s="162">
        <v>111041</v>
      </c>
      <c r="N38" s="163">
        <f>SUM(B38:M38)</f>
        <v>5528815</v>
      </c>
      <c r="O38" s="212">
        <f>N39</f>
        <v>3426439</v>
      </c>
      <c r="P38" s="196">
        <f>(N38/N39)-1</f>
        <v>0.61357461784669165</v>
      </c>
    </row>
    <row r="39" spans="1:16" s="153" customFormat="1" ht="42.75" hidden="1" customHeight="1" x14ac:dyDescent="0.15">
      <c r="A39" s="203"/>
      <c r="B39" s="155">
        <v>267890</v>
      </c>
      <c r="C39" s="155">
        <v>15958</v>
      </c>
      <c r="D39" s="155">
        <v>184374</v>
      </c>
      <c r="E39" s="155">
        <v>351188</v>
      </c>
      <c r="F39" s="155">
        <v>432027</v>
      </c>
      <c r="G39" s="155">
        <v>262932</v>
      </c>
      <c r="H39" s="155">
        <v>332918</v>
      </c>
      <c r="I39" s="155">
        <v>370208</v>
      </c>
      <c r="J39" s="155">
        <v>455119</v>
      </c>
      <c r="K39" s="155">
        <v>504667</v>
      </c>
      <c r="L39" s="155">
        <v>169661</v>
      </c>
      <c r="M39" s="155">
        <v>79497</v>
      </c>
      <c r="N39" s="156">
        <f>SUM(B39:M39)</f>
        <v>3426439</v>
      </c>
      <c r="O39" s="213"/>
      <c r="P39" s="214"/>
    </row>
    <row r="40" spans="1:16" s="153" customFormat="1" ht="42.75" hidden="1" customHeight="1" x14ac:dyDescent="0.15">
      <c r="A40" s="203"/>
      <c r="B40" s="159">
        <f t="shared" ref="B40:N40" si="7">(B38/B39)-1</f>
        <v>0.26727014819515471</v>
      </c>
      <c r="C40" s="159">
        <f t="shared" si="7"/>
        <v>9.8931570372227089</v>
      </c>
      <c r="D40" s="159">
        <f t="shared" si="7"/>
        <v>0.50534240185709489</v>
      </c>
      <c r="E40" s="159">
        <f t="shared" si="7"/>
        <v>0.71988792327756079</v>
      </c>
      <c r="F40" s="159">
        <f t="shared" si="7"/>
        <v>0.10886588106761841</v>
      </c>
      <c r="G40" s="159">
        <f t="shared" si="7"/>
        <v>1.1136605662300521</v>
      </c>
      <c r="H40" s="159">
        <f t="shared" si="7"/>
        <v>0.26828528346319525</v>
      </c>
      <c r="I40" s="159">
        <f t="shared" si="7"/>
        <v>2.1144248638603163</v>
      </c>
      <c r="J40" s="159">
        <f t="shared" si="7"/>
        <v>0.24000536123519334</v>
      </c>
      <c r="K40" s="159">
        <f t="shared" si="7"/>
        <v>3.1343440327978644E-2</v>
      </c>
      <c r="L40" s="159">
        <f t="shared" si="7"/>
        <v>0.93349090244664357</v>
      </c>
      <c r="M40" s="159">
        <f t="shared" si="7"/>
        <v>0.39679484760431216</v>
      </c>
      <c r="N40" s="159">
        <f t="shared" si="7"/>
        <v>0.61357461784669165</v>
      </c>
      <c r="O40" s="216"/>
      <c r="P40" s="214"/>
    </row>
    <row r="41" spans="1:16" s="153" customFormat="1" ht="42.75" customHeight="1" x14ac:dyDescent="0.15">
      <c r="A41" s="144" t="s">
        <v>15</v>
      </c>
      <c r="B41" s="162">
        <v>43987</v>
      </c>
      <c r="C41" s="162">
        <v>96797</v>
      </c>
      <c r="D41" s="162">
        <v>42117</v>
      </c>
      <c r="E41" s="162">
        <v>69796</v>
      </c>
      <c r="F41" s="162">
        <v>181593</v>
      </c>
      <c r="G41" s="162">
        <v>542997</v>
      </c>
      <c r="H41" s="162">
        <v>312968</v>
      </c>
      <c r="I41" s="162">
        <v>822216</v>
      </c>
      <c r="J41" s="162">
        <v>261414</v>
      </c>
      <c r="K41" s="162">
        <v>186395</v>
      </c>
      <c r="L41" s="162">
        <v>111648</v>
      </c>
      <c r="M41" s="162">
        <v>49478</v>
      </c>
      <c r="N41" s="163">
        <f>SUM(B41:M41)</f>
        <v>2721406</v>
      </c>
      <c r="O41" s="212">
        <f>N42</f>
        <v>1767305</v>
      </c>
      <c r="P41" s="196">
        <f>(N41/N42)-1</f>
        <v>0.53986210642758325</v>
      </c>
    </row>
    <row r="42" spans="1:16" s="153" customFormat="1" ht="42.75" hidden="1" customHeight="1" x14ac:dyDescent="0.15">
      <c r="A42" s="203"/>
      <c r="B42" s="155">
        <v>15220</v>
      </c>
      <c r="C42" s="155">
        <v>3410</v>
      </c>
      <c r="D42" s="155">
        <v>7994</v>
      </c>
      <c r="E42" s="155">
        <v>18580</v>
      </c>
      <c r="F42" s="155">
        <v>132328</v>
      </c>
      <c r="G42" s="155">
        <v>346538</v>
      </c>
      <c r="H42" s="155">
        <v>207680</v>
      </c>
      <c r="I42" s="155">
        <v>603780</v>
      </c>
      <c r="J42" s="155">
        <v>179890</v>
      </c>
      <c r="K42" s="155">
        <v>188419</v>
      </c>
      <c r="L42" s="155">
        <v>48226</v>
      </c>
      <c r="M42" s="155">
        <v>15240</v>
      </c>
      <c r="N42" s="156">
        <f>SUM(B42:M42)</f>
        <v>1767305</v>
      </c>
      <c r="O42" s="213"/>
      <c r="P42" s="214"/>
    </row>
    <row r="43" spans="1:16" s="153" customFormat="1" ht="42.75" hidden="1" customHeight="1" x14ac:dyDescent="0.15">
      <c r="A43" s="203"/>
      <c r="B43" s="159">
        <f t="shared" ref="B43:N43" si="8">(B41/B42)-1</f>
        <v>1.890078843626807</v>
      </c>
      <c r="C43" s="159">
        <f t="shared" si="8"/>
        <v>27.386217008797654</v>
      </c>
      <c r="D43" s="159">
        <f t="shared" si="8"/>
        <v>4.2685764323242434</v>
      </c>
      <c r="E43" s="159">
        <f t="shared" si="8"/>
        <v>2.7565123789020451</v>
      </c>
      <c r="F43" s="159">
        <f t="shared" si="8"/>
        <v>0.37229460129375491</v>
      </c>
      <c r="G43" s="159">
        <f t="shared" si="8"/>
        <v>0.56691906803871439</v>
      </c>
      <c r="H43" s="159">
        <f t="shared" si="8"/>
        <v>0.50697226502311254</v>
      </c>
      <c r="I43" s="159">
        <f t="shared" si="8"/>
        <v>0.36178078107920109</v>
      </c>
      <c r="J43" s="159">
        <f t="shared" si="8"/>
        <v>0.4531880593696147</v>
      </c>
      <c r="K43" s="159">
        <f t="shared" si="8"/>
        <v>-1.0742016463307857E-2</v>
      </c>
      <c r="L43" s="159">
        <f t="shared" si="8"/>
        <v>1.3150997387301455</v>
      </c>
      <c r="M43" s="159">
        <f t="shared" si="8"/>
        <v>2.2465879265091862</v>
      </c>
      <c r="N43" s="159">
        <f t="shared" si="8"/>
        <v>0.53986210642758325</v>
      </c>
      <c r="O43" s="216"/>
      <c r="P43" s="214"/>
    </row>
    <row r="44" spans="1:16" s="153" customFormat="1" ht="42.75" customHeight="1" x14ac:dyDescent="0.15">
      <c r="A44" s="144" t="s">
        <v>16</v>
      </c>
      <c r="B44" s="162">
        <v>11306</v>
      </c>
      <c r="C44" s="162">
        <v>68628</v>
      </c>
      <c r="D44" s="162">
        <v>127015</v>
      </c>
      <c r="E44" s="162">
        <v>20720</v>
      </c>
      <c r="F44" s="162">
        <v>38669</v>
      </c>
      <c r="G44" s="162">
        <v>10180</v>
      </c>
      <c r="H44" s="162">
        <v>228120</v>
      </c>
      <c r="I44" s="162">
        <v>102900</v>
      </c>
      <c r="J44" s="162">
        <v>32860</v>
      </c>
      <c r="K44" s="162">
        <v>44500</v>
      </c>
      <c r="L44" s="162">
        <v>10270</v>
      </c>
      <c r="M44" s="162">
        <v>1890</v>
      </c>
      <c r="N44" s="163">
        <f>SUM(B44:M44)</f>
        <v>697058</v>
      </c>
      <c r="O44" s="212">
        <f>N45</f>
        <v>923900</v>
      </c>
      <c r="P44" s="196">
        <f>(N44/N45)-1</f>
        <v>-0.24552657213984197</v>
      </c>
    </row>
    <row r="45" spans="1:16" s="153" customFormat="1" ht="42.75" hidden="1" customHeight="1" x14ac:dyDescent="0.15">
      <c r="A45" s="203"/>
      <c r="B45" s="155">
        <v>7180</v>
      </c>
      <c r="C45" s="155">
        <v>6110</v>
      </c>
      <c r="D45" s="155">
        <v>0</v>
      </c>
      <c r="E45" s="155">
        <v>33951</v>
      </c>
      <c r="F45" s="155">
        <v>102309</v>
      </c>
      <c r="G45" s="155">
        <v>46993</v>
      </c>
      <c r="H45" s="155">
        <v>185677</v>
      </c>
      <c r="I45" s="155">
        <v>185828</v>
      </c>
      <c r="J45" s="155">
        <v>140196</v>
      </c>
      <c r="K45" s="155">
        <v>142315</v>
      </c>
      <c r="L45" s="155">
        <v>65621</v>
      </c>
      <c r="M45" s="155">
        <v>7720</v>
      </c>
      <c r="N45" s="156">
        <f>SUM(B45:M45)</f>
        <v>923900</v>
      </c>
      <c r="O45" s="213"/>
      <c r="P45" s="214"/>
    </row>
    <row r="46" spans="1:16" s="153" customFormat="1" ht="42.75" hidden="1" customHeight="1" x14ac:dyDescent="0.15">
      <c r="A46" s="203"/>
      <c r="B46" s="159">
        <f t="shared" ref="B46:N46" si="9">(B44/B45)-1</f>
        <v>0.57465181058495829</v>
      </c>
      <c r="C46" s="159">
        <f t="shared" si="9"/>
        <v>10.232078559738135</v>
      </c>
      <c r="D46" s="159" t="e">
        <f t="shared" si="9"/>
        <v>#DIV/0!</v>
      </c>
      <c r="E46" s="159">
        <f t="shared" si="9"/>
        <v>-0.38970869782922446</v>
      </c>
      <c r="F46" s="159">
        <f t="shared" si="9"/>
        <v>-0.62203716193101299</v>
      </c>
      <c r="G46" s="159">
        <f t="shared" si="9"/>
        <v>-0.78337199157321302</v>
      </c>
      <c r="H46" s="159">
        <f t="shared" si="9"/>
        <v>0.2285851236286669</v>
      </c>
      <c r="I46" s="159">
        <f t="shared" si="9"/>
        <v>-0.44626213487741351</v>
      </c>
      <c r="J46" s="159">
        <f t="shared" si="9"/>
        <v>-0.7656138548888699</v>
      </c>
      <c r="K46" s="159">
        <f t="shared" si="9"/>
        <v>-0.68731335417910966</v>
      </c>
      <c r="L46" s="159">
        <f t="shared" si="9"/>
        <v>-0.84349522256594689</v>
      </c>
      <c r="M46" s="159">
        <f t="shared" si="9"/>
        <v>-0.75518134715025909</v>
      </c>
      <c r="N46" s="159">
        <f t="shared" si="9"/>
        <v>-0.24552657213984197</v>
      </c>
      <c r="O46" s="216"/>
      <c r="P46" s="214"/>
    </row>
    <row r="47" spans="1:16" s="153" customFormat="1" ht="42.75" customHeight="1" x14ac:dyDescent="0.15">
      <c r="A47" s="144" t="s">
        <v>17</v>
      </c>
      <c r="B47" s="162">
        <v>11672</v>
      </c>
      <c r="C47" s="162">
        <v>12860</v>
      </c>
      <c r="D47" s="162">
        <v>23313</v>
      </c>
      <c r="E47" s="162">
        <v>447850</v>
      </c>
      <c r="F47" s="162">
        <v>38810</v>
      </c>
      <c r="G47" s="162">
        <v>106433</v>
      </c>
      <c r="H47" s="162">
        <v>395232</v>
      </c>
      <c r="I47" s="162">
        <v>154567</v>
      </c>
      <c r="J47" s="162">
        <v>56126</v>
      </c>
      <c r="K47" s="162">
        <v>86386</v>
      </c>
      <c r="L47" s="162">
        <v>47515</v>
      </c>
      <c r="M47" s="162">
        <v>14518</v>
      </c>
      <c r="N47" s="163">
        <f>SUM(B47:M47)</f>
        <v>1395282</v>
      </c>
      <c r="O47" s="212">
        <f>N48</f>
        <v>1131459</v>
      </c>
      <c r="P47" s="196">
        <f>(N47/N48)-1</f>
        <v>0.2331706230627888</v>
      </c>
    </row>
    <row r="48" spans="1:16" s="153" customFormat="1" ht="42.75" hidden="1" customHeight="1" x14ac:dyDescent="0.15">
      <c r="A48" s="203"/>
      <c r="B48" s="155">
        <v>5521</v>
      </c>
      <c r="C48" s="155">
        <v>5094</v>
      </c>
      <c r="D48" s="155">
        <v>13338</v>
      </c>
      <c r="E48" s="155">
        <v>437029</v>
      </c>
      <c r="F48" s="155">
        <v>34932</v>
      </c>
      <c r="G48" s="155">
        <v>80517</v>
      </c>
      <c r="H48" s="155">
        <v>177678</v>
      </c>
      <c r="I48" s="155">
        <v>156497</v>
      </c>
      <c r="J48" s="155">
        <v>34835</v>
      </c>
      <c r="K48" s="155">
        <v>111612</v>
      </c>
      <c r="L48" s="155">
        <v>55168</v>
      </c>
      <c r="M48" s="155">
        <v>19238</v>
      </c>
      <c r="N48" s="156">
        <f>SUM(B48:M48)</f>
        <v>1131459</v>
      </c>
      <c r="O48" s="213"/>
      <c r="P48" s="214"/>
    </row>
    <row r="49" spans="1:16" s="153" customFormat="1" ht="42.75" hidden="1" customHeight="1" x14ac:dyDescent="0.15">
      <c r="A49" s="203"/>
      <c r="B49" s="159">
        <f t="shared" ref="B49:N49" si="10">(B47/B48)-1</f>
        <v>1.1141097627241443</v>
      </c>
      <c r="C49" s="159">
        <f t="shared" si="10"/>
        <v>1.5245386729485668</v>
      </c>
      <c r="D49" s="159">
        <f t="shared" si="10"/>
        <v>0.74786324786324787</v>
      </c>
      <c r="E49" s="159">
        <f t="shared" si="10"/>
        <v>2.4760370593255754E-2</v>
      </c>
      <c r="F49" s="159">
        <f t="shared" si="10"/>
        <v>0.11101568762166503</v>
      </c>
      <c r="G49" s="159">
        <f t="shared" si="10"/>
        <v>0.32186991566998269</v>
      </c>
      <c r="H49" s="159">
        <f t="shared" si="10"/>
        <v>1.2244284604734408</v>
      </c>
      <c r="I49" s="159">
        <f t="shared" si="10"/>
        <v>-1.2332504776449427E-2</v>
      </c>
      <c r="J49" s="159">
        <f t="shared" si="10"/>
        <v>0.61119563657241271</v>
      </c>
      <c r="K49" s="159">
        <f t="shared" si="10"/>
        <v>-0.22601512382181133</v>
      </c>
      <c r="L49" s="159">
        <f t="shared" si="10"/>
        <v>-0.13872172273781902</v>
      </c>
      <c r="M49" s="159">
        <f t="shared" si="10"/>
        <v>-0.24534774924628344</v>
      </c>
      <c r="N49" s="159">
        <f t="shared" si="10"/>
        <v>0.2331706230627888</v>
      </c>
      <c r="O49" s="216"/>
      <c r="P49" s="214"/>
    </row>
    <row r="50" spans="1:16" s="153" customFormat="1" ht="42.75" customHeight="1" thickBot="1" x14ac:dyDescent="0.2">
      <c r="A50" s="147" t="s">
        <v>18</v>
      </c>
      <c r="B50" s="166">
        <v>0</v>
      </c>
      <c r="C50" s="166">
        <v>0</v>
      </c>
      <c r="D50" s="166">
        <v>0</v>
      </c>
      <c r="E50" s="166">
        <v>0</v>
      </c>
      <c r="F50" s="166">
        <v>5000</v>
      </c>
      <c r="G50" s="166">
        <v>11000</v>
      </c>
      <c r="H50" s="166">
        <v>66</v>
      </c>
      <c r="I50" s="166">
        <v>71129</v>
      </c>
      <c r="J50" s="166">
        <v>0</v>
      </c>
      <c r="K50" s="166">
        <v>0</v>
      </c>
      <c r="L50" s="166">
        <v>0</v>
      </c>
      <c r="M50" s="166">
        <v>0</v>
      </c>
      <c r="N50" s="167">
        <f>SUM(B50:M50)</f>
        <v>87195</v>
      </c>
      <c r="O50" s="218">
        <f>N51</f>
        <v>76500</v>
      </c>
      <c r="P50" s="204">
        <f>(N50/N51)-1</f>
        <v>0.13980392156862753</v>
      </c>
    </row>
    <row r="51" spans="1:16" s="153" customFormat="1" ht="42.75" hidden="1" customHeight="1" thickTop="1" x14ac:dyDescent="0.15">
      <c r="A51" s="228"/>
      <c r="B51" s="171">
        <v>0</v>
      </c>
      <c r="C51" s="171">
        <v>0</v>
      </c>
      <c r="D51" s="171">
        <v>0</v>
      </c>
      <c r="E51" s="171">
        <v>3000</v>
      </c>
      <c r="F51" s="171">
        <v>0</v>
      </c>
      <c r="G51" s="171">
        <v>0</v>
      </c>
      <c r="H51" s="171">
        <v>17000</v>
      </c>
      <c r="I51" s="171">
        <v>39500</v>
      </c>
      <c r="J51" s="171">
        <v>0</v>
      </c>
      <c r="K51" s="171">
        <v>8000</v>
      </c>
      <c r="L51" s="171">
        <v>9000</v>
      </c>
      <c r="M51" s="171">
        <v>0</v>
      </c>
      <c r="N51" s="172">
        <f>SUM(B51:M51)</f>
        <v>76500</v>
      </c>
      <c r="O51" s="220"/>
      <c r="P51" s="221"/>
    </row>
    <row r="52" spans="1:16" s="153" customFormat="1" ht="42.75" hidden="1" customHeight="1" x14ac:dyDescent="0.15">
      <c r="A52" s="203"/>
      <c r="B52" s="159" t="e">
        <f t="shared" ref="B52:N52" si="11">(B50/B51)-1</f>
        <v>#DIV/0!</v>
      </c>
      <c r="C52" s="159" t="e">
        <f t="shared" si="11"/>
        <v>#DIV/0!</v>
      </c>
      <c r="D52" s="159" t="e">
        <f t="shared" si="11"/>
        <v>#DIV/0!</v>
      </c>
      <c r="E52" s="159">
        <f t="shared" si="11"/>
        <v>-1</v>
      </c>
      <c r="F52" s="159" t="e">
        <f t="shared" si="11"/>
        <v>#DIV/0!</v>
      </c>
      <c r="G52" s="159" t="e">
        <f t="shared" si="11"/>
        <v>#DIV/0!</v>
      </c>
      <c r="H52" s="159">
        <f t="shared" si="11"/>
        <v>-0.99611764705882355</v>
      </c>
      <c r="I52" s="159">
        <f t="shared" si="11"/>
        <v>0.80073417721518991</v>
      </c>
      <c r="J52" s="159" t="e">
        <f t="shared" si="11"/>
        <v>#DIV/0!</v>
      </c>
      <c r="K52" s="159">
        <f t="shared" si="11"/>
        <v>-1</v>
      </c>
      <c r="L52" s="159">
        <f t="shared" si="11"/>
        <v>-1</v>
      </c>
      <c r="M52" s="159" t="e">
        <f t="shared" si="11"/>
        <v>#DIV/0!</v>
      </c>
      <c r="N52" s="159">
        <f t="shared" si="11"/>
        <v>0.13980392156862753</v>
      </c>
      <c r="O52" s="216"/>
      <c r="P52" s="214"/>
    </row>
    <row r="53" spans="1:16" s="153" customFormat="1" ht="42.75" customHeight="1" thickTop="1" x14ac:dyDescent="0.15">
      <c r="A53" s="144" t="s">
        <v>20</v>
      </c>
      <c r="B53" s="163">
        <f t="shared" ref="B53:N54" si="12">SUM(B38,B41,B44,B47,B50)</f>
        <v>406454</v>
      </c>
      <c r="C53" s="163">
        <f t="shared" si="12"/>
        <v>352118</v>
      </c>
      <c r="D53" s="163">
        <f t="shared" si="12"/>
        <v>469991</v>
      </c>
      <c r="E53" s="163">
        <f t="shared" si="12"/>
        <v>1142370</v>
      </c>
      <c r="F53" s="163">
        <f t="shared" si="12"/>
        <v>743132</v>
      </c>
      <c r="G53" s="163">
        <f t="shared" si="12"/>
        <v>1226359</v>
      </c>
      <c r="H53" s="163">
        <f t="shared" si="12"/>
        <v>1358621</v>
      </c>
      <c r="I53" s="163">
        <f t="shared" si="12"/>
        <v>2303797</v>
      </c>
      <c r="J53" s="163">
        <f t="shared" si="12"/>
        <v>914750</v>
      </c>
      <c r="K53" s="163">
        <f t="shared" si="12"/>
        <v>837766</v>
      </c>
      <c r="L53" s="163">
        <f t="shared" si="12"/>
        <v>497471</v>
      </c>
      <c r="M53" s="163">
        <f t="shared" si="12"/>
        <v>176927</v>
      </c>
      <c r="N53" s="163">
        <f t="shared" si="12"/>
        <v>10429756</v>
      </c>
      <c r="O53" s="212">
        <f>N54</f>
        <v>7325603</v>
      </c>
      <c r="P53" s="196">
        <f>(N53/N54)-1</f>
        <v>0.42374027093742317</v>
      </c>
    </row>
    <row r="54" spans="1:16" s="153" customFormat="1" ht="42.75" hidden="1" customHeight="1" x14ac:dyDescent="0.15">
      <c r="A54" s="203"/>
      <c r="B54" s="156">
        <f t="shared" si="12"/>
        <v>295811</v>
      </c>
      <c r="C54" s="156">
        <f t="shared" si="12"/>
        <v>30572</v>
      </c>
      <c r="D54" s="156">
        <f t="shared" si="12"/>
        <v>205706</v>
      </c>
      <c r="E54" s="156">
        <f t="shared" si="12"/>
        <v>843748</v>
      </c>
      <c r="F54" s="156">
        <f t="shared" si="12"/>
        <v>701596</v>
      </c>
      <c r="G54" s="156">
        <f t="shared" si="12"/>
        <v>736980</v>
      </c>
      <c r="H54" s="156">
        <f t="shared" si="12"/>
        <v>920953</v>
      </c>
      <c r="I54" s="156">
        <f t="shared" si="12"/>
        <v>1355813</v>
      </c>
      <c r="J54" s="156">
        <f t="shared" si="12"/>
        <v>810040</v>
      </c>
      <c r="K54" s="156">
        <f t="shared" si="12"/>
        <v>955013</v>
      </c>
      <c r="L54" s="156">
        <f t="shared" si="12"/>
        <v>347676</v>
      </c>
      <c r="M54" s="156">
        <f t="shared" si="12"/>
        <v>121695</v>
      </c>
      <c r="N54" s="156">
        <f t="shared" si="12"/>
        <v>7325603</v>
      </c>
      <c r="O54" s="184"/>
      <c r="P54" s="215"/>
    </row>
    <row r="55" spans="1:16" s="153" customFormat="1" ht="42.75" customHeight="1" x14ac:dyDescent="0.15">
      <c r="A55" s="144" t="s">
        <v>47</v>
      </c>
      <c r="B55" s="127">
        <f t="shared" ref="B55:N55" si="13">(B53/B54)-1</f>
        <v>0.37403274388038299</v>
      </c>
      <c r="C55" s="127">
        <f t="shared" si="13"/>
        <v>10.517663221248201</v>
      </c>
      <c r="D55" s="127">
        <f t="shared" si="13"/>
        <v>1.284770497700602</v>
      </c>
      <c r="E55" s="127">
        <f t="shared" si="13"/>
        <v>0.35392320929945909</v>
      </c>
      <c r="F55" s="127">
        <f t="shared" si="13"/>
        <v>5.9202161927947028E-2</v>
      </c>
      <c r="G55" s="127">
        <f t="shared" si="13"/>
        <v>0.66403294526310086</v>
      </c>
      <c r="H55" s="127">
        <f t="shared" si="13"/>
        <v>0.47523380671977833</v>
      </c>
      <c r="I55" s="127">
        <f t="shared" si="13"/>
        <v>0.69919966839084746</v>
      </c>
      <c r="J55" s="127">
        <f t="shared" si="13"/>
        <v>0.12926522147054476</v>
      </c>
      <c r="K55" s="127">
        <f t="shared" si="13"/>
        <v>-0.1227700565332619</v>
      </c>
      <c r="L55" s="127">
        <f t="shared" si="13"/>
        <v>0.4308465352799733</v>
      </c>
      <c r="M55" s="127">
        <f t="shared" si="13"/>
        <v>0.45385595135379431</v>
      </c>
      <c r="N55" s="127">
        <f t="shared" si="13"/>
        <v>0.42374027093742317</v>
      </c>
      <c r="O55" s="186"/>
      <c r="P55" s="215"/>
    </row>
    <row r="56" spans="1:16" s="153" customFormat="1" ht="42.75" customHeight="1" x14ac:dyDescent="0.15">
      <c r="A56" s="144" t="s">
        <v>21</v>
      </c>
      <c r="B56" s="669">
        <f>SUM(B53:D53)</f>
        <v>1228563</v>
      </c>
      <c r="C56" s="669"/>
      <c r="D56" s="669"/>
      <c r="E56" s="669">
        <f>SUM(E53:G53)</f>
        <v>3111861</v>
      </c>
      <c r="F56" s="669"/>
      <c r="G56" s="669"/>
      <c r="H56" s="669">
        <f>SUM(H53:J53)</f>
        <v>4577168</v>
      </c>
      <c r="I56" s="669"/>
      <c r="J56" s="669"/>
      <c r="K56" s="669">
        <f>SUM(K53:M53)</f>
        <v>1512164</v>
      </c>
      <c r="L56" s="669"/>
      <c r="M56" s="669"/>
      <c r="N56" s="207"/>
      <c r="O56" s="184"/>
      <c r="P56" s="215"/>
    </row>
    <row r="57" spans="1:16" s="153" customFormat="1" ht="42.75" hidden="1" customHeight="1" x14ac:dyDescent="0.15">
      <c r="A57" s="203" t="s">
        <v>68</v>
      </c>
      <c r="B57" s="670">
        <f>SUM(B54:D54)</f>
        <v>532089</v>
      </c>
      <c r="C57" s="670"/>
      <c r="D57" s="670"/>
      <c r="E57" s="670">
        <f>SUM(E54:G54)</f>
        <v>2282324</v>
      </c>
      <c r="F57" s="670"/>
      <c r="G57" s="670"/>
      <c r="H57" s="670">
        <f>SUM(H54:J54)</f>
        <v>3086806</v>
      </c>
      <c r="I57" s="670"/>
      <c r="J57" s="670"/>
      <c r="K57" s="670">
        <f>SUM(K54:M54)</f>
        <v>1424384</v>
      </c>
      <c r="L57" s="670"/>
      <c r="M57" s="670"/>
      <c r="N57" s="183"/>
      <c r="O57" s="184"/>
      <c r="P57" s="215"/>
    </row>
    <row r="58" spans="1:16" s="153" customFormat="1" ht="42.75" customHeight="1" x14ac:dyDescent="0.15">
      <c r="A58" s="144" t="s">
        <v>47</v>
      </c>
      <c r="B58" s="630">
        <f>(B56/B57)-1</f>
        <v>1.3089426768830026</v>
      </c>
      <c r="C58" s="630"/>
      <c r="D58" s="630"/>
      <c r="E58" s="630">
        <f>(E56/E57)-1</f>
        <v>0.36346154183192225</v>
      </c>
      <c r="F58" s="630"/>
      <c r="G58" s="630"/>
      <c r="H58" s="630">
        <f>(H56/H57)-1</f>
        <v>0.48281686636607546</v>
      </c>
      <c r="I58" s="630"/>
      <c r="J58" s="630"/>
      <c r="K58" s="630">
        <f>(K56/K57)-1</f>
        <v>6.1626640007188982E-2</v>
      </c>
      <c r="L58" s="630"/>
      <c r="M58" s="630"/>
      <c r="N58" s="185"/>
      <c r="O58" s="186"/>
      <c r="P58" s="215"/>
    </row>
    <row r="59" spans="1:16" ht="18.75" x14ac:dyDescent="0.2">
      <c r="A59" s="222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23"/>
    </row>
    <row r="60" spans="1:16" ht="43.5" customHeight="1" x14ac:dyDescent="0.2">
      <c r="A60" s="209"/>
      <c r="B60" s="232"/>
      <c r="C60" s="232"/>
      <c r="D60" s="233" t="s">
        <v>81</v>
      </c>
      <c r="E60" s="232"/>
      <c r="F60" s="232"/>
      <c r="G60" s="232"/>
      <c r="H60" s="232"/>
      <c r="I60" s="232"/>
      <c r="J60" s="232"/>
      <c r="K60" s="233"/>
      <c r="L60" s="233" t="s">
        <v>82</v>
      </c>
      <c r="M60" s="232"/>
      <c r="P60" s="223"/>
    </row>
    <row r="61" spans="1:16" x14ac:dyDescent="0.15">
      <c r="P61" s="223"/>
    </row>
    <row r="62" spans="1:16" x14ac:dyDescent="0.15">
      <c r="P62" s="223"/>
    </row>
    <row r="70" spans="16:16" x14ac:dyDescent="0.15">
      <c r="P70" s="223"/>
    </row>
    <row r="71" spans="16:16" x14ac:dyDescent="0.15">
      <c r="P71" s="223"/>
    </row>
    <row r="72" spans="16:16" x14ac:dyDescent="0.15">
      <c r="P72" s="223"/>
    </row>
    <row r="73" spans="16:16" x14ac:dyDescent="0.15">
      <c r="P73" s="223"/>
    </row>
    <row r="74" spans="16:16" x14ac:dyDescent="0.15">
      <c r="P74" s="223"/>
    </row>
    <row r="75" spans="16:16" x14ac:dyDescent="0.15">
      <c r="P75" s="223"/>
    </row>
    <row r="76" spans="16:16" x14ac:dyDescent="0.15">
      <c r="P76" s="223"/>
    </row>
    <row r="77" spans="16:16" x14ac:dyDescent="0.15">
      <c r="P77" s="223"/>
    </row>
    <row r="78" spans="16:16" x14ac:dyDescent="0.15">
      <c r="P78" s="223"/>
    </row>
    <row r="79" spans="16:16" x14ac:dyDescent="0.15">
      <c r="P79" s="223"/>
    </row>
    <row r="80" spans="16:16" x14ac:dyDescent="0.15">
      <c r="P80" s="223"/>
    </row>
    <row r="81" spans="14:16" x14ac:dyDescent="0.15">
      <c r="P81" s="223"/>
    </row>
    <row r="82" spans="14:16" x14ac:dyDescent="0.15">
      <c r="P82" s="223"/>
    </row>
    <row r="83" spans="14:16" x14ac:dyDescent="0.15">
      <c r="P83" s="223"/>
    </row>
    <row r="84" spans="14:16" x14ac:dyDescent="0.15">
      <c r="P84" s="223"/>
    </row>
    <row r="85" spans="14:16" x14ac:dyDescent="0.15">
      <c r="P85" s="223"/>
    </row>
    <row r="86" spans="14:16" x14ac:dyDescent="0.15">
      <c r="P86" s="223"/>
    </row>
    <row r="87" spans="14:16" x14ac:dyDescent="0.15">
      <c r="P87" s="223"/>
    </row>
    <row r="88" spans="14:16" x14ac:dyDescent="0.15">
      <c r="P88" s="223"/>
    </row>
    <row r="89" spans="14:16" x14ac:dyDescent="0.15">
      <c r="P89" s="223"/>
    </row>
    <row r="90" spans="14:16" x14ac:dyDescent="0.15">
      <c r="P90" s="223"/>
    </row>
    <row r="91" spans="14:16" x14ac:dyDescent="0.15">
      <c r="P91" s="223"/>
    </row>
    <row r="92" spans="14:16" x14ac:dyDescent="0.15">
      <c r="P92" s="223"/>
    </row>
    <row r="93" spans="14:16" x14ac:dyDescent="0.15">
      <c r="P93" s="223"/>
    </row>
    <row r="94" spans="14:16" x14ac:dyDescent="0.15">
      <c r="P94" s="223"/>
    </row>
    <row r="95" spans="14:16" x14ac:dyDescent="0.15">
      <c r="P95" s="223"/>
    </row>
    <row r="96" spans="14:16" x14ac:dyDescent="0.15">
      <c r="N96" s="137">
        <f>SUM(B96:M96)</f>
        <v>0</v>
      </c>
      <c r="P96" s="223"/>
    </row>
    <row r="97" spans="16:16" x14ac:dyDescent="0.15">
      <c r="P97" s="223"/>
    </row>
    <row r="98" spans="16:16" x14ac:dyDescent="0.15">
      <c r="P98" s="223"/>
    </row>
    <row r="99" spans="16:16" x14ac:dyDescent="0.15">
      <c r="P99" s="223"/>
    </row>
    <row r="100" spans="16:16" x14ac:dyDescent="0.15">
      <c r="P100" s="223"/>
    </row>
  </sheetData>
  <mergeCells count="46">
    <mergeCell ref="A4:A6"/>
    <mergeCell ref="B4:G4"/>
    <mergeCell ref="H4:M4"/>
    <mergeCell ref="N4:N6"/>
    <mergeCell ref="O4:O6"/>
    <mergeCell ref="B5:D5"/>
    <mergeCell ref="E5:G5"/>
    <mergeCell ref="H5:J5"/>
    <mergeCell ref="B26:D26"/>
    <mergeCell ref="E26:G26"/>
    <mergeCell ref="H26:J26"/>
    <mergeCell ref="K26:M26"/>
    <mergeCell ref="O2:P3"/>
    <mergeCell ref="P4:P6"/>
    <mergeCell ref="K5:M5"/>
    <mergeCell ref="B25:D25"/>
    <mergeCell ref="E25:G25"/>
    <mergeCell ref="H25:J25"/>
    <mergeCell ref="K25:M25"/>
    <mergeCell ref="O33:P34"/>
    <mergeCell ref="A35:A37"/>
    <mergeCell ref="B35:G35"/>
    <mergeCell ref="H35:M35"/>
    <mergeCell ref="N35:N37"/>
    <mergeCell ref="O35:O37"/>
    <mergeCell ref="B56:D56"/>
    <mergeCell ref="E56:G56"/>
    <mergeCell ref="H56:J56"/>
    <mergeCell ref="K56:M56"/>
    <mergeCell ref="B27:D27"/>
    <mergeCell ref="E27:G27"/>
    <mergeCell ref="H27:J27"/>
    <mergeCell ref="K27:M27"/>
    <mergeCell ref="P35:P37"/>
    <mergeCell ref="B36:D36"/>
    <mergeCell ref="E36:G36"/>
    <mergeCell ref="H36:J36"/>
    <mergeCell ref="K36:M36"/>
    <mergeCell ref="B57:D57"/>
    <mergeCell ref="E57:G57"/>
    <mergeCell ref="H57:J57"/>
    <mergeCell ref="K57:M57"/>
    <mergeCell ref="B58:D58"/>
    <mergeCell ref="E58:G58"/>
    <mergeCell ref="H58:J58"/>
    <mergeCell ref="K58:M58"/>
  </mergeCells>
  <phoneticPr fontId="2"/>
  <conditionalFormatting sqref="B38:M50">
    <cfRule type="expression" dxfId="0" priority="1">
      <formula>MOD($B$38:$M$50,1)&lt;&gt;0</formula>
    </cfRule>
  </conditionalFormatting>
  <dataValidations count="1">
    <dataValidation type="whole" operator="greaterThanOrEqual" allowBlank="1" showInputMessage="1" showErrorMessage="1" sqref="B38:M50" xr:uid="{13F4D18B-4976-4933-B3E9-6D585E86CFD6}">
      <formula1>0</formula1>
    </dataValidation>
  </dataValidations>
  <printOptions horizontalCentered="1"/>
  <pageMargins left="0.39370078740157483" right="0.39370078740157483" top="0.59055118110236227" bottom="0.55118110236220474" header="0.51181102362204722" footer="0.15748031496062992"/>
  <pageSetup paperSize="9" scale="60" firstPageNumber="46" fitToWidth="0" orientation="portrait" useFirstPageNumber="1" r:id="rId1"/>
  <headerFooter alignWithMargins="0"/>
  <colBreaks count="1" manualBreakCount="1">
    <brk id="7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18FF-C8CF-49F6-B4B5-8BFAFC6A8E4A}">
  <sheetPr>
    <pageSetUpPr fitToPage="1"/>
  </sheetPr>
  <dimension ref="A1:R40"/>
  <sheetViews>
    <sheetView showGridLines="0" tabSelected="1" view="pageBreakPreview" zoomScale="85" zoomScaleNormal="50" zoomScaleSheetLayoutView="85" zoomScalePageLayoutView="40" workbookViewId="0">
      <pane xSplit="1" ySplit="4" topLeftCell="F32" activePane="bottomRight" state="frozen"/>
      <selection pane="topRight" activeCell="B1" sqref="B1"/>
      <selection pane="bottomLeft" activeCell="A5" sqref="A5"/>
      <selection pane="bottomRight" activeCell="R40" sqref="R40"/>
    </sheetView>
  </sheetViews>
  <sheetFormatPr defaultColWidth="7" defaultRowHeight="13.5" x14ac:dyDescent="0.15"/>
  <cols>
    <col min="1" max="1" width="32.625" style="235" customWidth="1"/>
    <col min="2" max="6" width="19.375" style="235" customWidth="1"/>
    <col min="7" max="7" width="19.5" style="235" customWidth="1"/>
    <col min="8" max="13" width="17.625" style="235" customWidth="1"/>
    <col min="14" max="14" width="18.125" style="235" bestFit="1" customWidth="1"/>
    <col min="15" max="15" width="19" style="235" customWidth="1"/>
    <col min="16" max="16" width="13.375" style="235" bestFit="1" customWidth="1"/>
    <col min="17" max="17" width="17.5" style="236" customWidth="1"/>
    <col min="18" max="18" width="23.625" style="235" bestFit="1" customWidth="1"/>
    <col min="19" max="16384" width="7" style="235"/>
  </cols>
  <sheetData>
    <row r="1" spans="1:18" ht="32.25" x14ac:dyDescent="0.3">
      <c r="A1" s="234" t="s">
        <v>83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</row>
    <row r="2" spans="1:18" ht="30" customHeight="1" thickBot="1" x14ac:dyDescent="0.25">
      <c r="N2" s="702" t="s">
        <v>84</v>
      </c>
      <c r="O2" s="702"/>
    </row>
    <row r="3" spans="1:18" s="237" customFormat="1" ht="20.100000000000001" customHeight="1" x14ac:dyDescent="0.2">
      <c r="A3" s="703" t="s">
        <v>85</v>
      </c>
      <c r="B3" s="705" t="s">
        <v>86</v>
      </c>
      <c r="C3" s="706"/>
      <c r="D3" s="706"/>
      <c r="E3" s="706"/>
      <c r="F3" s="706"/>
      <c r="G3" s="707"/>
      <c r="H3" s="705" t="s">
        <v>86</v>
      </c>
      <c r="I3" s="706"/>
      <c r="J3" s="706"/>
      <c r="K3" s="706"/>
      <c r="L3" s="706"/>
      <c r="M3" s="706"/>
      <c r="N3" s="707" t="s">
        <v>369</v>
      </c>
      <c r="O3" s="709" t="s">
        <v>62</v>
      </c>
      <c r="P3" s="698" t="s">
        <v>48</v>
      </c>
      <c r="Q3" s="700" t="s">
        <v>87</v>
      </c>
    </row>
    <row r="4" spans="1:18" s="237" customFormat="1" ht="43.5" customHeight="1" thickBot="1" x14ac:dyDescent="0.25">
      <c r="A4" s="704"/>
      <c r="B4" s="238" t="s">
        <v>88</v>
      </c>
      <c r="C4" s="239" t="s">
        <v>89</v>
      </c>
      <c r="D4" s="240" t="s">
        <v>90</v>
      </c>
      <c r="E4" s="241" t="s">
        <v>91</v>
      </c>
      <c r="F4" s="242" t="s">
        <v>92</v>
      </c>
      <c r="G4" s="243" t="s">
        <v>93</v>
      </c>
      <c r="H4" s="238" t="s">
        <v>94</v>
      </c>
      <c r="I4" s="242" t="s">
        <v>95</v>
      </c>
      <c r="J4" s="244" t="s">
        <v>96</v>
      </c>
      <c r="K4" s="241" t="s">
        <v>97</v>
      </c>
      <c r="L4" s="239" t="s">
        <v>98</v>
      </c>
      <c r="M4" s="244" t="s">
        <v>99</v>
      </c>
      <c r="N4" s="708"/>
      <c r="O4" s="710"/>
      <c r="P4" s="699"/>
      <c r="Q4" s="701"/>
      <c r="R4" s="581" t="s">
        <v>372</v>
      </c>
    </row>
    <row r="5" spans="1:18" s="237" customFormat="1" ht="42" customHeight="1" thickTop="1" x14ac:dyDescent="0.2">
      <c r="A5" s="245" t="s">
        <v>100</v>
      </c>
      <c r="B5" s="246">
        <v>51180</v>
      </c>
      <c r="C5" s="247">
        <v>54229</v>
      </c>
      <c r="D5" s="248">
        <v>133883</v>
      </c>
      <c r="E5" s="249">
        <v>92284</v>
      </c>
      <c r="F5" s="250">
        <v>128157</v>
      </c>
      <c r="G5" s="251">
        <v>95699</v>
      </c>
      <c r="H5" s="246">
        <v>205057</v>
      </c>
      <c r="I5" s="250">
        <v>214931</v>
      </c>
      <c r="J5" s="252">
        <v>125276</v>
      </c>
      <c r="K5" s="249">
        <v>159804</v>
      </c>
      <c r="L5" s="247">
        <v>103624</v>
      </c>
      <c r="M5" s="252">
        <v>88433</v>
      </c>
      <c r="N5" s="253">
        <f t="shared" ref="N5:N16" si="0">SUM(B5:M5)</f>
        <v>1452557</v>
      </c>
      <c r="O5" s="254">
        <v>1322923</v>
      </c>
      <c r="P5" s="255">
        <f>N5/O5-1</f>
        <v>9.7990585997824509E-2</v>
      </c>
      <c r="Q5" s="256" t="s">
        <v>101</v>
      </c>
      <c r="R5" s="582">
        <f>N5-O5</f>
        <v>129634</v>
      </c>
    </row>
    <row r="6" spans="1:18" s="237" customFormat="1" ht="42" customHeight="1" x14ac:dyDescent="0.2">
      <c r="A6" s="257" t="s">
        <v>102</v>
      </c>
      <c r="B6" s="258">
        <v>81440</v>
      </c>
      <c r="C6" s="259">
        <v>76280</v>
      </c>
      <c r="D6" s="260">
        <v>58810</v>
      </c>
      <c r="E6" s="261">
        <v>118000</v>
      </c>
      <c r="F6" s="262">
        <v>115410</v>
      </c>
      <c r="G6" s="263">
        <v>65340</v>
      </c>
      <c r="H6" s="258">
        <v>70550</v>
      </c>
      <c r="I6" s="262">
        <v>104270</v>
      </c>
      <c r="J6" s="264">
        <v>96050</v>
      </c>
      <c r="K6" s="261">
        <v>77430</v>
      </c>
      <c r="L6" s="259">
        <v>68120</v>
      </c>
      <c r="M6" s="264">
        <v>36750</v>
      </c>
      <c r="N6" s="265">
        <f t="shared" si="0"/>
        <v>968450</v>
      </c>
      <c r="O6" s="266">
        <v>673730</v>
      </c>
      <c r="P6" s="267">
        <f t="shared" ref="P6:P16" si="1">N6/O6-1</f>
        <v>0.43744526739198197</v>
      </c>
      <c r="Q6" s="268" t="s">
        <v>103</v>
      </c>
      <c r="R6" s="582">
        <f t="shared" ref="R6:R38" si="2">N6-O6</f>
        <v>294720</v>
      </c>
    </row>
    <row r="7" spans="1:18" s="237" customFormat="1" ht="42" customHeight="1" x14ac:dyDescent="0.2">
      <c r="A7" s="257" t="s">
        <v>104</v>
      </c>
      <c r="B7" s="258">
        <v>20572</v>
      </c>
      <c r="C7" s="259">
        <v>22174</v>
      </c>
      <c r="D7" s="260">
        <v>34465</v>
      </c>
      <c r="E7" s="261">
        <v>46409</v>
      </c>
      <c r="F7" s="262">
        <v>60366</v>
      </c>
      <c r="G7" s="263">
        <v>38109</v>
      </c>
      <c r="H7" s="258">
        <v>43288</v>
      </c>
      <c r="I7" s="262">
        <v>58463</v>
      </c>
      <c r="J7" s="264">
        <v>46162</v>
      </c>
      <c r="K7" s="261">
        <v>56840</v>
      </c>
      <c r="L7" s="259">
        <v>54478</v>
      </c>
      <c r="M7" s="264">
        <v>30731</v>
      </c>
      <c r="N7" s="265">
        <f t="shared" si="0"/>
        <v>512057</v>
      </c>
      <c r="O7" s="266">
        <v>460323</v>
      </c>
      <c r="P7" s="267">
        <f t="shared" si="1"/>
        <v>0.11238630266139205</v>
      </c>
      <c r="Q7" s="268" t="s">
        <v>105</v>
      </c>
      <c r="R7" s="582">
        <f t="shared" si="2"/>
        <v>51734</v>
      </c>
    </row>
    <row r="8" spans="1:18" s="237" customFormat="1" ht="42" customHeight="1" x14ac:dyDescent="0.2">
      <c r="A8" s="257" t="s">
        <v>373</v>
      </c>
      <c r="B8" s="258">
        <v>86</v>
      </c>
      <c r="C8" s="259">
        <v>168</v>
      </c>
      <c r="D8" s="260">
        <v>357</v>
      </c>
      <c r="E8" s="261">
        <v>402</v>
      </c>
      <c r="F8" s="262">
        <v>1766</v>
      </c>
      <c r="G8" s="263">
        <v>1000</v>
      </c>
      <c r="H8" s="258">
        <v>1831</v>
      </c>
      <c r="I8" s="262">
        <v>2810</v>
      </c>
      <c r="J8" s="264">
        <v>1364</v>
      </c>
      <c r="K8" s="261">
        <v>805</v>
      </c>
      <c r="L8" s="259">
        <v>224</v>
      </c>
      <c r="M8" s="264">
        <v>151</v>
      </c>
      <c r="N8" s="265">
        <f t="shared" si="0"/>
        <v>10964</v>
      </c>
      <c r="O8" s="266">
        <v>10765</v>
      </c>
      <c r="P8" s="267">
        <f t="shared" si="1"/>
        <v>1.8485833720390143E-2</v>
      </c>
      <c r="Q8" s="268" t="s">
        <v>106</v>
      </c>
      <c r="R8" s="582">
        <f t="shared" si="2"/>
        <v>199</v>
      </c>
    </row>
    <row r="9" spans="1:18" s="237" customFormat="1" ht="42" customHeight="1" x14ac:dyDescent="0.2">
      <c r="A9" s="245" t="s">
        <v>107</v>
      </c>
      <c r="B9" s="246">
        <v>1087898</v>
      </c>
      <c r="C9" s="247">
        <v>835856</v>
      </c>
      <c r="D9" s="248">
        <v>1202773</v>
      </c>
      <c r="E9" s="249">
        <v>1526085</v>
      </c>
      <c r="F9" s="250">
        <v>1443085</v>
      </c>
      <c r="G9" s="251">
        <v>1310867</v>
      </c>
      <c r="H9" s="246">
        <v>1248443</v>
      </c>
      <c r="I9" s="250">
        <v>2214190</v>
      </c>
      <c r="J9" s="252">
        <v>1400474</v>
      </c>
      <c r="K9" s="249">
        <v>1375791</v>
      </c>
      <c r="L9" s="247">
        <v>1052211</v>
      </c>
      <c r="M9" s="252">
        <v>859651</v>
      </c>
      <c r="N9" s="269">
        <f t="shared" si="0"/>
        <v>15557324</v>
      </c>
      <c r="O9" s="270">
        <v>13408644</v>
      </c>
      <c r="P9" s="267">
        <f t="shared" si="1"/>
        <v>0.16024588317804556</v>
      </c>
      <c r="Q9" s="256" t="s">
        <v>108</v>
      </c>
      <c r="R9" s="582">
        <f t="shared" si="2"/>
        <v>2148680</v>
      </c>
    </row>
    <row r="10" spans="1:18" s="237" customFormat="1" ht="42" customHeight="1" x14ac:dyDescent="0.2">
      <c r="A10" s="257" t="s">
        <v>109</v>
      </c>
      <c r="B10" s="258">
        <v>95737</v>
      </c>
      <c r="C10" s="259">
        <v>94924</v>
      </c>
      <c r="D10" s="260">
        <v>116838</v>
      </c>
      <c r="E10" s="261">
        <v>147727</v>
      </c>
      <c r="F10" s="262">
        <v>187522</v>
      </c>
      <c r="G10" s="263">
        <v>188944</v>
      </c>
      <c r="H10" s="258">
        <v>179968</v>
      </c>
      <c r="I10" s="262">
        <v>325714</v>
      </c>
      <c r="J10" s="264">
        <v>165591</v>
      </c>
      <c r="K10" s="261">
        <v>149197</v>
      </c>
      <c r="L10" s="259">
        <v>200844</v>
      </c>
      <c r="M10" s="264">
        <v>88431</v>
      </c>
      <c r="N10" s="265">
        <f t="shared" si="0"/>
        <v>1941437</v>
      </c>
      <c r="O10" s="266">
        <v>1748651</v>
      </c>
      <c r="P10" s="267">
        <f t="shared" si="1"/>
        <v>0.11024841434911825</v>
      </c>
      <c r="Q10" s="268" t="s">
        <v>110</v>
      </c>
      <c r="R10" s="582">
        <f t="shared" si="2"/>
        <v>192786</v>
      </c>
    </row>
    <row r="11" spans="1:18" s="237" customFormat="1" ht="42" customHeight="1" x14ac:dyDescent="0.2">
      <c r="A11" s="257" t="s">
        <v>111</v>
      </c>
      <c r="B11" s="258">
        <v>46041</v>
      </c>
      <c r="C11" s="259">
        <v>51456</v>
      </c>
      <c r="D11" s="260">
        <v>63128</v>
      </c>
      <c r="E11" s="261">
        <v>67890</v>
      </c>
      <c r="F11" s="262">
        <v>153414</v>
      </c>
      <c r="G11" s="263">
        <v>64498</v>
      </c>
      <c r="H11" s="258">
        <v>142929</v>
      </c>
      <c r="I11" s="262">
        <v>101979</v>
      </c>
      <c r="J11" s="264">
        <v>93193</v>
      </c>
      <c r="K11" s="261">
        <v>149731</v>
      </c>
      <c r="L11" s="259">
        <v>100368</v>
      </c>
      <c r="M11" s="264">
        <v>61205</v>
      </c>
      <c r="N11" s="265">
        <f t="shared" si="0"/>
        <v>1095832</v>
      </c>
      <c r="O11" s="266">
        <v>821715</v>
      </c>
      <c r="P11" s="267">
        <f t="shared" si="1"/>
        <v>0.33359133032742494</v>
      </c>
      <c r="Q11" s="268" t="s">
        <v>112</v>
      </c>
      <c r="R11" s="582">
        <f t="shared" si="2"/>
        <v>274117</v>
      </c>
    </row>
    <row r="12" spans="1:18" s="237" customFormat="1" ht="42" customHeight="1" x14ac:dyDescent="0.2">
      <c r="A12" s="257" t="s">
        <v>113</v>
      </c>
      <c r="B12" s="258">
        <v>108581</v>
      </c>
      <c r="C12" s="259">
        <v>119396</v>
      </c>
      <c r="D12" s="260">
        <v>141666</v>
      </c>
      <c r="E12" s="261">
        <v>142759</v>
      </c>
      <c r="F12" s="262">
        <v>179556</v>
      </c>
      <c r="G12" s="263">
        <v>182443</v>
      </c>
      <c r="H12" s="258">
        <v>142736</v>
      </c>
      <c r="I12" s="262">
        <v>198185</v>
      </c>
      <c r="J12" s="264">
        <v>140896</v>
      </c>
      <c r="K12" s="261">
        <v>167295</v>
      </c>
      <c r="L12" s="259">
        <v>167644</v>
      </c>
      <c r="M12" s="264">
        <v>119467</v>
      </c>
      <c r="N12" s="265">
        <f t="shared" si="0"/>
        <v>1810624</v>
      </c>
      <c r="O12" s="266">
        <v>1500454</v>
      </c>
      <c r="P12" s="267">
        <f t="shared" si="1"/>
        <v>0.20671743352345362</v>
      </c>
      <c r="Q12" s="268" t="s">
        <v>114</v>
      </c>
      <c r="R12" s="582">
        <f t="shared" si="2"/>
        <v>310170</v>
      </c>
    </row>
    <row r="13" spans="1:18" s="237" customFormat="1" ht="42" customHeight="1" x14ac:dyDescent="0.2">
      <c r="A13" s="257" t="s">
        <v>115</v>
      </c>
      <c r="B13" s="258">
        <v>980</v>
      </c>
      <c r="C13" s="259">
        <v>324</v>
      </c>
      <c r="D13" s="260">
        <v>4480</v>
      </c>
      <c r="E13" s="261">
        <v>4086</v>
      </c>
      <c r="F13" s="262">
        <v>4300</v>
      </c>
      <c r="G13" s="263">
        <v>12282</v>
      </c>
      <c r="H13" s="258">
        <v>13516</v>
      </c>
      <c r="I13" s="262">
        <v>15464</v>
      </c>
      <c r="J13" s="264">
        <v>64712</v>
      </c>
      <c r="K13" s="261">
        <v>9587</v>
      </c>
      <c r="L13" s="259">
        <v>860</v>
      </c>
      <c r="M13" s="264">
        <v>383</v>
      </c>
      <c r="N13" s="265">
        <f t="shared" si="0"/>
        <v>130974</v>
      </c>
      <c r="O13" s="266">
        <v>151718</v>
      </c>
      <c r="P13" s="267">
        <f t="shared" si="1"/>
        <v>-0.13672734942459031</v>
      </c>
      <c r="Q13" s="268" t="s">
        <v>116</v>
      </c>
      <c r="R13" s="582">
        <f t="shared" si="2"/>
        <v>-20744</v>
      </c>
    </row>
    <row r="14" spans="1:18" s="237" customFormat="1" ht="42" customHeight="1" x14ac:dyDescent="0.2">
      <c r="A14" s="257" t="s">
        <v>117</v>
      </c>
      <c r="B14" s="258">
        <v>24732</v>
      </c>
      <c r="C14" s="259">
        <v>25603</v>
      </c>
      <c r="D14" s="260">
        <v>25089</v>
      </c>
      <c r="E14" s="261">
        <v>35372</v>
      </c>
      <c r="F14" s="262">
        <v>55027</v>
      </c>
      <c r="G14" s="263">
        <v>33287</v>
      </c>
      <c r="H14" s="258">
        <v>35662</v>
      </c>
      <c r="I14" s="262">
        <v>48768</v>
      </c>
      <c r="J14" s="264">
        <v>46004</v>
      </c>
      <c r="K14" s="261">
        <v>123595</v>
      </c>
      <c r="L14" s="259">
        <v>71471</v>
      </c>
      <c r="M14" s="264">
        <v>22461</v>
      </c>
      <c r="N14" s="265">
        <f t="shared" si="0"/>
        <v>547071</v>
      </c>
      <c r="O14" s="266">
        <v>506807</v>
      </c>
      <c r="P14" s="267">
        <f t="shared" si="1"/>
        <v>7.944641648596007E-2</v>
      </c>
      <c r="Q14" s="268" t="s">
        <v>118</v>
      </c>
      <c r="R14" s="582">
        <f t="shared" si="2"/>
        <v>40264</v>
      </c>
    </row>
    <row r="15" spans="1:18" s="237" customFormat="1" ht="42" customHeight="1" x14ac:dyDescent="0.2">
      <c r="A15" s="257" t="s">
        <v>119</v>
      </c>
      <c r="B15" s="271">
        <v>316030</v>
      </c>
      <c r="C15" s="272">
        <v>77490</v>
      </c>
      <c r="D15" s="273">
        <v>106422</v>
      </c>
      <c r="E15" s="274">
        <v>151840</v>
      </c>
      <c r="F15" s="275">
        <v>204530</v>
      </c>
      <c r="G15" s="276">
        <v>136060</v>
      </c>
      <c r="H15" s="271">
        <v>183980</v>
      </c>
      <c r="I15" s="275">
        <v>220330</v>
      </c>
      <c r="J15" s="277">
        <v>166460</v>
      </c>
      <c r="K15" s="274">
        <v>201920</v>
      </c>
      <c r="L15" s="272">
        <v>670334</v>
      </c>
      <c r="M15" s="277">
        <v>81302</v>
      </c>
      <c r="N15" s="278">
        <f t="shared" si="0"/>
        <v>2516698</v>
      </c>
      <c r="O15" s="279">
        <v>2237653</v>
      </c>
      <c r="P15" s="267">
        <f t="shared" si="1"/>
        <v>0.12470432189441349</v>
      </c>
      <c r="Q15" s="268" t="s">
        <v>120</v>
      </c>
      <c r="R15" s="582">
        <f t="shared" si="2"/>
        <v>279045</v>
      </c>
    </row>
    <row r="16" spans="1:18" s="237" customFormat="1" ht="42" customHeight="1" x14ac:dyDescent="0.2">
      <c r="A16" s="280" t="s">
        <v>121</v>
      </c>
      <c r="B16" s="281">
        <v>32339</v>
      </c>
      <c r="C16" s="282">
        <v>36375</v>
      </c>
      <c r="D16" s="283">
        <v>52718</v>
      </c>
      <c r="E16" s="284">
        <v>124608</v>
      </c>
      <c r="F16" s="285">
        <v>137960</v>
      </c>
      <c r="G16" s="286">
        <v>57899</v>
      </c>
      <c r="H16" s="281">
        <v>52858</v>
      </c>
      <c r="I16" s="285">
        <v>59900</v>
      </c>
      <c r="J16" s="287">
        <v>62994</v>
      </c>
      <c r="K16" s="284">
        <v>57743</v>
      </c>
      <c r="L16" s="282">
        <v>64084</v>
      </c>
      <c r="M16" s="287">
        <v>36431</v>
      </c>
      <c r="N16" s="288">
        <f t="shared" si="0"/>
        <v>775909</v>
      </c>
      <c r="O16" s="289">
        <v>731920</v>
      </c>
      <c r="P16" s="290">
        <f t="shared" si="1"/>
        <v>6.0100830691878881E-2</v>
      </c>
      <c r="Q16" s="291" t="s">
        <v>122</v>
      </c>
      <c r="R16" s="582">
        <f t="shared" si="2"/>
        <v>43989</v>
      </c>
    </row>
    <row r="17" spans="1:18" s="237" customFormat="1" ht="42" customHeight="1" x14ac:dyDescent="0.2">
      <c r="A17" s="292" t="s">
        <v>123</v>
      </c>
      <c r="B17" s="293">
        <f>SUM(B5:B16)</f>
        <v>1865616</v>
      </c>
      <c r="C17" s="294">
        <f t="shared" ref="C17:M17" si="3">SUM(C5:C16)</f>
        <v>1394275</v>
      </c>
      <c r="D17" s="295">
        <f t="shared" si="3"/>
        <v>1940629</v>
      </c>
      <c r="E17" s="296">
        <f t="shared" si="3"/>
        <v>2457462</v>
      </c>
      <c r="F17" s="297">
        <f t="shared" si="3"/>
        <v>2671093</v>
      </c>
      <c r="G17" s="298">
        <f t="shared" si="3"/>
        <v>2186428</v>
      </c>
      <c r="H17" s="293">
        <f t="shared" si="3"/>
        <v>2320818</v>
      </c>
      <c r="I17" s="297">
        <f t="shared" si="3"/>
        <v>3565004</v>
      </c>
      <c r="J17" s="299">
        <f t="shared" si="3"/>
        <v>2409176</v>
      </c>
      <c r="K17" s="296">
        <f t="shared" si="3"/>
        <v>2529738</v>
      </c>
      <c r="L17" s="294">
        <f t="shared" si="3"/>
        <v>2554262</v>
      </c>
      <c r="M17" s="299">
        <f t="shared" si="3"/>
        <v>1425396</v>
      </c>
      <c r="N17" s="300">
        <f>SUM(N5:N16)</f>
        <v>27319897</v>
      </c>
      <c r="O17" s="301">
        <v>23575303</v>
      </c>
      <c r="P17" s="302">
        <f>N17/O17-1</f>
        <v>0.1588354559006091</v>
      </c>
      <c r="Q17" s="303" t="s">
        <v>123</v>
      </c>
      <c r="R17" s="582">
        <f t="shared" si="2"/>
        <v>3744594</v>
      </c>
    </row>
    <row r="18" spans="1:18" s="237" customFormat="1" ht="42" customHeight="1" x14ac:dyDescent="0.2">
      <c r="A18" s="304" t="s">
        <v>124</v>
      </c>
      <c r="B18" s="305">
        <v>254296</v>
      </c>
      <c r="C18" s="306">
        <v>317418</v>
      </c>
      <c r="D18" s="307">
        <v>426570</v>
      </c>
      <c r="E18" s="308">
        <v>482315</v>
      </c>
      <c r="F18" s="309">
        <v>722056</v>
      </c>
      <c r="G18" s="310">
        <v>525415</v>
      </c>
      <c r="H18" s="305">
        <v>515397</v>
      </c>
      <c r="I18" s="309">
        <v>1289249</v>
      </c>
      <c r="J18" s="311">
        <v>509865</v>
      </c>
      <c r="K18" s="308">
        <v>753343</v>
      </c>
      <c r="L18" s="306">
        <v>726945</v>
      </c>
      <c r="M18" s="311">
        <v>512740</v>
      </c>
      <c r="N18" s="253">
        <f t="shared" ref="N18:N26" si="4">SUM(B18:M18)</f>
        <v>7035609</v>
      </c>
      <c r="O18" s="254">
        <v>6113423</v>
      </c>
      <c r="P18" s="312">
        <f>N18/O18-1</f>
        <v>0.1508460971864698</v>
      </c>
      <c r="Q18" s="313" t="s">
        <v>125</v>
      </c>
      <c r="R18" s="582">
        <f t="shared" si="2"/>
        <v>922186</v>
      </c>
    </row>
    <row r="19" spans="1:18" s="237" customFormat="1" ht="42" customHeight="1" x14ac:dyDescent="0.2">
      <c r="A19" s="257" t="s">
        <v>126</v>
      </c>
      <c r="B19" s="258">
        <v>55593</v>
      </c>
      <c r="C19" s="259">
        <v>64389</v>
      </c>
      <c r="D19" s="260">
        <v>102636</v>
      </c>
      <c r="E19" s="261">
        <v>127825</v>
      </c>
      <c r="F19" s="262">
        <v>234129</v>
      </c>
      <c r="G19" s="263">
        <v>196458</v>
      </c>
      <c r="H19" s="258">
        <v>119353</v>
      </c>
      <c r="I19" s="262">
        <v>231746</v>
      </c>
      <c r="J19" s="264">
        <v>148672</v>
      </c>
      <c r="K19" s="261">
        <v>184525</v>
      </c>
      <c r="L19" s="259">
        <v>139855</v>
      </c>
      <c r="M19" s="264">
        <v>73103</v>
      </c>
      <c r="N19" s="265">
        <f t="shared" si="4"/>
        <v>1678284</v>
      </c>
      <c r="O19" s="266">
        <v>1767290</v>
      </c>
      <c r="P19" s="267">
        <f t="shared" ref="P19:P36" si="5">N19/O19-1</f>
        <v>-5.0362985135433358E-2</v>
      </c>
      <c r="Q19" s="268" t="s">
        <v>127</v>
      </c>
      <c r="R19" s="582">
        <f t="shared" si="2"/>
        <v>-89006</v>
      </c>
    </row>
    <row r="20" spans="1:18" s="237" customFormat="1" ht="42" customHeight="1" x14ac:dyDescent="0.2">
      <c r="A20" s="257" t="s">
        <v>128</v>
      </c>
      <c r="B20" s="258">
        <v>58590</v>
      </c>
      <c r="C20" s="259">
        <v>61910</v>
      </c>
      <c r="D20" s="260">
        <v>79500</v>
      </c>
      <c r="E20" s="261">
        <v>109750</v>
      </c>
      <c r="F20" s="262">
        <v>236340</v>
      </c>
      <c r="G20" s="263">
        <v>430220</v>
      </c>
      <c r="H20" s="258">
        <v>461230</v>
      </c>
      <c r="I20" s="262">
        <v>391780</v>
      </c>
      <c r="J20" s="264">
        <v>121040</v>
      </c>
      <c r="K20" s="261">
        <v>149070</v>
      </c>
      <c r="L20" s="259">
        <v>127580</v>
      </c>
      <c r="M20" s="264">
        <v>91360</v>
      </c>
      <c r="N20" s="265">
        <f t="shared" si="4"/>
        <v>2318370</v>
      </c>
      <c r="O20" s="266">
        <v>2144670</v>
      </c>
      <c r="P20" s="267">
        <f t="shared" si="5"/>
        <v>8.099148120689903E-2</v>
      </c>
      <c r="Q20" s="268" t="s">
        <v>129</v>
      </c>
      <c r="R20" s="582">
        <f t="shared" si="2"/>
        <v>173700</v>
      </c>
    </row>
    <row r="21" spans="1:18" s="237" customFormat="1" ht="42" customHeight="1" x14ac:dyDescent="0.2">
      <c r="A21" s="257" t="s">
        <v>130</v>
      </c>
      <c r="B21" s="258">
        <v>5961</v>
      </c>
      <c r="C21" s="259">
        <v>28602</v>
      </c>
      <c r="D21" s="260">
        <v>10012</v>
      </c>
      <c r="E21" s="261">
        <v>12373</v>
      </c>
      <c r="F21" s="262">
        <v>16947</v>
      </c>
      <c r="G21" s="263">
        <v>14804</v>
      </c>
      <c r="H21" s="258">
        <v>13462</v>
      </c>
      <c r="I21" s="262">
        <v>235383</v>
      </c>
      <c r="J21" s="264">
        <v>178858</v>
      </c>
      <c r="K21" s="261">
        <v>16802</v>
      </c>
      <c r="L21" s="259">
        <v>13520</v>
      </c>
      <c r="M21" s="264">
        <v>7346</v>
      </c>
      <c r="N21" s="265">
        <f t="shared" si="4"/>
        <v>554070</v>
      </c>
      <c r="O21" s="266">
        <v>375709</v>
      </c>
      <c r="P21" s="267">
        <f t="shared" si="5"/>
        <v>0.47473177379301523</v>
      </c>
      <c r="Q21" s="268" t="s">
        <v>131</v>
      </c>
      <c r="R21" s="582">
        <f t="shared" si="2"/>
        <v>178361</v>
      </c>
    </row>
    <row r="22" spans="1:18" s="237" customFormat="1" ht="42" customHeight="1" x14ac:dyDescent="0.2">
      <c r="A22" s="257" t="s">
        <v>132</v>
      </c>
      <c r="B22" s="258">
        <v>6901</v>
      </c>
      <c r="C22" s="259">
        <v>4611</v>
      </c>
      <c r="D22" s="260">
        <v>5220</v>
      </c>
      <c r="E22" s="261">
        <v>43991</v>
      </c>
      <c r="F22" s="262">
        <v>74422</v>
      </c>
      <c r="G22" s="263">
        <v>24830</v>
      </c>
      <c r="H22" s="258">
        <v>13913</v>
      </c>
      <c r="I22" s="262">
        <v>44775</v>
      </c>
      <c r="J22" s="264">
        <v>18689</v>
      </c>
      <c r="K22" s="261">
        <v>25393</v>
      </c>
      <c r="L22" s="259">
        <v>31268</v>
      </c>
      <c r="M22" s="264">
        <v>4680</v>
      </c>
      <c r="N22" s="265">
        <f t="shared" si="4"/>
        <v>298693</v>
      </c>
      <c r="O22" s="266">
        <v>309201</v>
      </c>
      <c r="P22" s="267">
        <f t="shared" si="5"/>
        <v>-3.3984366156642465E-2</v>
      </c>
      <c r="Q22" s="268" t="s">
        <v>133</v>
      </c>
      <c r="R22" s="582">
        <f t="shared" si="2"/>
        <v>-10508</v>
      </c>
    </row>
    <row r="23" spans="1:18" s="237" customFormat="1" ht="42" customHeight="1" x14ac:dyDescent="0.2">
      <c r="A23" s="257" t="s">
        <v>134</v>
      </c>
      <c r="B23" s="258">
        <v>70940</v>
      </c>
      <c r="C23" s="259">
        <v>84365</v>
      </c>
      <c r="D23" s="260">
        <v>116720</v>
      </c>
      <c r="E23" s="261">
        <v>144591</v>
      </c>
      <c r="F23" s="262">
        <v>178242</v>
      </c>
      <c r="G23" s="263">
        <v>213693</v>
      </c>
      <c r="H23" s="258">
        <v>157466</v>
      </c>
      <c r="I23" s="262">
        <v>137823</v>
      </c>
      <c r="J23" s="264">
        <v>123414</v>
      </c>
      <c r="K23" s="261">
        <v>149443</v>
      </c>
      <c r="L23" s="259">
        <v>125540</v>
      </c>
      <c r="M23" s="264">
        <v>87551</v>
      </c>
      <c r="N23" s="265">
        <f t="shared" si="4"/>
        <v>1589788</v>
      </c>
      <c r="O23" s="266">
        <v>1527850</v>
      </c>
      <c r="P23" s="267">
        <f t="shared" si="5"/>
        <v>4.0539319959420173E-2</v>
      </c>
      <c r="Q23" s="268" t="s">
        <v>135</v>
      </c>
      <c r="R23" s="582">
        <f t="shared" si="2"/>
        <v>61938</v>
      </c>
    </row>
    <row r="24" spans="1:18" s="237" customFormat="1" ht="42" customHeight="1" x14ac:dyDescent="0.2">
      <c r="A24" s="257" t="s">
        <v>136</v>
      </c>
      <c r="B24" s="258">
        <v>39839</v>
      </c>
      <c r="C24" s="259">
        <v>43726</v>
      </c>
      <c r="D24" s="260">
        <v>53428</v>
      </c>
      <c r="E24" s="261">
        <v>70848</v>
      </c>
      <c r="F24" s="262">
        <v>80189</v>
      </c>
      <c r="G24" s="263">
        <v>71952</v>
      </c>
      <c r="H24" s="258">
        <v>74492</v>
      </c>
      <c r="I24" s="262">
        <v>70149</v>
      </c>
      <c r="J24" s="264">
        <v>67255</v>
      </c>
      <c r="K24" s="261">
        <v>75448</v>
      </c>
      <c r="L24" s="259">
        <v>70192</v>
      </c>
      <c r="M24" s="264">
        <v>48936</v>
      </c>
      <c r="N24" s="265">
        <f t="shared" si="4"/>
        <v>766454</v>
      </c>
      <c r="O24" s="266">
        <v>720245</v>
      </c>
      <c r="P24" s="267">
        <f t="shared" si="5"/>
        <v>6.4157335351165301E-2</v>
      </c>
      <c r="Q24" s="268" t="s">
        <v>137</v>
      </c>
      <c r="R24" s="582">
        <f t="shared" si="2"/>
        <v>46209</v>
      </c>
    </row>
    <row r="25" spans="1:18" s="237" customFormat="1" ht="42" customHeight="1" x14ac:dyDescent="0.2">
      <c r="A25" s="257" t="s">
        <v>138</v>
      </c>
      <c r="B25" s="258">
        <v>4839</v>
      </c>
      <c r="C25" s="259">
        <v>7538</v>
      </c>
      <c r="D25" s="260">
        <v>16287</v>
      </c>
      <c r="E25" s="261">
        <v>13973</v>
      </c>
      <c r="F25" s="262">
        <v>20230</v>
      </c>
      <c r="G25" s="263">
        <v>15066</v>
      </c>
      <c r="H25" s="258">
        <v>17372</v>
      </c>
      <c r="I25" s="262">
        <v>38788</v>
      </c>
      <c r="J25" s="264">
        <v>15834</v>
      </c>
      <c r="K25" s="261">
        <v>15552</v>
      </c>
      <c r="L25" s="259">
        <v>11651</v>
      </c>
      <c r="M25" s="264">
        <v>5287</v>
      </c>
      <c r="N25" s="265">
        <f t="shared" si="4"/>
        <v>182417</v>
      </c>
      <c r="O25" s="266">
        <v>193238</v>
      </c>
      <c r="P25" s="267">
        <f t="shared" si="5"/>
        <v>-5.5998302611287687E-2</v>
      </c>
      <c r="Q25" s="268" t="s">
        <v>139</v>
      </c>
      <c r="R25" s="582">
        <f t="shared" si="2"/>
        <v>-10821</v>
      </c>
    </row>
    <row r="26" spans="1:18" s="237" customFormat="1" ht="42" customHeight="1" x14ac:dyDescent="0.2">
      <c r="A26" s="257" t="s">
        <v>140</v>
      </c>
      <c r="B26" s="258">
        <v>8043</v>
      </c>
      <c r="C26" s="259">
        <v>8131</v>
      </c>
      <c r="D26" s="260">
        <v>14727</v>
      </c>
      <c r="E26" s="261">
        <v>19918</v>
      </c>
      <c r="F26" s="262">
        <v>22066</v>
      </c>
      <c r="G26" s="263">
        <v>18143</v>
      </c>
      <c r="H26" s="258">
        <v>18177</v>
      </c>
      <c r="I26" s="262">
        <v>19508</v>
      </c>
      <c r="J26" s="264">
        <v>19294</v>
      </c>
      <c r="K26" s="261">
        <v>21524</v>
      </c>
      <c r="L26" s="259">
        <v>17336</v>
      </c>
      <c r="M26" s="264">
        <v>7921</v>
      </c>
      <c r="N26" s="265">
        <f t="shared" si="4"/>
        <v>194788</v>
      </c>
      <c r="O26" s="266">
        <v>206485</v>
      </c>
      <c r="P26" s="290">
        <f t="shared" si="5"/>
        <v>-5.6648182676707792E-2</v>
      </c>
      <c r="Q26" s="268" t="s">
        <v>141</v>
      </c>
      <c r="R26" s="582">
        <f t="shared" si="2"/>
        <v>-11697</v>
      </c>
    </row>
    <row r="27" spans="1:18" s="237" customFormat="1" ht="42" customHeight="1" x14ac:dyDescent="0.2">
      <c r="A27" s="292" t="s">
        <v>142</v>
      </c>
      <c r="B27" s="293">
        <f t="shared" ref="B27:M27" si="6">SUM(B18:B26)</f>
        <v>505002</v>
      </c>
      <c r="C27" s="294">
        <f t="shared" si="6"/>
        <v>620690</v>
      </c>
      <c r="D27" s="295">
        <f t="shared" si="6"/>
        <v>825100</v>
      </c>
      <c r="E27" s="296">
        <f t="shared" si="6"/>
        <v>1025584</v>
      </c>
      <c r="F27" s="297">
        <f t="shared" si="6"/>
        <v>1584621</v>
      </c>
      <c r="G27" s="298">
        <f t="shared" si="6"/>
        <v>1510581</v>
      </c>
      <c r="H27" s="293">
        <f t="shared" si="6"/>
        <v>1390862</v>
      </c>
      <c r="I27" s="297">
        <f t="shared" si="6"/>
        <v>2459201</v>
      </c>
      <c r="J27" s="299">
        <f t="shared" si="6"/>
        <v>1202921</v>
      </c>
      <c r="K27" s="296">
        <f t="shared" si="6"/>
        <v>1391100</v>
      </c>
      <c r="L27" s="294">
        <f t="shared" si="6"/>
        <v>1263887</v>
      </c>
      <c r="M27" s="299">
        <f t="shared" si="6"/>
        <v>838924</v>
      </c>
      <c r="N27" s="314">
        <f>SUM(N18:N26)</f>
        <v>14618473</v>
      </c>
      <c r="O27" s="315">
        <v>13358111</v>
      </c>
      <c r="P27" s="302">
        <f>N27/O27-1</f>
        <v>9.4351813665869422E-2</v>
      </c>
      <c r="Q27" s="303" t="s">
        <v>142</v>
      </c>
      <c r="R27" s="582">
        <f t="shared" si="2"/>
        <v>1260362</v>
      </c>
    </row>
    <row r="28" spans="1:18" s="237" customFormat="1" ht="42" customHeight="1" x14ac:dyDescent="0.2">
      <c r="A28" s="304" t="s">
        <v>143</v>
      </c>
      <c r="B28" s="305">
        <v>66169</v>
      </c>
      <c r="C28" s="306">
        <v>113755</v>
      </c>
      <c r="D28" s="307">
        <v>96812</v>
      </c>
      <c r="E28" s="308">
        <v>88401</v>
      </c>
      <c r="F28" s="309">
        <v>200876</v>
      </c>
      <c r="G28" s="310">
        <v>132854</v>
      </c>
      <c r="H28" s="305">
        <v>160913</v>
      </c>
      <c r="I28" s="309">
        <v>287068</v>
      </c>
      <c r="J28" s="311">
        <v>171024</v>
      </c>
      <c r="K28" s="308">
        <v>211749</v>
      </c>
      <c r="L28" s="306">
        <v>143038</v>
      </c>
      <c r="M28" s="311">
        <v>63610</v>
      </c>
      <c r="N28" s="253">
        <f>SUM(B28:M28)</f>
        <v>1736269</v>
      </c>
      <c r="O28" s="254">
        <v>1919020</v>
      </c>
      <c r="P28" s="267">
        <f t="shared" si="5"/>
        <v>-9.52314202040625E-2</v>
      </c>
      <c r="Q28" s="313" t="s">
        <v>144</v>
      </c>
      <c r="R28" s="582">
        <f t="shared" si="2"/>
        <v>-182751</v>
      </c>
    </row>
    <row r="29" spans="1:18" s="237" customFormat="1" ht="42" customHeight="1" x14ac:dyDescent="0.2">
      <c r="A29" s="257" t="s">
        <v>145</v>
      </c>
      <c r="B29" s="258">
        <v>61967</v>
      </c>
      <c r="C29" s="259">
        <v>76389</v>
      </c>
      <c r="D29" s="260">
        <v>76593</v>
      </c>
      <c r="E29" s="261">
        <v>125786</v>
      </c>
      <c r="F29" s="262">
        <v>221393</v>
      </c>
      <c r="G29" s="263">
        <v>126203</v>
      </c>
      <c r="H29" s="258">
        <v>106881</v>
      </c>
      <c r="I29" s="262">
        <v>159012</v>
      </c>
      <c r="J29" s="264">
        <v>145679</v>
      </c>
      <c r="K29" s="261">
        <v>190323</v>
      </c>
      <c r="L29" s="259">
        <v>134494</v>
      </c>
      <c r="M29" s="264">
        <v>61370</v>
      </c>
      <c r="N29" s="265">
        <f>SUM(B29:M29)</f>
        <v>1486090</v>
      </c>
      <c r="O29" s="266">
        <v>1322278</v>
      </c>
      <c r="P29" s="267">
        <f t="shared" si="5"/>
        <v>0.12388620244759418</v>
      </c>
      <c r="Q29" s="268" t="s">
        <v>146</v>
      </c>
      <c r="R29" s="582">
        <f t="shared" si="2"/>
        <v>163812</v>
      </c>
    </row>
    <row r="30" spans="1:18" s="237" customFormat="1" ht="42" customHeight="1" x14ac:dyDescent="0.2">
      <c r="A30" s="257" t="s">
        <v>147</v>
      </c>
      <c r="B30" s="258">
        <v>594500</v>
      </c>
      <c r="C30" s="259">
        <v>684860</v>
      </c>
      <c r="D30" s="260">
        <v>558870</v>
      </c>
      <c r="E30" s="261">
        <v>193300</v>
      </c>
      <c r="F30" s="262">
        <v>111990</v>
      </c>
      <c r="G30" s="263">
        <v>75080</v>
      </c>
      <c r="H30" s="258">
        <v>203550</v>
      </c>
      <c r="I30" s="262">
        <v>180260</v>
      </c>
      <c r="J30" s="264">
        <v>117090</v>
      </c>
      <c r="K30" s="261">
        <v>123270</v>
      </c>
      <c r="L30" s="259">
        <v>90800</v>
      </c>
      <c r="M30" s="264">
        <v>252970</v>
      </c>
      <c r="N30" s="265">
        <f>SUM(B30:M30)</f>
        <v>3186540</v>
      </c>
      <c r="O30" s="266">
        <v>2714250</v>
      </c>
      <c r="P30" s="267">
        <f t="shared" si="5"/>
        <v>0.17400386847195359</v>
      </c>
      <c r="Q30" s="268" t="s">
        <v>148</v>
      </c>
      <c r="R30" s="582">
        <f t="shared" si="2"/>
        <v>472290</v>
      </c>
    </row>
    <row r="31" spans="1:18" s="237" customFormat="1" ht="42" customHeight="1" x14ac:dyDescent="0.2">
      <c r="A31" s="257" t="s">
        <v>149</v>
      </c>
      <c r="B31" s="258">
        <v>418560</v>
      </c>
      <c r="C31" s="259">
        <v>479510</v>
      </c>
      <c r="D31" s="260">
        <v>481020</v>
      </c>
      <c r="E31" s="261">
        <v>113600</v>
      </c>
      <c r="F31" s="262">
        <v>151500</v>
      </c>
      <c r="G31" s="263">
        <v>104710</v>
      </c>
      <c r="H31" s="258">
        <v>230090</v>
      </c>
      <c r="I31" s="262">
        <v>241890</v>
      </c>
      <c r="J31" s="264">
        <v>155000</v>
      </c>
      <c r="K31" s="261">
        <v>236210</v>
      </c>
      <c r="L31" s="259">
        <v>147000</v>
      </c>
      <c r="M31" s="264">
        <v>150940</v>
      </c>
      <c r="N31" s="265">
        <f>SUM(B31:M31)</f>
        <v>2910030</v>
      </c>
      <c r="O31" s="266">
        <v>2308790</v>
      </c>
      <c r="P31" s="267">
        <f t="shared" si="5"/>
        <v>0.26041346332927628</v>
      </c>
      <c r="Q31" s="268" t="s">
        <v>150</v>
      </c>
      <c r="R31" s="582">
        <f t="shared" si="2"/>
        <v>601240</v>
      </c>
    </row>
    <row r="32" spans="1:18" s="237" customFormat="1" ht="42" customHeight="1" x14ac:dyDescent="0.2">
      <c r="A32" s="280" t="s">
        <v>151</v>
      </c>
      <c r="B32" s="281">
        <v>20334</v>
      </c>
      <c r="C32" s="282">
        <v>26003</v>
      </c>
      <c r="D32" s="283">
        <v>32184</v>
      </c>
      <c r="E32" s="284">
        <v>2020</v>
      </c>
      <c r="F32" s="285">
        <v>10630</v>
      </c>
      <c r="G32" s="286">
        <v>8260</v>
      </c>
      <c r="H32" s="281">
        <v>22020</v>
      </c>
      <c r="I32" s="285">
        <v>70710</v>
      </c>
      <c r="J32" s="287">
        <v>13880</v>
      </c>
      <c r="K32" s="284">
        <v>17100</v>
      </c>
      <c r="L32" s="282">
        <v>9050</v>
      </c>
      <c r="M32" s="287">
        <v>14040</v>
      </c>
      <c r="N32" s="288">
        <f>SUM(B32:M32)</f>
        <v>246231</v>
      </c>
      <c r="O32" s="289">
        <v>287640</v>
      </c>
      <c r="P32" s="267">
        <f t="shared" si="5"/>
        <v>-0.1439612015018773</v>
      </c>
      <c r="Q32" s="291" t="s">
        <v>152</v>
      </c>
      <c r="R32" s="582">
        <f t="shared" si="2"/>
        <v>-41409</v>
      </c>
    </row>
    <row r="33" spans="1:18" s="237" customFormat="1" ht="42" customHeight="1" x14ac:dyDescent="0.2">
      <c r="A33" s="292" t="s">
        <v>153</v>
      </c>
      <c r="B33" s="293">
        <f t="shared" ref="B33:M33" si="7">SUM(B28:B32)</f>
        <v>1161530</v>
      </c>
      <c r="C33" s="294">
        <f t="shared" si="7"/>
        <v>1380517</v>
      </c>
      <c r="D33" s="295">
        <f t="shared" si="7"/>
        <v>1245479</v>
      </c>
      <c r="E33" s="296">
        <f t="shared" si="7"/>
        <v>523107</v>
      </c>
      <c r="F33" s="297">
        <f t="shared" si="7"/>
        <v>696389</v>
      </c>
      <c r="G33" s="298">
        <f t="shared" si="7"/>
        <v>447107</v>
      </c>
      <c r="H33" s="293">
        <f t="shared" si="7"/>
        <v>723454</v>
      </c>
      <c r="I33" s="297">
        <f t="shared" si="7"/>
        <v>938940</v>
      </c>
      <c r="J33" s="299">
        <f t="shared" si="7"/>
        <v>602673</v>
      </c>
      <c r="K33" s="296">
        <f t="shared" si="7"/>
        <v>778652</v>
      </c>
      <c r="L33" s="294">
        <f t="shared" si="7"/>
        <v>524382</v>
      </c>
      <c r="M33" s="299">
        <f t="shared" si="7"/>
        <v>542930</v>
      </c>
      <c r="N33" s="314">
        <f>SUM(N28:N32)</f>
        <v>9565160</v>
      </c>
      <c r="O33" s="315">
        <v>8551978</v>
      </c>
      <c r="P33" s="302">
        <f>N33/O33-1</f>
        <v>0.11847341047883897</v>
      </c>
      <c r="Q33" s="303" t="s">
        <v>153</v>
      </c>
      <c r="R33" s="582">
        <f t="shared" si="2"/>
        <v>1013182</v>
      </c>
    </row>
    <row r="34" spans="1:18" s="237" customFormat="1" ht="42" customHeight="1" x14ac:dyDescent="0.2">
      <c r="A34" s="304" t="s">
        <v>154</v>
      </c>
      <c r="B34" s="305">
        <v>85837</v>
      </c>
      <c r="C34" s="306">
        <v>93763</v>
      </c>
      <c r="D34" s="307">
        <v>137020</v>
      </c>
      <c r="E34" s="308">
        <v>616311</v>
      </c>
      <c r="F34" s="309">
        <v>280424</v>
      </c>
      <c r="G34" s="310">
        <v>215004</v>
      </c>
      <c r="H34" s="305">
        <v>580697</v>
      </c>
      <c r="I34" s="309">
        <v>490366</v>
      </c>
      <c r="J34" s="311">
        <v>212769</v>
      </c>
      <c r="K34" s="308">
        <v>246731</v>
      </c>
      <c r="L34" s="306">
        <v>167942</v>
      </c>
      <c r="M34" s="311">
        <v>94801</v>
      </c>
      <c r="N34" s="253">
        <f>SUM(B34:M34)</f>
        <v>3221665</v>
      </c>
      <c r="O34" s="254">
        <v>2970209</v>
      </c>
      <c r="P34" s="267">
        <f t="shared" si="5"/>
        <v>8.465936235463567E-2</v>
      </c>
      <c r="Q34" s="313" t="s">
        <v>155</v>
      </c>
      <c r="R34" s="582">
        <f t="shared" si="2"/>
        <v>251456</v>
      </c>
    </row>
    <row r="35" spans="1:18" s="237" customFormat="1" ht="42" customHeight="1" x14ac:dyDescent="0.2">
      <c r="A35" s="257" t="s">
        <v>156</v>
      </c>
      <c r="B35" s="258">
        <v>73620</v>
      </c>
      <c r="C35" s="259">
        <v>74720</v>
      </c>
      <c r="D35" s="260">
        <v>111530</v>
      </c>
      <c r="E35" s="261">
        <v>128180</v>
      </c>
      <c r="F35" s="262">
        <v>185410</v>
      </c>
      <c r="G35" s="263">
        <v>119620</v>
      </c>
      <c r="H35" s="258">
        <v>239910</v>
      </c>
      <c r="I35" s="262">
        <v>306550</v>
      </c>
      <c r="J35" s="264">
        <v>147370</v>
      </c>
      <c r="K35" s="261">
        <v>145960</v>
      </c>
      <c r="L35" s="259">
        <v>124310</v>
      </c>
      <c r="M35" s="264">
        <v>81250</v>
      </c>
      <c r="N35" s="265">
        <f>SUM(B35:M35)</f>
        <v>1738430</v>
      </c>
      <c r="O35" s="266">
        <v>1524270</v>
      </c>
      <c r="P35" s="267">
        <f t="shared" si="5"/>
        <v>0.1405000426433638</v>
      </c>
      <c r="Q35" s="268" t="s">
        <v>157</v>
      </c>
      <c r="R35" s="582">
        <f t="shared" si="2"/>
        <v>214160</v>
      </c>
    </row>
    <row r="36" spans="1:18" s="237" customFormat="1" ht="42" customHeight="1" x14ac:dyDescent="0.2">
      <c r="A36" s="280" t="s">
        <v>158</v>
      </c>
      <c r="B36" s="281">
        <v>359330</v>
      </c>
      <c r="C36" s="282">
        <v>375990</v>
      </c>
      <c r="D36" s="283">
        <v>290990</v>
      </c>
      <c r="E36" s="284">
        <v>288050</v>
      </c>
      <c r="F36" s="285">
        <v>499220</v>
      </c>
      <c r="G36" s="286">
        <v>390630</v>
      </c>
      <c r="H36" s="281">
        <v>518810</v>
      </c>
      <c r="I36" s="285">
        <v>764390</v>
      </c>
      <c r="J36" s="287">
        <v>396020</v>
      </c>
      <c r="K36" s="284">
        <v>481220</v>
      </c>
      <c r="L36" s="282">
        <v>455730</v>
      </c>
      <c r="M36" s="287">
        <v>258490</v>
      </c>
      <c r="N36" s="288">
        <f>SUM(B36:M36)</f>
        <v>5078870</v>
      </c>
      <c r="O36" s="289">
        <v>4588940</v>
      </c>
      <c r="P36" s="267">
        <f t="shared" si="5"/>
        <v>0.10676321764939178</v>
      </c>
      <c r="Q36" s="291" t="s">
        <v>159</v>
      </c>
      <c r="R36" s="582">
        <f t="shared" si="2"/>
        <v>489930</v>
      </c>
    </row>
    <row r="37" spans="1:18" s="237" customFormat="1" ht="42" customHeight="1" x14ac:dyDescent="0.2">
      <c r="A37" s="292" t="s">
        <v>160</v>
      </c>
      <c r="B37" s="293">
        <f t="shared" ref="B37:M37" si="8">SUM(B34:B36)</f>
        <v>518787</v>
      </c>
      <c r="C37" s="294">
        <f t="shared" si="8"/>
        <v>544473</v>
      </c>
      <c r="D37" s="295">
        <f t="shared" si="8"/>
        <v>539540</v>
      </c>
      <c r="E37" s="296">
        <f t="shared" si="8"/>
        <v>1032541</v>
      </c>
      <c r="F37" s="297">
        <f t="shared" si="8"/>
        <v>965054</v>
      </c>
      <c r="G37" s="298">
        <f t="shared" si="8"/>
        <v>725254</v>
      </c>
      <c r="H37" s="293">
        <f t="shared" si="8"/>
        <v>1339417</v>
      </c>
      <c r="I37" s="297">
        <f t="shared" si="8"/>
        <v>1561306</v>
      </c>
      <c r="J37" s="299">
        <f t="shared" si="8"/>
        <v>756159</v>
      </c>
      <c r="K37" s="296">
        <f t="shared" si="8"/>
        <v>873911</v>
      </c>
      <c r="L37" s="294">
        <f t="shared" si="8"/>
        <v>747982</v>
      </c>
      <c r="M37" s="299">
        <f t="shared" si="8"/>
        <v>434541</v>
      </c>
      <c r="N37" s="314">
        <f>SUM(N34:N36)</f>
        <v>10038965</v>
      </c>
      <c r="O37" s="315">
        <v>9083419</v>
      </c>
      <c r="P37" s="302">
        <f>N37/O37-1</f>
        <v>0.10519673263998941</v>
      </c>
      <c r="Q37" s="303" t="s">
        <v>160</v>
      </c>
      <c r="R37" s="582">
        <f t="shared" si="2"/>
        <v>955546</v>
      </c>
    </row>
    <row r="38" spans="1:18" s="237" customFormat="1" ht="42" customHeight="1" thickBot="1" x14ac:dyDescent="0.25">
      <c r="A38" s="316" t="s">
        <v>161</v>
      </c>
      <c r="B38" s="317">
        <v>13188</v>
      </c>
      <c r="C38" s="318">
        <v>7131</v>
      </c>
      <c r="D38" s="319">
        <v>24454</v>
      </c>
      <c r="E38" s="320">
        <v>34974</v>
      </c>
      <c r="F38" s="321">
        <v>104674</v>
      </c>
      <c r="G38" s="322">
        <v>116789</v>
      </c>
      <c r="H38" s="317">
        <v>98206</v>
      </c>
      <c r="I38" s="321">
        <v>222250</v>
      </c>
      <c r="J38" s="323">
        <v>83700</v>
      </c>
      <c r="K38" s="320">
        <v>88884</v>
      </c>
      <c r="L38" s="318">
        <v>51613</v>
      </c>
      <c r="M38" s="323">
        <v>12182</v>
      </c>
      <c r="N38" s="324">
        <f>SUM(B38:M38)</f>
        <v>858045</v>
      </c>
      <c r="O38" s="325">
        <v>755965</v>
      </c>
      <c r="P38" s="326">
        <f>N38/O38-1</f>
        <v>0.1350327065406467</v>
      </c>
      <c r="Q38" s="327" t="s">
        <v>162</v>
      </c>
      <c r="R38" s="582">
        <f t="shared" si="2"/>
        <v>102080</v>
      </c>
    </row>
    <row r="39" spans="1:18" s="237" customFormat="1" ht="42" customHeight="1" thickTop="1" thickBot="1" x14ac:dyDescent="0.25">
      <c r="A39" s="328" t="s">
        <v>163</v>
      </c>
      <c r="B39" s="329">
        <f t="shared" ref="B39:M39" si="9">SUM(B17,B27,B33,B37,B38)</f>
        <v>4064123</v>
      </c>
      <c r="C39" s="330">
        <f t="shared" si="9"/>
        <v>3947086</v>
      </c>
      <c r="D39" s="331">
        <f t="shared" si="9"/>
        <v>4575202</v>
      </c>
      <c r="E39" s="332">
        <f t="shared" si="9"/>
        <v>5073668</v>
      </c>
      <c r="F39" s="333">
        <f t="shared" si="9"/>
        <v>6021831</v>
      </c>
      <c r="G39" s="334">
        <f t="shared" si="9"/>
        <v>4986159</v>
      </c>
      <c r="H39" s="335">
        <f t="shared" si="9"/>
        <v>5872757</v>
      </c>
      <c r="I39" s="333">
        <f t="shared" si="9"/>
        <v>8746701</v>
      </c>
      <c r="J39" s="336">
        <f t="shared" si="9"/>
        <v>5054629</v>
      </c>
      <c r="K39" s="332">
        <f t="shared" si="9"/>
        <v>5662285</v>
      </c>
      <c r="L39" s="330">
        <f t="shared" si="9"/>
        <v>5142126</v>
      </c>
      <c r="M39" s="336">
        <f t="shared" si="9"/>
        <v>3253973</v>
      </c>
      <c r="N39" s="337">
        <f>SUM(N17,N27,N33,N37,N38)</f>
        <v>62400540</v>
      </c>
      <c r="O39" s="338">
        <v>55324776</v>
      </c>
      <c r="P39" s="339">
        <f>N39/O39-1</f>
        <v>0.12789503205580077</v>
      </c>
      <c r="Q39" s="340" t="s">
        <v>163</v>
      </c>
      <c r="R39" s="582">
        <f>N39-O39</f>
        <v>7075764</v>
      </c>
    </row>
    <row r="40" spans="1:18" s="237" customFormat="1" ht="18.75" x14ac:dyDescent="0.2">
      <c r="A40" s="341"/>
      <c r="B40" s="342"/>
      <c r="C40" s="342"/>
      <c r="D40" s="342"/>
      <c r="E40" s="342"/>
      <c r="F40" s="342"/>
      <c r="G40" s="342"/>
      <c r="H40" s="343"/>
      <c r="I40" s="342"/>
      <c r="J40" s="342"/>
      <c r="K40" s="342"/>
      <c r="L40" s="342"/>
      <c r="M40" s="342"/>
      <c r="N40" s="344"/>
      <c r="O40" s="345"/>
      <c r="P40" s="346"/>
      <c r="Q40" s="341"/>
      <c r="R40" s="582"/>
    </row>
  </sheetData>
  <mergeCells count="8">
    <mergeCell ref="P3:P4"/>
    <mergeCell ref="Q3:Q4"/>
    <mergeCell ref="N2:O2"/>
    <mergeCell ref="A3:A4"/>
    <mergeCell ref="B3:G3"/>
    <mergeCell ref="H3:M3"/>
    <mergeCell ref="N3:N4"/>
    <mergeCell ref="O3:O4"/>
  </mergeCells>
  <phoneticPr fontId="2"/>
  <printOptions horizontalCentered="1"/>
  <pageMargins left="7.874015748031496E-2" right="7.874015748031496E-2" top="0.59055118110236227" bottom="0.55118110236220474" header="0.31496062992125984" footer="0.15748031496062992"/>
  <pageSetup paperSize="9" scale="50" firstPageNumber="48" fitToWidth="0" pageOrder="overThenDown" orientation="portrait" useFirstPageNumber="1" r:id="rId1"/>
  <headerFooter differentFirst="1" alignWithMargins="0">
    <oddFooter>&amp;C&amp;"ＭＳ Ｐ明朝,標準"&amp;22- 39　-</oddFooter>
    <firstFooter>&amp;C&amp;"ＭＳ Ｐ明朝,標準"&amp;22- 38 -</first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E29E5-9F01-4D10-B3F8-52BE9B27522E}">
  <sheetPr>
    <pageSetUpPr fitToPage="1"/>
  </sheetPr>
  <dimension ref="A1:R42"/>
  <sheetViews>
    <sheetView showGridLines="0" view="pageBreakPreview" zoomScale="70" zoomScaleNormal="70" zoomScaleSheetLayoutView="70" workbookViewId="0">
      <pane xSplit="1" ySplit="4" topLeftCell="B5" activePane="bottomRight" state="frozen"/>
      <selection pane="topRight"/>
      <selection pane="bottomLeft"/>
      <selection pane="bottomRight" activeCell="J4" sqref="J4:J39"/>
    </sheetView>
  </sheetViews>
  <sheetFormatPr defaultColWidth="7" defaultRowHeight="12" x14ac:dyDescent="0.15"/>
  <cols>
    <col min="1" max="1" width="12.875" style="352" customWidth="1"/>
    <col min="2" max="8" width="14.125" style="352" customWidth="1"/>
    <col min="9" max="9" width="16.625" style="352" bestFit="1" customWidth="1"/>
    <col min="10" max="10" width="21.875" style="352" customWidth="1"/>
    <col min="11" max="16384" width="7" style="352"/>
  </cols>
  <sheetData>
    <row r="1" spans="1:10" s="350" customFormat="1" ht="32.25" x14ac:dyDescent="0.15">
      <c r="A1" s="348" t="s">
        <v>164</v>
      </c>
      <c r="B1" s="349"/>
      <c r="C1" s="349"/>
      <c r="D1" s="349"/>
      <c r="E1" s="349"/>
      <c r="F1" s="349"/>
      <c r="G1" s="349"/>
      <c r="H1" s="349"/>
      <c r="I1" s="349"/>
    </row>
    <row r="2" spans="1:10" s="350" customFormat="1" ht="17.25" customHeight="1" x14ac:dyDescent="0.15">
      <c r="A2" s="351"/>
    </row>
    <row r="3" spans="1:10" ht="27" customHeight="1" x14ac:dyDescent="0.15">
      <c r="I3" s="353" t="s">
        <v>165</v>
      </c>
    </row>
    <row r="4" spans="1:10" s="359" customFormat="1" ht="35.1" customHeight="1" thickBot="1" x14ac:dyDescent="0.2">
      <c r="A4" s="354" t="s">
        <v>166</v>
      </c>
      <c r="B4" s="355" t="s">
        <v>167</v>
      </c>
      <c r="C4" s="356" t="s">
        <v>168</v>
      </c>
      <c r="D4" s="356" t="s">
        <v>169</v>
      </c>
      <c r="E4" s="357" t="s">
        <v>44</v>
      </c>
      <c r="F4" s="356" t="s">
        <v>170</v>
      </c>
      <c r="G4" s="356" t="s">
        <v>171</v>
      </c>
      <c r="H4" s="356" t="s">
        <v>172</v>
      </c>
      <c r="I4" s="358" t="s">
        <v>173</v>
      </c>
      <c r="J4" s="593"/>
    </row>
    <row r="5" spans="1:10" s="364" customFormat="1" ht="31.5" customHeight="1" thickTop="1" x14ac:dyDescent="0.15">
      <c r="A5" s="360" t="s">
        <v>174</v>
      </c>
      <c r="B5" s="361">
        <v>50110</v>
      </c>
      <c r="C5" s="362">
        <v>70153</v>
      </c>
      <c r="D5" s="362">
        <v>276341</v>
      </c>
      <c r="E5" s="362">
        <v>124599</v>
      </c>
      <c r="F5" s="362">
        <v>757660</v>
      </c>
      <c r="G5" s="362">
        <v>0</v>
      </c>
      <c r="H5" s="362">
        <v>173694</v>
      </c>
      <c r="I5" s="363">
        <f t="shared" ref="I5:I39" si="0">SUM(B5:H5)</f>
        <v>1452557</v>
      </c>
      <c r="J5" s="592"/>
    </row>
    <row r="6" spans="1:10" s="364" customFormat="1" ht="31.5" customHeight="1" x14ac:dyDescent="0.15">
      <c r="A6" s="365" t="s">
        <v>175</v>
      </c>
      <c r="B6" s="366">
        <v>103820</v>
      </c>
      <c r="C6" s="367">
        <v>48260</v>
      </c>
      <c r="D6" s="367">
        <v>231880</v>
      </c>
      <c r="E6" s="367">
        <v>278450</v>
      </c>
      <c r="F6" s="367">
        <v>38910</v>
      </c>
      <c r="G6" s="367">
        <v>165820</v>
      </c>
      <c r="H6" s="367">
        <v>101310</v>
      </c>
      <c r="I6" s="368">
        <f t="shared" si="0"/>
        <v>968450</v>
      </c>
      <c r="J6" s="592"/>
    </row>
    <row r="7" spans="1:10" s="364" customFormat="1" ht="31.5" customHeight="1" x14ac:dyDescent="0.15">
      <c r="A7" s="365" t="s">
        <v>105</v>
      </c>
      <c r="B7" s="366">
        <v>0</v>
      </c>
      <c r="C7" s="367">
        <v>0</v>
      </c>
      <c r="D7" s="367">
        <v>114701</v>
      </c>
      <c r="E7" s="367">
        <v>0</v>
      </c>
      <c r="F7" s="367">
        <v>322943</v>
      </c>
      <c r="G7" s="367">
        <v>74413</v>
      </c>
      <c r="H7" s="367">
        <v>0</v>
      </c>
      <c r="I7" s="368">
        <f t="shared" si="0"/>
        <v>512057</v>
      </c>
      <c r="J7" s="592"/>
    </row>
    <row r="8" spans="1:10" s="364" customFormat="1" ht="31.5" customHeight="1" x14ac:dyDescent="0.15">
      <c r="A8" s="365" t="s">
        <v>176</v>
      </c>
      <c r="B8" s="366">
        <v>10964</v>
      </c>
      <c r="C8" s="367">
        <v>0</v>
      </c>
      <c r="D8" s="367">
        <v>0</v>
      </c>
      <c r="E8" s="367">
        <v>0</v>
      </c>
      <c r="F8" s="367">
        <v>0</v>
      </c>
      <c r="G8" s="367">
        <v>0</v>
      </c>
      <c r="H8" s="367">
        <v>0</v>
      </c>
      <c r="I8" s="368">
        <f t="shared" si="0"/>
        <v>10964</v>
      </c>
      <c r="J8" s="592"/>
    </row>
    <row r="9" spans="1:10" s="364" customFormat="1" ht="31.5" customHeight="1" x14ac:dyDescent="0.15">
      <c r="A9" s="360" t="s">
        <v>108</v>
      </c>
      <c r="B9" s="361">
        <v>418943</v>
      </c>
      <c r="C9" s="362">
        <v>3100489</v>
      </c>
      <c r="D9" s="362">
        <v>818009</v>
      </c>
      <c r="E9" s="362">
        <v>1791888</v>
      </c>
      <c r="F9" s="362">
        <v>5045742</v>
      </c>
      <c r="G9" s="367">
        <v>0</v>
      </c>
      <c r="H9" s="362">
        <v>4382253</v>
      </c>
      <c r="I9" s="368">
        <f t="shared" si="0"/>
        <v>15557324</v>
      </c>
      <c r="J9" s="592"/>
    </row>
    <row r="10" spans="1:10" s="364" customFormat="1" ht="31.5" customHeight="1" x14ac:dyDescent="0.15">
      <c r="A10" s="365" t="s">
        <v>110</v>
      </c>
      <c r="B10" s="366">
        <v>15780</v>
      </c>
      <c r="C10" s="367">
        <v>137242</v>
      </c>
      <c r="D10" s="367">
        <v>619720</v>
      </c>
      <c r="E10" s="367">
        <v>522908</v>
      </c>
      <c r="F10" s="367">
        <v>342870</v>
      </c>
      <c r="G10" s="367">
        <v>61333</v>
      </c>
      <c r="H10" s="367">
        <v>241584</v>
      </c>
      <c r="I10" s="368">
        <f t="shared" si="0"/>
        <v>1941437</v>
      </c>
      <c r="J10" s="592"/>
    </row>
    <row r="11" spans="1:10" s="364" customFormat="1" ht="31.5" customHeight="1" x14ac:dyDescent="0.15">
      <c r="A11" s="365" t="s">
        <v>112</v>
      </c>
      <c r="B11" s="366">
        <v>0</v>
      </c>
      <c r="C11" s="367">
        <v>78382</v>
      </c>
      <c r="D11" s="367">
        <v>126732</v>
      </c>
      <c r="E11" s="367">
        <v>0</v>
      </c>
      <c r="F11" s="367">
        <v>714068</v>
      </c>
      <c r="G11" s="367">
        <v>0</v>
      </c>
      <c r="H11" s="367">
        <v>176650</v>
      </c>
      <c r="I11" s="368">
        <f t="shared" si="0"/>
        <v>1095832</v>
      </c>
      <c r="J11" s="592"/>
    </row>
    <row r="12" spans="1:10" s="364" customFormat="1" ht="31.5" customHeight="1" x14ac:dyDescent="0.15">
      <c r="A12" s="365" t="s">
        <v>177</v>
      </c>
      <c r="B12" s="366">
        <v>353954</v>
      </c>
      <c r="C12" s="367">
        <v>16791</v>
      </c>
      <c r="D12" s="367">
        <v>190449</v>
      </c>
      <c r="E12" s="367">
        <v>158134</v>
      </c>
      <c r="F12" s="367">
        <v>1014238</v>
      </c>
      <c r="G12" s="367">
        <v>21234</v>
      </c>
      <c r="H12" s="367">
        <v>55824</v>
      </c>
      <c r="I12" s="368">
        <f t="shared" si="0"/>
        <v>1810624</v>
      </c>
      <c r="J12" s="592"/>
    </row>
    <row r="13" spans="1:10" s="364" customFormat="1" ht="31.5" customHeight="1" x14ac:dyDescent="0.15">
      <c r="A13" s="365" t="s">
        <v>116</v>
      </c>
      <c r="B13" s="366">
        <v>0</v>
      </c>
      <c r="C13" s="367">
        <v>62500</v>
      </c>
      <c r="D13" s="367">
        <v>0</v>
      </c>
      <c r="E13" s="367">
        <v>43974</v>
      </c>
      <c r="F13" s="367">
        <v>0</v>
      </c>
      <c r="G13" s="367">
        <v>0</v>
      </c>
      <c r="H13" s="367">
        <v>24500</v>
      </c>
      <c r="I13" s="368">
        <f t="shared" si="0"/>
        <v>130974</v>
      </c>
      <c r="J13" s="592"/>
    </row>
    <row r="14" spans="1:10" s="364" customFormat="1" ht="31.5" customHeight="1" x14ac:dyDescent="0.15">
      <c r="A14" s="365" t="s">
        <v>178</v>
      </c>
      <c r="B14" s="366">
        <v>292881</v>
      </c>
      <c r="C14" s="367">
        <v>16581</v>
      </c>
      <c r="D14" s="367">
        <v>88769</v>
      </c>
      <c r="E14" s="367">
        <v>18940</v>
      </c>
      <c r="F14" s="367">
        <v>86900</v>
      </c>
      <c r="G14" s="367">
        <v>0</v>
      </c>
      <c r="H14" s="367">
        <v>43000</v>
      </c>
      <c r="I14" s="368">
        <f t="shared" si="0"/>
        <v>547071</v>
      </c>
      <c r="J14" s="592"/>
    </row>
    <row r="15" spans="1:10" s="364" customFormat="1" ht="31.5" customHeight="1" x14ac:dyDescent="0.15">
      <c r="A15" s="360" t="s">
        <v>179</v>
      </c>
      <c r="B15" s="361">
        <v>535200</v>
      </c>
      <c r="C15" s="362">
        <v>1116490</v>
      </c>
      <c r="D15" s="362">
        <v>248680</v>
      </c>
      <c r="E15" s="362">
        <v>307810</v>
      </c>
      <c r="F15" s="362">
        <v>128518</v>
      </c>
      <c r="G15" s="367">
        <v>0</v>
      </c>
      <c r="H15" s="362">
        <v>180000</v>
      </c>
      <c r="I15" s="368">
        <f t="shared" si="0"/>
        <v>2516698</v>
      </c>
      <c r="J15" s="592"/>
    </row>
    <row r="16" spans="1:10" s="364" customFormat="1" ht="31.5" customHeight="1" x14ac:dyDescent="0.15">
      <c r="A16" s="365" t="s">
        <v>122</v>
      </c>
      <c r="B16" s="366">
        <v>29570</v>
      </c>
      <c r="C16" s="367">
        <v>25130</v>
      </c>
      <c r="D16" s="367">
        <v>163900</v>
      </c>
      <c r="E16" s="367">
        <v>13000</v>
      </c>
      <c r="F16" s="367">
        <v>394309</v>
      </c>
      <c r="G16" s="367">
        <v>0</v>
      </c>
      <c r="H16" s="367">
        <v>150000</v>
      </c>
      <c r="I16" s="368">
        <f t="shared" si="0"/>
        <v>775909</v>
      </c>
      <c r="J16" s="592"/>
    </row>
    <row r="17" spans="1:10" s="369" customFormat="1" ht="31.5" customHeight="1" x14ac:dyDescent="0.15">
      <c r="A17" s="591" t="s">
        <v>180</v>
      </c>
      <c r="B17" s="590">
        <f t="shared" ref="B17:H17" si="1">SUM(B5:B16)</f>
        <v>1811222</v>
      </c>
      <c r="C17" s="589">
        <f t="shared" si="1"/>
        <v>4672018</v>
      </c>
      <c r="D17" s="589">
        <f t="shared" si="1"/>
        <v>2879181</v>
      </c>
      <c r="E17" s="589">
        <f t="shared" si="1"/>
        <v>3259703</v>
      </c>
      <c r="F17" s="589">
        <f t="shared" si="1"/>
        <v>8846158</v>
      </c>
      <c r="G17" s="589">
        <f t="shared" si="1"/>
        <v>322800</v>
      </c>
      <c r="H17" s="589">
        <f t="shared" si="1"/>
        <v>5528815</v>
      </c>
      <c r="I17" s="588">
        <f t="shared" si="0"/>
        <v>27319897</v>
      </c>
      <c r="J17" s="583"/>
    </row>
    <row r="18" spans="1:10" s="364" customFormat="1" ht="31.5" customHeight="1" x14ac:dyDescent="0.15">
      <c r="A18" s="370" t="s">
        <v>125</v>
      </c>
      <c r="B18" s="371">
        <v>44509</v>
      </c>
      <c r="C18" s="372">
        <v>609561</v>
      </c>
      <c r="D18" s="372">
        <v>538178</v>
      </c>
      <c r="E18" s="372">
        <v>753349</v>
      </c>
      <c r="F18" s="372">
        <v>3966738</v>
      </c>
      <c r="G18" s="372">
        <v>0</v>
      </c>
      <c r="H18" s="372">
        <v>1123274</v>
      </c>
      <c r="I18" s="373">
        <f t="shared" si="0"/>
        <v>7035609</v>
      </c>
      <c r="J18" s="592"/>
    </row>
    <row r="19" spans="1:10" s="364" customFormat="1" ht="31.5" customHeight="1" x14ac:dyDescent="0.15">
      <c r="A19" s="365" t="s">
        <v>127</v>
      </c>
      <c r="B19" s="366">
        <v>25061</v>
      </c>
      <c r="C19" s="367">
        <v>86434</v>
      </c>
      <c r="D19" s="367">
        <v>190225</v>
      </c>
      <c r="E19" s="367">
        <v>211683</v>
      </c>
      <c r="F19" s="367">
        <v>806885</v>
      </c>
      <c r="G19" s="367">
        <v>65247</v>
      </c>
      <c r="H19" s="367">
        <v>292749</v>
      </c>
      <c r="I19" s="368">
        <f t="shared" si="0"/>
        <v>1678284</v>
      </c>
      <c r="J19" s="592"/>
    </row>
    <row r="20" spans="1:10" s="364" customFormat="1" ht="31.5" customHeight="1" x14ac:dyDescent="0.15">
      <c r="A20" s="365" t="s">
        <v>129</v>
      </c>
      <c r="B20" s="366">
        <v>196360</v>
      </c>
      <c r="C20" s="367">
        <v>272190</v>
      </c>
      <c r="D20" s="367">
        <v>107070</v>
      </c>
      <c r="E20" s="367">
        <v>679310</v>
      </c>
      <c r="F20" s="367">
        <v>335190</v>
      </c>
      <c r="G20" s="367">
        <v>0</v>
      </c>
      <c r="H20" s="367">
        <v>728250</v>
      </c>
      <c r="I20" s="368">
        <f t="shared" si="0"/>
        <v>2318370</v>
      </c>
      <c r="J20" s="592"/>
    </row>
    <row r="21" spans="1:10" s="364" customFormat="1" ht="31.5" customHeight="1" x14ac:dyDescent="0.15">
      <c r="A21" s="365" t="s">
        <v>131</v>
      </c>
      <c r="B21" s="366">
        <v>0</v>
      </c>
      <c r="C21" s="367">
        <v>69839</v>
      </c>
      <c r="D21" s="367">
        <v>0</v>
      </c>
      <c r="E21" s="367">
        <v>25979</v>
      </c>
      <c r="F21" s="367">
        <v>58252</v>
      </c>
      <c r="G21" s="367">
        <v>0</v>
      </c>
      <c r="H21" s="367">
        <v>400000</v>
      </c>
      <c r="I21" s="368">
        <f t="shared" si="0"/>
        <v>554070</v>
      </c>
      <c r="J21" s="592"/>
    </row>
    <row r="22" spans="1:10" s="364" customFormat="1" ht="31.5" customHeight="1" x14ac:dyDescent="0.15">
      <c r="A22" s="365" t="s">
        <v>133</v>
      </c>
      <c r="B22" s="366">
        <v>17013</v>
      </c>
      <c r="C22" s="367">
        <v>0</v>
      </c>
      <c r="D22" s="367">
        <v>57857</v>
      </c>
      <c r="E22" s="367">
        <v>167823</v>
      </c>
      <c r="F22" s="367">
        <v>0</v>
      </c>
      <c r="G22" s="367">
        <v>0</v>
      </c>
      <c r="H22" s="367">
        <v>56000</v>
      </c>
      <c r="I22" s="368">
        <f t="shared" si="0"/>
        <v>298693</v>
      </c>
      <c r="J22" s="592"/>
    </row>
    <row r="23" spans="1:10" s="364" customFormat="1" ht="31.5" customHeight="1" x14ac:dyDescent="0.15">
      <c r="A23" s="365" t="s">
        <v>135</v>
      </c>
      <c r="B23" s="367">
        <v>0</v>
      </c>
      <c r="C23" s="367">
        <v>228280</v>
      </c>
      <c r="D23" s="367">
        <v>189928</v>
      </c>
      <c r="E23" s="367">
        <v>15358</v>
      </c>
      <c r="F23" s="367">
        <v>1050089</v>
      </c>
      <c r="G23" s="367">
        <v>0</v>
      </c>
      <c r="H23" s="367">
        <v>106133</v>
      </c>
      <c r="I23" s="368">
        <f t="shared" si="0"/>
        <v>1589788</v>
      </c>
      <c r="J23" s="592"/>
    </row>
    <row r="24" spans="1:10" s="364" customFormat="1" ht="31.5" customHeight="1" x14ac:dyDescent="0.15">
      <c r="A24" s="365" t="s">
        <v>137</v>
      </c>
      <c r="B24" s="366">
        <v>94500</v>
      </c>
      <c r="C24" s="367">
        <v>14907</v>
      </c>
      <c r="D24" s="367">
        <v>179656</v>
      </c>
      <c r="E24" s="367">
        <v>54649</v>
      </c>
      <c r="F24" s="367">
        <v>422742</v>
      </c>
      <c r="G24" s="367">
        <v>0</v>
      </c>
      <c r="H24" s="367">
        <v>0</v>
      </c>
      <c r="I24" s="368">
        <f t="shared" si="0"/>
        <v>766454</v>
      </c>
      <c r="J24" s="592"/>
    </row>
    <row r="25" spans="1:10" s="364" customFormat="1" ht="31.5" customHeight="1" x14ac:dyDescent="0.15">
      <c r="A25" s="365" t="s">
        <v>139</v>
      </c>
      <c r="B25" s="367">
        <v>0</v>
      </c>
      <c r="C25" s="367">
        <v>0</v>
      </c>
      <c r="D25" s="367">
        <v>0</v>
      </c>
      <c r="E25" s="367">
        <v>45452</v>
      </c>
      <c r="F25" s="367">
        <v>121965</v>
      </c>
      <c r="G25" s="367">
        <v>0</v>
      </c>
      <c r="H25" s="367">
        <v>15000</v>
      </c>
      <c r="I25" s="368">
        <f t="shared" si="0"/>
        <v>182417</v>
      </c>
      <c r="J25" s="592"/>
    </row>
    <row r="26" spans="1:10" s="364" customFormat="1" ht="31.5" customHeight="1" x14ac:dyDescent="0.15">
      <c r="A26" s="365" t="s">
        <v>141</v>
      </c>
      <c r="B26" s="366">
        <v>0</v>
      </c>
      <c r="C26" s="367">
        <v>22113</v>
      </c>
      <c r="D26" s="367">
        <v>0</v>
      </c>
      <c r="E26" s="367">
        <v>172675</v>
      </c>
      <c r="F26" s="367">
        <v>0</v>
      </c>
      <c r="G26" s="367">
        <v>0</v>
      </c>
      <c r="H26" s="367">
        <v>0</v>
      </c>
      <c r="I26" s="368">
        <f t="shared" si="0"/>
        <v>194788</v>
      </c>
      <c r="J26" s="592"/>
    </row>
    <row r="27" spans="1:10" s="369" customFormat="1" ht="31.5" customHeight="1" x14ac:dyDescent="0.15">
      <c r="A27" s="591" t="s">
        <v>181</v>
      </c>
      <c r="B27" s="590">
        <f t="shared" ref="B27:H27" si="2">SUM(B18:B26)</f>
        <v>377443</v>
      </c>
      <c r="C27" s="589">
        <f t="shared" si="2"/>
        <v>1303324</v>
      </c>
      <c r="D27" s="589">
        <f t="shared" si="2"/>
        <v>1262914</v>
      </c>
      <c r="E27" s="589">
        <f t="shared" si="2"/>
        <v>2126278</v>
      </c>
      <c r="F27" s="589">
        <f t="shared" si="2"/>
        <v>6761861</v>
      </c>
      <c r="G27" s="589">
        <f t="shared" si="2"/>
        <v>65247</v>
      </c>
      <c r="H27" s="589">
        <f t="shared" si="2"/>
        <v>2721406</v>
      </c>
      <c r="I27" s="588">
        <f t="shared" si="0"/>
        <v>14618473</v>
      </c>
      <c r="J27" s="583"/>
    </row>
    <row r="28" spans="1:10" s="364" customFormat="1" ht="31.5" customHeight="1" x14ac:dyDescent="0.15">
      <c r="A28" s="370" t="s">
        <v>144</v>
      </c>
      <c r="B28" s="374">
        <v>415224</v>
      </c>
      <c r="C28" s="372">
        <v>424688</v>
      </c>
      <c r="D28" s="372">
        <v>227778</v>
      </c>
      <c r="E28" s="372">
        <v>57930</v>
      </c>
      <c r="F28" s="372">
        <v>516940</v>
      </c>
      <c r="G28" s="372">
        <v>0</v>
      </c>
      <c r="H28" s="372">
        <v>93709</v>
      </c>
      <c r="I28" s="373">
        <f t="shared" si="0"/>
        <v>1736269</v>
      </c>
      <c r="J28" s="592"/>
    </row>
    <row r="29" spans="1:10" s="364" customFormat="1" ht="31.5" customHeight="1" x14ac:dyDescent="0.15">
      <c r="A29" s="365" t="s">
        <v>182</v>
      </c>
      <c r="B29" s="375">
        <v>216704</v>
      </c>
      <c r="C29" s="376">
        <v>51702</v>
      </c>
      <c r="D29" s="376">
        <v>265384</v>
      </c>
      <c r="E29" s="376">
        <v>288344</v>
      </c>
      <c r="F29" s="376">
        <v>554487</v>
      </c>
      <c r="G29" s="376">
        <v>0</v>
      </c>
      <c r="H29" s="376">
        <v>109469</v>
      </c>
      <c r="I29" s="368">
        <f t="shared" si="0"/>
        <v>1486090</v>
      </c>
      <c r="J29" s="592"/>
    </row>
    <row r="30" spans="1:10" s="364" customFormat="1" ht="31.5" customHeight="1" x14ac:dyDescent="0.15">
      <c r="A30" s="365" t="s">
        <v>148</v>
      </c>
      <c r="B30" s="366">
        <v>32930</v>
      </c>
      <c r="C30" s="367">
        <v>0</v>
      </c>
      <c r="D30" s="367">
        <v>755850</v>
      </c>
      <c r="E30" s="367">
        <v>2169200</v>
      </c>
      <c r="F30" s="367">
        <v>102960</v>
      </c>
      <c r="G30" s="367">
        <v>0</v>
      </c>
      <c r="H30" s="367">
        <v>125600</v>
      </c>
      <c r="I30" s="368">
        <f t="shared" si="0"/>
        <v>3186540</v>
      </c>
      <c r="J30" s="592"/>
    </row>
    <row r="31" spans="1:10" s="364" customFormat="1" ht="31.5" customHeight="1" x14ac:dyDescent="0.15">
      <c r="A31" s="365" t="s">
        <v>183</v>
      </c>
      <c r="B31" s="366">
        <v>101100</v>
      </c>
      <c r="C31" s="367">
        <v>139390</v>
      </c>
      <c r="D31" s="367">
        <v>300060</v>
      </c>
      <c r="E31" s="367">
        <v>1419280</v>
      </c>
      <c r="F31" s="367">
        <v>652640</v>
      </c>
      <c r="G31" s="367">
        <v>0</v>
      </c>
      <c r="H31" s="367">
        <v>297560</v>
      </c>
      <c r="I31" s="368">
        <f t="shared" si="0"/>
        <v>2910030</v>
      </c>
      <c r="J31" s="592"/>
    </row>
    <row r="32" spans="1:10" s="364" customFormat="1" ht="31.5" customHeight="1" x14ac:dyDescent="0.15">
      <c r="A32" s="365" t="s">
        <v>152</v>
      </c>
      <c r="B32" s="366">
        <v>41440</v>
      </c>
      <c r="C32" s="367">
        <v>0</v>
      </c>
      <c r="D32" s="367">
        <v>0</v>
      </c>
      <c r="E32" s="367">
        <v>134071</v>
      </c>
      <c r="F32" s="367">
        <v>0</v>
      </c>
      <c r="G32" s="367">
        <v>0</v>
      </c>
      <c r="H32" s="367">
        <v>70720</v>
      </c>
      <c r="I32" s="368">
        <f t="shared" si="0"/>
        <v>246231</v>
      </c>
      <c r="J32" s="592"/>
    </row>
    <row r="33" spans="1:18" s="369" customFormat="1" ht="31.5" customHeight="1" x14ac:dyDescent="0.15">
      <c r="A33" s="591" t="s">
        <v>184</v>
      </c>
      <c r="B33" s="590">
        <f t="shared" ref="B33:H33" si="3">SUM(B28:B32)</f>
        <v>807398</v>
      </c>
      <c r="C33" s="589">
        <f t="shared" si="3"/>
        <v>615780</v>
      </c>
      <c r="D33" s="589">
        <f t="shared" si="3"/>
        <v>1549072</v>
      </c>
      <c r="E33" s="589">
        <f t="shared" si="3"/>
        <v>4068825</v>
      </c>
      <c r="F33" s="589">
        <f t="shared" si="3"/>
        <v>1827027</v>
      </c>
      <c r="G33" s="589">
        <f t="shared" si="3"/>
        <v>0</v>
      </c>
      <c r="H33" s="589">
        <f t="shared" si="3"/>
        <v>697058</v>
      </c>
      <c r="I33" s="588">
        <f t="shared" si="0"/>
        <v>9565160</v>
      </c>
      <c r="J33" s="583"/>
    </row>
    <row r="34" spans="1:18" s="364" customFormat="1" ht="31.5" customHeight="1" x14ac:dyDescent="0.15">
      <c r="A34" s="370" t="s">
        <v>155</v>
      </c>
      <c r="B34" s="371">
        <v>20250</v>
      </c>
      <c r="C34" s="372">
        <v>956810</v>
      </c>
      <c r="D34" s="372">
        <v>96627</v>
      </c>
      <c r="E34" s="372">
        <v>731550</v>
      </c>
      <c r="F34" s="372">
        <v>477156</v>
      </c>
      <c r="G34" s="372">
        <v>0</v>
      </c>
      <c r="H34" s="372">
        <v>939272</v>
      </c>
      <c r="I34" s="373">
        <f t="shared" si="0"/>
        <v>3221665</v>
      </c>
      <c r="J34" s="592"/>
    </row>
    <row r="35" spans="1:18" s="364" customFormat="1" ht="31.5" customHeight="1" x14ac:dyDescent="0.15">
      <c r="A35" s="365" t="s">
        <v>157</v>
      </c>
      <c r="B35" s="366">
        <v>37710</v>
      </c>
      <c r="C35" s="367">
        <v>134100</v>
      </c>
      <c r="D35" s="367">
        <v>101540</v>
      </c>
      <c r="E35" s="367">
        <v>430590</v>
      </c>
      <c r="F35" s="367">
        <v>798660</v>
      </c>
      <c r="G35" s="367">
        <v>49570</v>
      </c>
      <c r="H35" s="367">
        <v>186260</v>
      </c>
      <c r="I35" s="368">
        <f t="shared" si="0"/>
        <v>1738430</v>
      </c>
      <c r="J35" s="592"/>
    </row>
    <row r="36" spans="1:18" s="364" customFormat="1" ht="31.5" customHeight="1" x14ac:dyDescent="0.15">
      <c r="A36" s="377" t="s">
        <v>185</v>
      </c>
      <c r="B36" s="378">
        <v>503230</v>
      </c>
      <c r="C36" s="379">
        <v>0</v>
      </c>
      <c r="D36" s="379">
        <v>638430</v>
      </c>
      <c r="E36" s="379">
        <v>764910</v>
      </c>
      <c r="F36" s="379">
        <v>2902550</v>
      </c>
      <c r="G36" s="379">
        <v>0</v>
      </c>
      <c r="H36" s="379">
        <v>269750</v>
      </c>
      <c r="I36" s="380">
        <f t="shared" si="0"/>
        <v>5078870</v>
      </c>
      <c r="J36" s="592"/>
    </row>
    <row r="37" spans="1:18" s="369" customFormat="1" ht="31.5" customHeight="1" x14ac:dyDescent="0.15">
      <c r="A37" s="591" t="s">
        <v>186</v>
      </c>
      <c r="B37" s="590">
        <f t="shared" ref="B37:H37" si="4">SUM(B34:B36)</f>
        <v>561190</v>
      </c>
      <c r="C37" s="589">
        <f t="shared" si="4"/>
        <v>1090910</v>
      </c>
      <c r="D37" s="589">
        <f t="shared" si="4"/>
        <v>836597</v>
      </c>
      <c r="E37" s="589">
        <f t="shared" si="4"/>
        <v>1927050</v>
      </c>
      <c r="F37" s="589">
        <f t="shared" si="4"/>
        <v>4178366</v>
      </c>
      <c r="G37" s="589">
        <f t="shared" si="4"/>
        <v>49570</v>
      </c>
      <c r="H37" s="589">
        <f t="shared" si="4"/>
        <v>1395282</v>
      </c>
      <c r="I37" s="588">
        <f t="shared" si="0"/>
        <v>10038965</v>
      </c>
      <c r="J37" s="583"/>
    </row>
    <row r="38" spans="1:18" s="359" customFormat="1" ht="31.5" customHeight="1" thickBot="1" x14ac:dyDescent="0.2">
      <c r="A38" s="587" t="s">
        <v>162</v>
      </c>
      <c r="B38" s="586">
        <v>151912</v>
      </c>
      <c r="C38" s="585">
        <v>447635</v>
      </c>
      <c r="D38" s="585">
        <v>164413</v>
      </c>
      <c r="E38" s="585">
        <v>6890</v>
      </c>
      <c r="F38" s="585">
        <v>0</v>
      </c>
      <c r="G38" s="585">
        <v>0</v>
      </c>
      <c r="H38" s="585">
        <v>87195</v>
      </c>
      <c r="I38" s="584">
        <f t="shared" si="0"/>
        <v>858045</v>
      </c>
      <c r="J38" s="583"/>
    </row>
    <row r="39" spans="1:18" s="369" customFormat="1" ht="31.5" customHeight="1" thickTop="1" x14ac:dyDescent="0.15">
      <c r="A39" s="381" t="s">
        <v>187</v>
      </c>
      <c r="B39" s="382">
        <f t="shared" ref="B39:H39" si="5">B17+B27+B33+B37+B38</f>
        <v>3709165</v>
      </c>
      <c r="C39" s="383">
        <f t="shared" si="5"/>
        <v>8129667</v>
      </c>
      <c r="D39" s="383">
        <f t="shared" si="5"/>
        <v>6692177</v>
      </c>
      <c r="E39" s="383">
        <f t="shared" si="5"/>
        <v>11388746</v>
      </c>
      <c r="F39" s="383">
        <f t="shared" si="5"/>
        <v>21613412</v>
      </c>
      <c r="G39" s="383">
        <f t="shared" si="5"/>
        <v>437617</v>
      </c>
      <c r="H39" s="384">
        <f t="shared" si="5"/>
        <v>10429756</v>
      </c>
      <c r="I39" s="385">
        <f t="shared" si="0"/>
        <v>62400540</v>
      </c>
      <c r="J39" s="583"/>
    </row>
    <row r="40" spans="1:18" ht="5.25" customHeight="1" x14ac:dyDescent="0.15"/>
    <row r="41" spans="1:18" s="347" customFormat="1" ht="17.25" x14ac:dyDescent="0.2">
      <c r="A41" s="386"/>
      <c r="Q41" s="236"/>
      <c r="R41" s="387"/>
    </row>
    <row r="42" spans="1:18" s="347" customFormat="1" ht="17.25" x14ac:dyDescent="0.2">
      <c r="A42" s="386"/>
      <c r="Q42" s="236"/>
      <c r="R42" s="387"/>
    </row>
  </sheetData>
  <phoneticPr fontId="2"/>
  <pageMargins left="0.70866141732283472" right="0.39370078740157483" top="0.59055118110236227" bottom="0.55118110236220474" header="0.51181102362204722" footer="0.15748031496062992"/>
  <pageSetup paperSize="9" scale="72" firstPageNumber="50" fitToHeight="0" pageOrder="overThenDown" orientation="portrait" useFirstPageNumber="1" r:id="rId1"/>
  <headerFooter alignWithMargins="0">
    <oddFooter>&amp;C&amp;"ＭＳ Ｐ明朝,標準"&amp;16- 40 -</oddFooter>
  </headerFooter>
  <colBreaks count="1" manualBreakCount="1">
    <brk id="9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DC26-86C9-4D00-A01D-110C3F547EE8}">
  <sheetPr>
    <pageSetUpPr fitToPage="1"/>
  </sheetPr>
  <dimension ref="B1:L214"/>
  <sheetViews>
    <sheetView view="pageBreakPreview" zoomScaleNormal="100" zoomScaleSheetLayoutView="100" workbookViewId="0">
      <selection activeCell="N47" sqref="N47"/>
    </sheetView>
  </sheetViews>
  <sheetFormatPr defaultColWidth="7" defaultRowHeight="11.25" x14ac:dyDescent="0.15"/>
  <cols>
    <col min="1" max="1" width="0.75" style="394" customWidth="1"/>
    <col min="2" max="2" width="8.75" style="395" customWidth="1"/>
    <col min="3" max="3" width="35.375" style="395" customWidth="1"/>
    <col min="4" max="5" width="9.125" style="395" hidden="1" customWidth="1"/>
    <col min="6" max="6" width="21.375" style="394" customWidth="1"/>
    <col min="7" max="8" width="10.375" style="396" customWidth="1"/>
    <col min="9" max="9" width="8" style="485" bestFit="1" customWidth="1"/>
    <col min="10" max="28" width="7" style="394"/>
    <col min="29" max="30" width="9.625" style="394" customWidth="1"/>
    <col min="31" max="16384" width="7" style="394"/>
  </cols>
  <sheetData>
    <row r="1" spans="2:12" s="389" customFormat="1" ht="15" x14ac:dyDescent="0.15">
      <c r="B1" s="388" t="s">
        <v>188</v>
      </c>
      <c r="D1" s="390"/>
      <c r="E1" s="390"/>
      <c r="G1" s="391"/>
      <c r="H1" s="391"/>
      <c r="I1" s="392"/>
    </row>
    <row r="2" spans="2:12" ht="12.75" customHeight="1" x14ac:dyDescent="0.15">
      <c r="B2" s="393"/>
      <c r="C2" s="394"/>
      <c r="I2" s="397"/>
    </row>
    <row r="3" spans="2:12" ht="13.5" x14ac:dyDescent="0.15">
      <c r="B3" s="398" t="s">
        <v>189</v>
      </c>
      <c r="I3" s="399"/>
    </row>
    <row r="4" spans="2:12" s="399" customFormat="1" ht="12" x14ac:dyDescent="0.15">
      <c r="B4" s="400"/>
      <c r="D4" s="400"/>
      <c r="E4" s="400"/>
      <c r="G4" s="401"/>
      <c r="H4" s="402"/>
      <c r="I4" s="403" t="s">
        <v>190</v>
      </c>
    </row>
    <row r="5" spans="2:12" s="399" customFormat="1" ht="11.85" customHeight="1" x14ac:dyDescent="0.15">
      <c r="B5" s="404" t="s">
        <v>191</v>
      </c>
      <c r="C5" s="405" t="s">
        <v>192</v>
      </c>
      <c r="D5" s="406" t="s">
        <v>193</v>
      </c>
      <c r="E5" s="406" t="s">
        <v>194</v>
      </c>
      <c r="F5" s="407" t="s">
        <v>195</v>
      </c>
      <c r="G5" s="408" t="s">
        <v>374</v>
      </c>
      <c r="H5" s="409" t="s">
        <v>196</v>
      </c>
      <c r="I5" s="405" t="s">
        <v>197</v>
      </c>
    </row>
    <row r="6" spans="2:12" s="399" customFormat="1" ht="11.85" customHeight="1" x14ac:dyDescent="0.15">
      <c r="B6" s="712" t="s">
        <v>174</v>
      </c>
      <c r="C6" s="411" t="s">
        <v>198</v>
      </c>
      <c r="D6" s="412">
        <v>1</v>
      </c>
      <c r="E6" s="413">
        <v>3</v>
      </c>
      <c r="F6" s="414" t="s">
        <v>199</v>
      </c>
      <c r="G6" s="415">
        <v>276341</v>
      </c>
      <c r="H6" s="416">
        <v>259600</v>
      </c>
      <c r="I6" s="417">
        <f>IFERROR(G6/H6,"－")</f>
        <v>1.0644876733436055</v>
      </c>
      <c r="J6" s="594" t="s">
        <v>375</v>
      </c>
      <c r="K6" s="418" t="s">
        <v>203</v>
      </c>
      <c r="L6" s="419"/>
    </row>
    <row r="7" spans="2:12" s="399" customFormat="1" ht="11.85" customHeight="1" x14ac:dyDescent="0.15">
      <c r="B7" s="712"/>
      <c r="C7" s="420" t="s">
        <v>376</v>
      </c>
      <c r="D7" s="421">
        <v>1</v>
      </c>
      <c r="E7" s="422">
        <v>5</v>
      </c>
      <c r="F7" s="423" t="s">
        <v>203</v>
      </c>
      <c r="G7" s="424">
        <v>62000</v>
      </c>
      <c r="H7" s="425">
        <v>45000</v>
      </c>
      <c r="I7" s="426">
        <f t="shared" ref="I7:I70" si="0">IFERROR(G7/H7,"－")</f>
        <v>1.3777777777777778</v>
      </c>
      <c r="J7" s="594" t="s">
        <v>377</v>
      </c>
      <c r="K7" s="418" t="s">
        <v>211</v>
      </c>
      <c r="L7" s="419"/>
    </row>
    <row r="8" spans="2:12" s="399" customFormat="1" ht="11.85" customHeight="1" x14ac:dyDescent="0.15">
      <c r="B8" s="712"/>
      <c r="C8" s="420" t="s">
        <v>378</v>
      </c>
      <c r="D8" s="421">
        <v>1</v>
      </c>
      <c r="E8" s="422">
        <v>5</v>
      </c>
      <c r="F8" s="423" t="s">
        <v>203</v>
      </c>
      <c r="G8" s="424">
        <v>50400</v>
      </c>
      <c r="H8" s="425">
        <v>42000</v>
      </c>
      <c r="I8" s="426">
        <f t="shared" si="0"/>
        <v>1.2</v>
      </c>
      <c r="J8" s="594" t="s">
        <v>379</v>
      </c>
      <c r="K8" s="418" t="s">
        <v>199</v>
      </c>
      <c r="L8" s="419"/>
    </row>
    <row r="9" spans="2:12" s="399" customFormat="1" ht="11.85" customHeight="1" x14ac:dyDescent="0.15">
      <c r="B9" s="712"/>
      <c r="C9" s="427" t="s">
        <v>380</v>
      </c>
      <c r="D9" s="428"/>
      <c r="E9" s="429"/>
      <c r="F9" s="430" t="s">
        <v>316</v>
      </c>
      <c r="G9" s="431">
        <v>55104</v>
      </c>
      <c r="H9" s="432">
        <v>23014</v>
      </c>
      <c r="I9" s="433">
        <f t="shared" si="0"/>
        <v>2.3943686451725035</v>
      </c>
      <c r="J9" s="594" t="s">
        <v>381</v>
      </c>
      <c r="K9" s="418" t="s">
        <v>205</v>
      </c>
      <c r="L9" s="419"/>
    </row>
    <row r="10" spans="2:12" s="399" customFormat="1" ht="11.85" customHeight="1" x14ac:dyDescent="0.15">
      <c r="B10" s="712"/>
      <c r="C10" s="427" t="s">
        <v>382</v>
      </c>
      <c r="D10" s="428"/>
      <c r="E10" s="429"/>
      <c r="F10" s="430" t="s">
        <v>383</v>
      </c>
      <c r="G10" s="431">
        <v>296260</v>
      </c>
      <c r="H10" s="432">
        <v>285190</v>
      </c>
      <c r="I10" s="433">
        <f t="shared" si="0"/>
        <v>1.0388162277779727</v>
      </c>
      <c r="J10" s="594" t="s">
        <v>384</v>
      </c>
      <c r="K10" s="418" t="s">
        <v>383</v>
      </c>
      <c r="L10" s="419"/>
    </row>
    <row r="11" spans="2:12" s="399" customFormat="1" ht="11.85" customHeight="1" x14ac:dyDescent="0.15">
      <c r="B11" s="712"/>
      <c r="C11" s="427" t="s">
        <v>385</v>
      </c>
      <c r="D11" s="428"/>
      <c r="E11" s="429"/>
      <c r="F11" s="430" t="s">
        <v>383</v>
      </c>
      <c r="G11" s="431">
        <v>152778</v>
      </c>
      <c r="H11" s="432">
        <v>148953</v>
      </c>
      <c r="I11" s="433">
        <f t="shared" si="0"/>
        <v>1.0256792411028983</v>
      </c>
      <c r="J11" s="594" t="s">
        <v>386</v>
      </c>
      <c r="K11" s="418" t="s">
        <v>387</v>
      </c>
      <c r="L11" s="419"/>
    </row>
    <row r="12" spans="2:12" s="399" customFormat="1" ht="11.85" customHeight="1" x14ac:dyDescent="0.15">
      <c r="B12" s="712"/>
      <c r="C12" s="427" t="s">
        <v>201</v>
      </c>
      <c r="D12" s="428"/>
      <c r="E12" s="429"/>
      <c r="F12" s="430" t="s">
        <v>383</v>
      </c>
      <c r="G12" s="431">
        <v>78360</v>
      </c>
      <c r="H12" s="432">
        <v>65860</v>
      </c>
      <c r="I12" s="433">
        <f t="shared" si="0"/>
        <v>1.1897965381111448</v>
      </c>
      <c r="J12" s="594" t="s">
        <v>388</v>
      </c>
      <c r="K12" s="418" t="s">
        <v>389</v>
      </c>
      <c r="L12" s="419"/>
    </row>
    <row r="13" spans="2:12" s="399" customFormat="1" ht="11.85" customHeight="1" x14ac:dyDescent="0.15">
      <c r="B13" s="712" t="s">
        <v>175</v>
      </c>
      <c r="C13" s="411" t="s">
        <v>202</v>
      </c>
      <c r="D13" s="412">
        <v>1</v>
      </c>
      <c r="E13" s="413">
        <v>1</v>
      </c>
      <c r="F13" s="414" t="s">
        <v>203</v>
      </c>
      <c r="G13" s="415">
        <v>103820</v>
      </c>
      <c r="H13" s="416">
        <v>103470</v>
      </c>
      <c r="I13" s="417">
        <f t="shared" si="0"/>
        <v>1.0033826229825069</v>
      </c>
      <c r="K13" s="418"/>
      <c r="L13" s="419"/>
    </row>
    <row r="14" spans="2:12" s="399" customFormat="1" ht="11.85" customHeight="1" x14ac:dyDescent="0.15">
      <c r="B14" s="712"/>
      <c r="C14" s="420" t="s">
        <v>204</v>
      </c>
      <c r="D14" s="421">
        <v>1</v>
      </c>
      <c r="E14" s="422">
        <v>4</v>
      </c>
      <c r="F14" s="423" t="s">
        <v>316</v>
      </c>
      <c r="G14" s="424">
        <v>57200</v>
      </c>
      <c r="H14" s="425">
        <v>69940</v>
      </c>
      <c r="I14" s="426">
        <f t="shared" si="0"/>
        <v>0.81784386617100369</v>
      </c>
      <c r="K14" s="418"/>
      <c r="L14" s="419"/>
    </row>
    <row r="15" spans="2:12" s="399" customFormat="1" ht="11.85" customHeight="1" x14ac:dyDescent="0.15">
      <c r="B15" s="712"/>
      <c r="C15" s="420" t="s">
        <v>206</v>
      </c>
      <c r="D15" s="421">
        <v>1</v>
      </c>
      <c r="E15" s="422">
        <v>6</v>
      </c>
      <c r="F15" s="423" t="s">
        <v>387</v>
      </c>
      <c r="G15" s="424">
        <v>57080</v>
      </c>
      <c r="H15" s="425">
        <v>53690</v>
      </c>
      <c r="I15" s="426">
        <f t="shared" si="0"/>
        <v>1.0631402495809275</v>
      </c>
      <c r="K15" s="418"/>
      <c r="L15" s="419"/>
    </row>
    <row r="16" spans="2:12" s="399" customFormat="1" ht="11.85" customHeight="1" x14ac:dyDescent="0.15">
      <c r="B16" s="712"/>
      <c r="C16" s="420" t="s">
        <v>390</v>
      </c>
      <c r="D16" s="421">
        <v>1</v>
      </c>
      <c r="E16" s="422">
        <v>4</v>
      </c>
      <c r="F16" s="423" t="s">
        <v>203</v>
      </c>
      <c r="G16" s="424">
        <v>54310</v>
      </c>
      <c r="H16" s="425">
        <v>48770</v>
      </c>
      <c r="I16" s="426">
        <f t="shared" si="0"/>
        <v>1.1135944228009023</v>
      </c>
      <c r="K16" s="418"/>
      <c r="L16" s="419"/>
    </row>
    <row r="17" spans="2:12" s="399" customFormat="1" ht="11.85" customHeight="1" x14ac:dyDescent="0.15">
      <c r="B17" s="712"/>
      <c r="C17" s="427" t="s">
        <v>207</v>
      </c>
      <c r="D17" s="428"/>
      <c r="E17" s="429"/>
      <c r="F17" s="430" t="s">
        <v>316</v>
      </c>
      <c r="G17" s="431">
        <v>76970</v>
      </c>
      <c r="H17" s="432">
        <v>84980</v>
      </c>
      <c r="I17" s="433">
        <f t="shared" si="0"/>
        <v>0.90574252765356555</v>
      </c>
      <c r="K17" s="418"/>
      <c r="L17" s="419"/>
    </row>
    <row r="18" spans="2:12" ht="12" x14ac:dyDescent="0.15">
      <c r="B18" s="712" t="s">
        <v>105</v>
      </c>
      <c r="C18" s="411" t="s">
        <v>391</v>
      </c>
      <c r="D18" s="412">
        <v>1</v>
      </c>
      <c r="E18" s="413">
        <v>3</v>
      </c>
      <c r="F18" s="414" t="s">
        <v>199</v>
      </c>
      <c r="G18" s="415">
        <v>100772</v>
      </c>
      <c r="H18" s="416">
        <v>96203</v>
      </c>
      <c r="I18" s="417">
        <f t="shared" si="0"/>
        <v>1.0474933214140931</v>
      </c>
    </row>
    <row r="19" spans="2:12" ht="12" x14ac:dyDescent="0.15">
      <c r="B19" s="712"/>
      <c r="C19" s="595" t="s">
        <v>392</v>
      </c>
      <c r="D19" s="596"/>
      <c r="E19" s="597"/>
      <c r="F19" s="470" t="s">
        <v>387</v>
      </c>
      <c r="G19" s="598">
        <v>74413</v>
      </c>
      <c r="H19" s="599">
        <v>36973</v>
      </c>
      <c r="I19" s="472">
        <f t="shared" si="0"/>
        <v>2.0126308387201473</v>
      </c>
    </row>
    <row r="20" spans="2:12" ht="12" x14ac:dyDescent="0.15">
      <c r="B20" s="712"/>
      <c r="C20" s="440" t="s">
        <v>393</v>
      </c>
      <c r="D20" s="441">
        <v>1</v>
      </c>
      <c r="E20" s="442">
        <v>5</v>
      </c>
      <c r="F20" s="437" t="s">
        <v>200</v>
      </c>
      <c r="G20" s="443">
        <v>322943</v>
      </c>
      <c r="H20" s="443">
        <v>311503</v>
      </c>
      <c r="I20" s="439">
        <f t="shared" si="0"/>
        <v>1.0367251679759104</v>
      </c>
    </row>
    <row r="21" spans="2:12" ht="12" x14ac:dyDescent="0.15">
      <c r="B21" s="716" t="s">
        <v>108</v>
      </c>
      <c r="C21" s="411" t="s">
        <v>394</v>
      </c>
      <c r="D21" s="412">
        <v>1</v>
      </c>
      <c r="E21" s="413">
        <v>3</v>
      </c>
      <c r="F21" s="414" t="s">
        <v>199</v>
      </c>
      <c r="G21" s="415">
        <v>177839</v>
      </c>
      <c r="H21" s="416">
        <v>154877</v>
      </c>
      <c r="I21" s="417">
        <f t="shared" si="0"/>
        <v>1.1482595866397205</v>
      </c>
    </row>
    <row r="22" spans="2:12" ht="12" x14ac:dyDescent="0.15">
      <c r="B22" s="717"/>
      <c r="C22" s="420" t="s">
        <v>208</v>
      </c>
      <c r="D22" s="421">
        <v>1</v>
      </c>
      <c r="E22" s="422">
        <v>3</v>
      </c>
      <c r="F22" s="423" t="s">
        <v>199</v>
      </c>
      <c r="G22" s="444">
        <v>173655</v>
      </c>
      <c r="H22" s="425">
        <v>158886</v>
      </c>
      <c r="I22" s="426">
        <f t="shared" si="0"/>
        <v>1.0929534383142629</v>
      </c>
    </row>
    <row r="23" spans="2:12" ht="12" x14ac:dyDescent="0.15">
      <c r="B23" s="717"/>
      <c r="C23" s="445" t="s">
        <v>209</v>
      </c>
      <c r="D23" s="446">
        <v>1</v>
      </c>
      <c r="E23" s="447">
        <v>3</v>
      </c>
      <c r="F23" s="423" t="s">
        <v>199</v>
      </c>
      <c r="G23" s="448">
        <v>141542</v>
      </c>
      <c r="H23" s="444">
        <v>161930</v>
      </c>
      <c r="I23" s="426">
        <f t="shared" si="0"/>
        <v>0.87409374421046127</v>
      </c>
    </row>
    <row r="24" spans="2:12" ht="12" x14ac:dyDescent="0.15">
      <c r="B24" s="717"/>
      <c r="C24" s="420" t="s">
        <v>395</v>
      </c>
      <c r="D24" s="421">
        <v>1</v>
      </c>
      <c r="E24" s="422">
        <v>3</v>
      </c>
      <c r="F24" s="423" t="s">
        <v>199</v>
      </c>
      <c r="G24" s="444">
        <v>136082</v>
      </c>
      <c r="H24" s="425">
        <v>122544</v>
      </c>
      <c r="I24" s="426">
        <f t="shared" si="0"/>
        <v>1.1104746050398224</v>
      </c>
    </row>
    <row r="25" spans="2:12" ht="12" x14ac:dyDescent="0.15">
      <c r="B25" s="717"/>
      <c r="C25" s="420" t="s">
        <v>396</v>
      </c>
      <c r="D25" s="421">
        <v>1</v>
      </c>
      <c r="E25" s="422">
        <v>3</v>
      </c>
      <c r="F25" s="423" t="s">
        <v>199</v>
      </c>
      <c r="G25" s="444">
        <v>89604</v>
      </c>
      <c r="H25" s="425">
        <v>92186</v>
      </c>
      <c r="I25" s="426">
        <f t="shared" si="0"/>
        <v>0.97199140867376821</v>
      </c>
    </row>
    <row r="26" spans="2:12" ht="12" x14ac:dyDescent="0.15">
      <c r="B26" s="717"/>
      <c r="C26" s="420" t="s">
        <v>210</v>
      </c>
      <c r="D26" s="421">
        <v>1</v>
      </c>
      <c r="E26" s="422">
        <v>1</v>
      </c>
      <c r="F26" s="423" t="s">
        <v>203</v>
      </c>
      <c r="G26" s="444">
        <v>269980</v>
      </c>
      <c r="H26" s="425">
        <v>208460</v>
      </c>
      <c r="I26" s="426">
        <f t="shared" si="0"/>
        <v>1.2951165691259714</v>
      </c>
    </row>
    <row r="27" spans="2:12" ht="12" x14ac:dyDescent="0.15">
      <c r="B27" s="717"/>
      <c r="C27" s="420" t="s">
        <v>397</v>
      </c>
      <c r="D27" s="421">
        <v>1</v>
      </c>
      <c r="E27" s="422">
        <v>2</v>
      </c>
      <c r="F27" s="449" t="s">
        <v>211</v>
      </c>
      <c r="G27" s="444">
        <v>597000</v>
      </c>
      <c r="H27" s="425">
        <v>586000</v>
      </c>
      <c r="I27" s="426">
        <f t="shared" si="0"/>
        <v>1.0187713310580204</v>
      </c>
    </row>
    <row r="28" spans="2:12" ht="12" x14ac:dyDescent="0.15">
      <c r="B28" s="717"/>
      <c r="C28" s="420" t="s">
        <v>398</v>
      </c>
      <c r="D28" s="421">
        <v>2</v>
      </c>
      <c r="E28" s="422">
        <v>1</v>
      </c>
      <c r="F28" s="449" t="s">
        <v>389</v>
      </c>
      <c r="G28" s="444">
        <v>150000</v>
      </c>
      <c r="H28" s="425">
        <v>90000</v>
      </c>
      <c r="I28" s="426">
        <f t="shared" si="0"/>
        <v>1.6666666666666667</v>
      </c>
    </row>
    <row r="29" spans="2:12" ht="12" x14ac:dyDescent="0.15">
      <c r="B29" s="717"/>
      <c r="C29" s="445" t="s">
        <v>399</v>
      </c>
      <c r="D29" s="446">
        <v>1</v>
      </c>
      <c r="E29" s="447">
        <v>2</v>
      </c>
      <c r="F29" s="449" t="s">
        <v>211</v>
      </c>
      <c r="G29" s="444">
        <v>82150</v>
      </c>
      <c r="H29" s="444">
        <v>73903</v>
      </c>
      <c r="I29" s="426">
        <f t="shared" si="0"/>
        <v>1.111592222237257</v>
      </c>
    </row>
    <row r="30" spans="2:12" ht="12" x14ac:dyDescent="0.15">
      <c r="B30" s="717"/>
      <c r="C30" s="420" t="s">
        <v>213</v>
      </c>
      <c r="D30" s="421">
        <v>2</v>
      </c>
      <c r="E30" s="422">
        <v>1</v>
      </c>
      <c r="F30" s="449" t="s">
        <v>389</v>
      </c>
      <c r="G30" s="448">
        <v>122850</v>
      </c>
      <c r="H30" s="425">
        <v>132740</v>
      </c>
      <c r="I30" s="426">
        <f t="shared" si="0"/>
        <v>0.92549344583396109</v>
      </c>
    </row>
    <row r="31" spans="2:12" ht="12" x14ac:dyDescent="0.15">
      <c r="B31" s="717"/>
      <c r="C31" s="420" t="s">
        <v>214</v>
      </c>
      <c r="D31" s="421">
        <v>1</v>
      </c>
      <c r="E31" s="422">
        <v>2</v>
      </c>
      <c r="F31" s="449" t="s">
        <v>211</v>
      </c>
      <c r="G31" s="424">
        <v>71849</v>
      </c>
      <c r="H31" s="425">
        <v>60457</v>
      </c>
      <c r="I31" s="426">
        <f t="shared" si="0"/>
        <v>1.1884314471442512</v>
      </c>
    </row>
    <row r="32" spans="2:12" ht="12" x14ac:dyDescent="0.15">
      <c r="B32" s="717"/>
      <c r="C32" s="420" t="s">
        <v>400</v>
      </c>
      <c r="D32" s="421">
        <v>1</v>
      </c>
      <c r="E32" s="422">
        <v>2</v>
      </c>
      <c r="F32" s="449" t="s">
        <v>211</v>
      </c>
      <c r="G32" s="424">
        <v>542079</v>
      </c>
      <c r="H32" s="425">
        <v>492040</v>
      </c>
      <c r="I32" s="426">
        <f t="shared" si="0"/>
        <v>1.1016970165027233</v>
      </c>
    </row>
    <row r="33" spans="2:9" ht="12" x14ac:dyDescent="0.15">
      <c r="B33" s="717"/>
      <c r="C33" s="420" t="s">
        <v>215</v>
      </c>
      <c r="D33" s="421">
        <v>1</v>
      </c>
      <c r="E33" s="422">
        <v>2</v>
      </c>
      <c r="F33" s="449" t="s">
        <v>211</v>
      </c>
      <c r="G33" s="424">
        <v>240446</v>
      </c>
      <c r="H33" s="425">
        <v>222151</v>
      </c>
      <c r="I33" s="426">
        <f t="shared" si="0"/>
        <v>1.0823538944231625</v>
      </c>
    </row>
    <row r="34" spans="2:9" ht="12" x14ac:dyDescent="0.15">
      <c r="B34" s="717"/>
      <c r="C34" s="420" t="s">
        <v>401</v>
      </c>
      <c r="D34" s="421">
        <v>1</v>
      </c>
      <c r="E34" s="422">
        <v>2</v>
      </c>
      <c r="F34" s="449" t="s">
        <v>211</v>
      </c>
      <c r="G34" s="424">
        <v>78148</v>
      </c>
      <c r="H34" s="425">
        <v>85077</v>
      </c>
      <c r="I34" s="426">
        <f t="shared" si="0"/>
        <v>0.91855613150440185</v>
      </c>
    </row>
    <row r="35" spans="2:9" ht="12" x14ac:dyDescent="0.15">
      <c r="B35" s="717"/>
      <c r="C35" s="420" t="s">
        <v>402</v>
      </c>
      <c r="D35" s="421">
        <v>1</v>
      </c>
      <c r="E35" s="422">
        <v>2</v>
      </c>
      <c r="F35" s="449" t="s">
        <v>211</v>
      </c>
      <c r="G35" s="424">
        <v>119617</v>
      </c>
      <c r="H35" s="425">
        <v>113641</v>
      </c>
      <c r="I35" s="426">
        <f t="shared" si="0"/>
        <v>1.052586654464498</v>
      </c>
    </row>
    <row r="36" spans="2:9" ht="12" x14ac:dyDescent="0.15">
      <c r="B36" s="717"/>
      <c r="C36" s="445" t="s">
        <v>216</v>
      </c>
      <c r="D36" s="446">
        <v>1</v>
      </c>
      <c r="E36" s="447">
        <v>2</v>
      </c>
      <c r="F36" s="449" t="s">
        <v>211</v>
      </c>
      <c r="G36" s="448">
        <v>51554</v>
      </c>
      <c r="H36" s="444">
        <v>52631</v>
      </c>
      <c r="I36" s="426">
        <f t="shared" si="0"/>
        <v>0.97953677490452395</v>
      </c>
    </row>
    <row r="37" spans="2:9" ht="12" x14ac:dyDescent="0.15">
      <c r="B37" s="717"/>
      <c r="C37" s="420" t="s">
        <v>217</v>
      </c>
      <c r="D37" s="421">
        <v>1</v>
      </c>
      <c r="E37" s="422">
        <v>2</v>
      </c>
      <c r="F37" s="449" t="s">
        <v>211</v>
      </c>
      <c r="G37" s="424">
        <v>340448</v>
      </c>
      <c r="H37" s="444">
        <v>270357</v>
      </c>
      <c r="I37" s="426">
        <f t="shared" si="0"/>
        <v>1.2592535055500689</v>
      </c>
    </row>
    <row r="38" spans="2:9" ht="12" x14ac:dyDescent="0.15">
      <c r="B38" s="717"/>
      <c r="C38" s="420" t="s">
        <v>218</v>
      </c>
      <c r="D38" s="421">
        <v>1</v>
      </c>
      <c r="E38" s="422">
        <v>2</v>
      </c>
      <c r="F38" s="449" t="s">
        <v>211</v>
      </c>
      <c r="G38" s="448">
        <v>52463</v>
      </c>
      <c r="H38" s="425">
        <v>137769</v>
      </c>
      <c r="I38" s="426">
        <f t="shared" si="0"/>
        <v>0.38080409961602391</v>
      </c>
    </row>
    <row r="39" spans="2:9" ht="12" x14ac:dyDescent="0.15">
      <c r="B39" s="717"/>
      <c r="C39" s="420" t="s">
        <v>219</v>
      </c>
      <c r="D39" s="421">
        <v>1</v>
      </c>
      <c r="E39" s="422">
        <v>5</v>
      </c>
      <c r="F39" s="423" t="s">
        <v>383</v>
      </c>
      <c r="G39" s="448">
        <v>1588500</v>
      </c>
      <c r="H39" s="425">
        <v>1598000</v>
      </c>
      <c r="I39" s="426">
        <f t="shared" si="0"/>
        <v>0.99405506883604511</v>
      </c>
    </row>
    <row r="40" spans="2:9" ht="12" x14ac:dyDescent="0.15">
      <c r="B40" s="717"/>
      <c r="C40" s="420" t="s">
        <v>403</v>
      </c>
      <c r="D40" s="421">
        <v>1</v>
      </c>
      <c r="E40" s="422">
        <v>5</v>
      </c>
      <c r="F40" s="423" t="s">
        <v>383</v>
      </c>
      <c r="G40" s="448">
        <v>588432</v>
      </c>
      <c r="H40" s="425">
        <v>601289</v>
      </c>
      <c r="I40" s="426">
        <f t="shared" si="0"/>
        <v>0.97861760318249624</v>
      </c>
    </row>
    <row r="41" spans="2:9" ht="12" x14ac:dyDescent="0.15">
      <c r="B41" s="717"/>
      <c r="C41" s="420" t="s">
        <v>404</v>
      </c>
      <c r="D41" s="421">
        <v>2</v>
      </c>
      <c r="E41" s="422">
        <v>1</v>
      </c>
      <c r="F41" s="449" t="s">
        <v>389</v>
      </c>
      <c r="G41" s="444">
        <v>207731</v>
      </c>
      <c r="H41" s="425">
        <v>133953</v>
      </c>
      <c r="I41" s="426">
        <f t="shared" si="0"/>
        <v>1.5507752719237344</v>
      </c>
    </row>
    <row r="42" spans="2:9" ht="12" x14ac:dyDescent="0.15">
      <c r="B42" s="717"/>
      <c r="C42" s="420" t="s">
        <v>220</v>
      </c>
      <c r="D42" s="421">
        <v>1</v>
      </c>
      <c r="E42" s="422">
        <v>5</v>
      </c>
      <c r="F42" s="423" t="s">
        <v>383</v>
      </c>
      <c r="G42" s="444">
        <v>230564</v>
      </c>
      <c r="H42" s="425">
        <v>237069</v>
      </c>
      <c r="I42" s="426">
        <f t="shared" si="0"/>
        <v>0.97256073126389364</v>
      </c>
    </row>
    <row r="43" spans="2:9" ht="12" x14ac:dyDescent="0.15">
      <c r="B43" s="717"/>
      <c r="C43" s="420" t="s">
        <v>221</v>
      </c>
      <c r="D43" s="421">
        <v>1</v>
      </c>
      <c r="E43" s="422">
        <v>5</v>
      </c>
      <c r="F43" s="423" t="s">
        <v>383</v>
      </c>
      <c r="G43" s="444">
        <v>252624</v>
      </c>
      <c r="H43" s="425">
        <v>232551</v>
      </c>
      <c r="I43" s="426">
        <f t="shared" si="0"/>
        <v>1.0863165499180825</v>
      </c>
    </row>
    <row r="44" spans="2:9" ht="12" x14ac:dyDescent="0.15">
      <c r="B44" s="717"/>
      <c r="C44" s="420" t="s">
        <v>405</v>
      </c>
      <c r="D44" s="421">
        <v>2</v>
      </c>
      <c r="E44" s="422">
        <v>1</v>
      </c>
      <c r="F44" s="449" t="s">
        <v>389</v>
      </c>
      <c r="G44" s="444">
        <v>143000</v>
      </c>
      <c r="H44" s="425">
        <v>22000</v>
      </c>
      <c r="I44" s="426">
        <f t="shared" si="0"/>
        <v>6.5</v>
      </c>
    </row>
    <row r="45" spans="2:9" ht="13.5" x14ac:dyDescent="0.15">
      <c r="B45" s="717"/>
      <c r="C45" s="420" t="s">
        <v>406</v>
      </c>
      <c r="D45" s="421">
        <v>2</v>
      </c>
      <c r="E45" s="422">
        <v>1</v>
      </c>
      <c r="F45" s="449" t="s">
        <v>389</v>
      </c>
      <c r="G45" s="448">
        <v>320000</v>
      </c>
      <c r="H45" s="600" t="s">
        <v>407</v>
      </c>
      <c r="I45" s="426" t="str">
        <f t="shared" si="0"/>
        <v>－</v>
      </c>
    </row>
    <row r="46" spans="2:9" ht="12" x14ac:dyDescent="0.15">
      <c r="B46" s="717"/>
      <c r="C46" s="420" t="s">
        <v>408</v>
      </c>
      <c r="D46" s="421">
        <v>2</v>
      </c>
      <c r="E46" s="422">
        <v>1</v>
      </c>
      <c r="F46" s="449" t="s">
        <v>389</v>
      </c>
      <c r="G46" s="448">
        <v>551700</v>
      </c>
      <c r="H46" s="425">
        <v>496800</v>
      </c>
      <c r="I46" s="426">
        <f t="shared" si="0"/>
        <v>1.1105072463768115</v>
      </c>
    </row>
    <row r="47" spans="2:9" ht="12" x14ac:dyDescent="0.15">
      <c r="B47" s="717"/>
      <c r="C47" s="445" t="s">
        <v>409</v>
      </c>
      <c r="D47" s="450">
        <v>1</v>
      </c>
      <c r="E47" s="451">
        <v>4</v>
      </c>
      <c r="F47" s="423" t="s">
        <v>389</v>
      </c>
      <c r="G47" s="444">
        <v>141810</v>
      </c>
      <c r="H47" s="444">
        <v>125250</v>
      </c>
      <c r="I47" s="426">
        <f t="shared" si="0"/>
        <v>1.1322155688622755</v>
      </c>
    </row>
    <row r="48" spans="2:9" ht="12" x14ac:dyDescent="0.15">
      <c r="B48" s="717"/>
      <c r="C48" s="445" t="s">
        <v>410</v>
      </c>
      <c r="D48" s="446">
        <v>1</v>
      </c>
      <c r="E48" s="447">
        <v>1</v>
      </c>
      <c r="F48" s="423" t="s">
        <v>389</v>
      </c>
      <c r="G48" s="448">
        <v>60000</v>
      </c>
      <c r="H48" s="444">
        <v>20000</v>
      </c>
      <c r="I48" s="426">
        <f t="shared" si="0"/>
        <v>3</v>
      </c>
    </row>
    <row r="49" spans="2:9" ht="12" x14ac:dyDescent="0.15">
      <c r="B49" s="717"/>
      <c r="C49" s="420" t="s">
        <v>222</v>
      </c>
      <c r="D49" s="421">
        <v>1</v>
      </c>
      <c r="E49" s="422">
        <v>4</v>
      </c>
      <c r="F49" s="423" t="s">
        <v>389</v>
      </c>
      <c r="G49" s="424">
        <v>270000</v>
      </c>
      <c r="H49" s="425">
        <v>100000</v>
      </c>
      <c r="I49" s="426">
        <f t="shared" si="0"/>
        <v>2.7</v>
      </c>
    </row>
    <row r="50" spans="2:9" ht="12" x14ac:dyDescent="0.15">
      <c r="B50" s="717"/>
      <c r="C50" s="420" t="s">
        <v>411</v>
      </c>
      <c r="D50" s="421">
        <v>2</v>
      </c>
      <c r="E50" s="422">
        <v>1</v>
      </c>
      <c r="F50" s="449" t="s">
        <v>389</v>
      </c>
      <c r="G50" s="448">
        <v>80000</v>
      </c>
      <c r="H50" s="425">
        <v>80000</v>
      </c>
      <c r="I50" s="426">
        <f t="shared" si="0"/>
        <v>1</v>
      </c>
    </row>
    <row r="51" spans="2:9" ht="12" x14ac:dyDescent="0.15">
      <c r="B51" s="717"/>
      <c r="C51" s="420" t="s">
        <v>412</v>
      </c>
      <c r="D51" s="421">
        <v>2</v>
      </c>
      <c r="E51" s="422">
        <v>1</v>
      </c>
      <c r="F51" s="449" t="s">
        <v>389</v>
      </c>
      <c r="G51" s="444">
        <v>180000</v>
      </c>
      <c r="H51" s="425">
        <v>48000</v>
      </c>
      <c r="I51" s="426">
        <f t="shared" si="0"/>
        <v>3.75</v>
      </c>
    </row>
    <row r="52" spans="2:9" ht="12" x14ac:dyDescent="0.15">
      <c r="B52" s="717"/>
      <c r="C52" s="420" t="s">
        <v>413</v>
      </c>
      <c r="D52" s="421">
        <v>2</v>
      </c>
      <c r="E52" s="422">
        <v>1</v>
      </c>
      <c r="F52" s="449" t="s">
        <v>389</v>
      </c>
      <c r="G52" s="444">
        <v>55234</v>
      </c>
      <c r="H52" s="425">
        <v>46312</v>
      </c>
      <c r="I52" s="426">
        <f t="shared" si="0"/>
        <v>1.1926498531698049</v>
      </c>
    </row>
    <row r="53" spans="2:9" ht="12" x14ac:dyDescent="0.15">
      <c r="B53" s="717"/>
      <c r="C53" s="445" t="s">
        <v>414</v>
      </c>
      <c r="D53" s="446">
        <v>2</v>
      </c>
      <c r="E53" s="447">
        <v>1</v>
      </c>
      <c r="F53" s="449" t="s">
        <v>316</v>
      </c>
      <c r="G53" s="448">
        <v>89024</v>
      </c>
      <c r="H53" s="444">
        <v>101450</v>
      </c>
      <c r="I53" s="426">
        <f t="shared" si="0"/>
        <v>0.87751601774273036</v>
      </c>
    </row>
    <row r="54" spans="2:9" ht="12" x14ac:dyDescent="0.15">
      <c r="B54" s="717"/>
      <c r="C54" s="420" t="s">
        <v>223</v>
      </c>
      <c r="D54" s="421">
        <v>2</v>
      </c>
      <c r="E54" s="422">
        <v>1</v>
      </c>
      <c r="F54" s="449" t="s">
        <v>203</v>
      </c>
      <c r="G54" s="444">
        <v>101310</v>
      </c>
      <c r="H54" s="425">
        <v>108375</v>
      </c>
      <c r="I54" s="426">
        <f t="shared" si="0"/>
        <v>0.93480968858131486</v>
      </c>
    </row>
    <row r="55" spans="2:9" ht="12" x14ac:dyDescent="0.15">
      <c r="B55" s="717"/>
      <c r="C55" s="420" t="s">
        <v>415</v>
      </c>
      <c r="D55" s="421">
        <v>2</v>
      </c>
      <c r="E55" s="422">
        <v>1</v>
      </c>
      <c r="F55" s="449" t="s">
        <v>316</v>
      </c>
      <c r="G55" s="444">
        <v>294564</v>
      </c>
      <c r="H55" s="425">
        <v>230284</v>
      </c>
      <c r="I55" s="426">
        <f t="shared" si="0"/>
        <v>1.2791335915651978</v>
      </c>
    </row>
    <row r="56" spans="2:9" ht="12" x14ac:dyDescent="0.15">
      <c r="B56" s="717"/>
      <c r="C56" s="420" t="s">
        <v>416</v>
      </c>
      <c r="D56" s="421">
        <v>2</v>
      </c>
      <c r="E56" s="422">
        <v>1</v>
      </c>
      <c r="F56" s="449" t="s">
        <v>389</v>
      </c>
      <c r="G56" s="444">
        <v>522919</v>
      </c>
      <c r="H56" s="425">
        <v>342709</v>
      </c>
      <c r="I56" s="426">
        <f t="shared" si="0"/>
        <v>1.5258397065732152</v>
      </c>
    </row>
    <row r="57" spans="2:9" ht="12" x14ac:dyDescent="0.15">
      <c r="B57" s="717"/>
      <c r="C57" s="420" t="s">
        <v>417</v>
      </c>
      <c r="D57" s="421">
        <v>1</v>
      </c>
      <c r="E57" s="422">
        <v>5</v>
      </c>
      <c r="F57" s="423" t="s">
        <v>389</v>
      </c>
      <c r="G57" s="444">
        <v>73890</v>
      </c>
      <c r="H57" s="425">
        <v>77152</v>
      </c>
      <c r="I57" s="426">
        <f t="shared" si="0"/>
        <v>0.95771982579842385</v>
      </c>
    </row>
    <row r="58" spans="2:9" ht="12" x14ac:dyDescent="0.15">
      <c r="B58" s="717"/>
      <c r="C58" s="420" t="s">
        <v>418</v>
      </c>
      <c r="D58" s="421">
        <v>1</v>
      </c>
      <c r="E58" s="422">
        <v>5</v>
      </c>
      <c r="F58" s="423" t="s">
        <v>389</v>
      </c>
      <c r="G58" s="448">
        <v>122259</v>
      </c>
      <c r="H58" s="425">
        <v>96878</v>
      </c>
      <c r="I58" s="426">
        <f t="shared" si="0"/>
        <v>1.2619893061376164</v>
      </c>
    </row>
    <row r="59" spans="2:9" ht="12" x14ac:dyDescent="0.15">
      <c r="B59" s="717"/>
      <c r="C59" s="445" t="s">
        <v>419</v>
      </c>
      <c r="D59" s="446">
        <v>1</v>
      </c>
      <c r="E59" s="447">
        <v>2</v>
      </c>
      <c r="F59" s="449" t="s">
        <v>389</v>
      </c>
      <c r="G59" s="448">
        <v>107765</v>
      </c>
      <c r="H59" s="444">
        <v>91382</v>
      </c>
      <c r="I59" s="426">
        <f t="shared" si="0"/>
        <v>1.1792803834453174</v>
      </c>
    </row>
    <row r="60" spans="2:9" ht="12" x14ac:dyDescent="0.15">
      <c r="B60" s="717"/>
      <c r="C60" s="445" t="s">
        <v>420</v>
      </c>
      <c r="D60" s="446">
        <v>1</v>
      </c>
      <c r="E60" s="447">
        <v>5</v>
      </c>
      <c r="F60" s="423" t="s">
        <v>389</v>
      </c>
      <c r="G60" s="448">
        <v>111088</v>
      </c>
      <c r="H60" s="444">
        <v>69930</v>
      </c>
      <c r="I60" s="426">
        <f t="shared" si="0"/>
        <v>1.5885599885599886</v>
      </c>
    </row>
    <row r="61" spans="2:9" ht="12" x14ac:dyDescent="0.15">
      <c r="B61" s="717"/>
      <c r="C61" s="445" t="s">
        <v>421</v>
      </c>
      <c r="D61" s="446">
        <v>1</v>
      </c>
      <c r="E61" s="447">
        <v>5</v>
      </c>
      <c r="F61" s="423" t="s">
        <v>389</v>
      </c>
      <c r="G61" s="444">
        <v>88629</v>
      </c>
      <c r="H61" s="444">
        <v>83260</v>
      </c>
      <c r="I61" s="426">
        <f t="shared" si="0"/>
        <v>1.0644847465769878</v>
      </c>
    </row>
    <row r="62" spans="2:9" ht="12" x14ac:dyDescent="0.15">
      <c r="B62" s="717"/>
      <c r="C62" s="445" t="s">
        <v>422</v>
      </c>
      <c r="D62" s="450">
        <v>1</v>
      </c>
      <c r="E62" s="451">
        <v>2</v>
      </c>
      <c r="F62" s="449" t="s">
        <v>389</v>
      </c>
      <c r="G62" s="444">
        <v>60768</v>
      </c>
      <c r="H62" s="444">
        <v>41080</v>
      </c>
      <c r="I62" s="426">
        <f t="shared" si="0"/>
        <v>1.4792599805258033</v>
      </c>
    </row>
    <row r="63" spans="2:9" ht="12" x14ac:dyDescent="0.15">
      <c r="B63" s="717"/>
      <c r="C63" s="420" t="s">
        <v>423</v>
      </c>
      <c r="D63" s="421">
        <v>1</v>
      </c>
      <c r="E63" s="422">
        <v>4</v>
      </c>
      <c r="F63" s="423" t="s">
        <v>389</v>
      </c>
      <c r="G63" s="444">
        <v>127687</v>
      </c>
      <c r="H63" s="425">
        <v>99072</v>
      </c>
      <c r="I63" s="426">
        <f t="shared" si="0"/>
        <v>1.2888303456072352</v>
      </c>
    </row>
    <row r="64" spans="2:9" ht="12" x14ac:dyDescent="0.15">
      <c r="B64" s="717"/>
      <c r="C64" s="420" t="s">
        <v>424</v>
      </c>
      <c r="D64" s="421">
        <v>1</v>
      </c>
      <c r="E64" s="422">
        <v>4</v>
      </c>
      <c r="F64" s="423" t="s">
        <v>389</v>
      </c>
      <c r="G64" s="444">
        <v>56019</v>
      </c>
      <c r="H64" s="425">
        <v>39527</v>
      </c>
      <c r="I64" s="426">
        <f t="shared" si="0"/>
        <v>1.4172337895615654</v>
      </c>
    </row>
    <row r="65" spans="2:9" ht="12" x14ac:dyDescent="0.15">
      <c r="B65" s="717"/>
      <c r="C65" s="420" t="s">
        <v>425</v>
      </c>
      <c r="D65" s="421">
        <v>1</v>
      </c>
      <c r="E65" s="422">
        <v>4</v>
      </c>
      <c r="F65" s="423" t="s">
        <v>389</v>
      </c>
      <c r="G65" s="448">
        <v>200000</v>
      </c>
      <c r="H65" s="425">
        <v>30000</v>
      </c>
      <c r="I65" s="426">
        <f t="shared" si="0"/>
        <v>6.666666666666667</v>
      </c>
    </row>
    <row r="66" spans="2:9" ht="12" x14ac:dyDescent="0.15">
      <c r="B66" s="717"/>
      <c r="C66" s="420" t="s">
        <v>426</v>
      </c>
      <c r="D66" s="421">
        <v>1</v>
      </c>
      <c r="E66" s="422">
        <v>5</v>
      </c>
      <c r="F66" s="423" t="s">
        <v>383</v>
      </c>
      <c r="G66" s="448">
        <v>151566</v>
      </c>
      <c r="H66" s="425">
        <v>157700</v>
      </c>
      <c r="I66" s="426">
        <f t="shared" si="0"/>
        <v>0.9611033608116677</v>
      </c>
    </row>
    <row r="67" spans="2:9" ht="12" x14ac:dyDescent="0.15">
      <c r="B67" s="717"/>
      <c r="C67" s="427" t="s">
        <v>224</v>
      </c>
      <c r="D67" s="428"/>
      <c r="E67" s="429"/>
      <c r="F67" s="430" t="s">
        <v>383</v>
      </c>
      <c r="G67" s="601">
        <v>1083800</v>
      </c>
      <c r="H67" s="432">
        <v>1109919</v>
      </c>
      <c r="I67" s="433">
        <f t="shared" si="0"/>
        <v>0.97646765214398523</v>
      </c>
    </row>
    <row r="68" spans="2:9" ht="12" x14ac:dyDescent="0.15">
      <c r="B68" s="717"/>
      <c r="C68" s="427" t="s">
        <v>427</v>
      </c>
      <c r="D68" s="428"/>
      <c r="E68" s="429"/>
      <c r="F68" s="430" t="s">
        <v>389</v>
      </c>
      <c r="G68" s="601">
        <v>89161</v>
      </c>
      <c r="H68" s="432">
        <v>21420</v>
      </c>
      <c r="I68" s="433">
        <f t="shared" si="0"/>
        <v>4.1625116713352011</v>
      </c>
    </row>
    <row r="69" spans="2:9" ht="12" x14ac:dyDescent="0.15">
      <c r="B69" s="717"/>
      <c r="C69" s="427" t="s">
        <v>225</v>
      </c>
      <c r="D69" s="428"/>
      <c r="E69" s="429"/>
      <c r="F69" s="430" t="s">
        <v>211</v>
      </c>
      <c r="G69" s="601">
        <v>337434</v>
      </c>
      <c r="H69" s="432">
        <v>302857</v>
      </c>
      <c r="I69" s="433">
        <f t="shared" si="0"/>
        <v>1.114169393476129</v>
      </c>
    </row>
    <row r="70" spans="2:9" ht="12" x14ac:dyDescent="0.15">
      <c r="B70" s="719" t="s">
        <v>428</v>
      </c>
      <c r="C70" s="427" t="s">
        <v>226</v>
      </c>
      <c r="D70" s="428"/>
      <c r="E70" s="429"/>
      <c r="F70" s="430" t="s">
        <v>383</v>
      </c>
      <c r="G70" s="601">
        <v>279138</v>
      </c>
      <c r="H70" s="432">
        <v>269946</v>
      </c>
      <c r="I70" s="433">
        <f t="shared" si="0"/>
        <v>1.0340512546953835</v>
      </c>
    </row>
    <row r="71" spans="2:9" ht="12" x14ac:dyDescent="0.15">
      <c r="B71" s="717"/>
      <c r="C71" s="427" t="s">
        <v>227</v>
      </c>
      <c r="D71" s="428"/>
      <c r="E71" s="429"/>
      <c r="F71" s="430" t="s">
        <v>383</v>
      </c>
      <c r="G71" s="601">
        <v>104129</v>
      </c>
      <c r="H71" s="432">
        <v>104449</v>
      </c>
      <c r="I71" s="433">
        <f t="shared" ref="I71:I141" si="1">IFERROR(G71/H71,"－")</f>
        <v>0.99693630384206644</v>
      </c>
    </row>
    <row r="72" spans="2:9" ht="12" x14ac:dyDescent="0.15">
      <c r="B72" s="717"/>
      <c r="C72" s="427" t="s">
        <v>228</v>
      </c>
      <c r="D72" s="428"/>
      <c r="E72" s="429"/>
      <c r="F72" s="430" t="s">
        <v>211</v>
      </c>
      <c r="G72" s="601">
        <v>81973</v>
      </c>
      <c r="H72" s="432">
        <v>152846</v>
      </c>
      <c r="I72" s="433">
        <f t="shared" si="1"/>
        <v>0.53631105818928859</v>
      </c>
    </row>
    <row r="73" spans="2:9" ht="12" x14ac:dyDescent="0.15">
      <c r="B73" s="717"/>
      <c r="C73" s="427" t="s">
        <v>229</v>
      </c>
      <c r="D73" s="428"/>
      <c r="E73" s="429"/>
      <c r="F73" s="430" t="s">
        <v>316</v>
      </c>
      <c r="G73" s="601">
        <v>95423</v>
      </c>
      <c r="H73" s="432">
        <v>81609</v>
      </c>
      <c r="I73" s="433">
        <f t="shared" si="1"/>
        <v>1.1692705461407442</v>
      </c>
    </row>
    <row r="74" spans="2:9" ht="12" x14ac:dyDescent="0.15">
      <c r="B74" s="717"/>
      <c r="C74" s="427" t="s">
        <v>429</v>
      </c>
      <c r="D74" s="428"/>
      <c r="E74" s="429"/>
      <c r="F74" s="430" t="s">
        <v>316</v>
      </c>
      <c r="G74" s="601">
        <v>204490</v>
      </c>
      <c r="H74" s="432">
        <v>155190</v>
      </c>
      <c r="I74" s="433">
        <f t="shared" si="1"/>
        <v>1.3176751079322122</v>
      </c>
    </row>
    <row r="75" spans="2:9" ht="12" x14ac:dyDescent="0.15">
      <c r="B75" s="717"/>
      <c r="C75" s="427" t="s">
        <v>430</v>
      </c>
      <c r="D75" s="428"/>
      <c r="E75" s="429"/>
      <c r="F75" s="430" t="s">
        <v>316</v>
      </c>
      <c r="G75" s="601">
        <v>706385</v>
      </c>
      <c r="H75" s="432">
        <v>675130</v>
      </c>
      <c r="I75" s="433">
        <f t="shared" si="1"/>
        <v>1.0462947876705226</v>
      </c>
    </row>
    <row r="76" spans="2:9" ht="12" x14ac:dyDescent="0.15">
      <c r="B76" s="717"/>
      <c r="C76" s="427" t="s">
        <v>230</v>
      </c>
      <c r="D76" s="428"/>
      <c r="E76" s="429"/>
      <c r="F76" s="430" t="s">
        <v>383</v>
      </c>
      <c r="G76" s="601">
        <v>189066</v>
      </c>
      <c r="H76" s="432">
        <v>180195</v>
      </c>
      <c r="I76" s="433">
        <f t="shared" si="1"/>
        <v>1.0492300008324316</v>
      </c>
    </row>
    <row r="77" spans="2:9" ht="12" x14ac:dyDescent="0.15">
      <c r="B77" s="718"/>
      <c r="C77" s="427" t="s">
        <v>231</v>
      </c>
      <c r="D77" s="428"/>
      <c r="E77" s="429"/>
      <c r="F77" s="430" t="s">
        <v>389</v>
      </c>
      <c r="G77" s="601">
        <v>73631</v>
      </c>
      <c r="H77" s="432">
        <v>66122</v>
      </c>
      <c r="I77" s="433">
        <f t="shared" si="1"/>
        <v>1.1135628081425244</v>
      </c>
    </row>
    <row r="78" spans="2:9" ht="12" x14ac:dyDescent="0.15">
      <c r="B78" s="712" t="s">
        <v>110</v>
      </c>
      <c r="C78" s="411" t="s">
        <v>431</v>
      </c>
      <c r="D78" s="412">
        <v>1</v>
      </c>
      <c r="E78" s="413">
        <v>3</v>
      </c>
      <c r="F78" s="414" t="s">
        <v>199</v>
      </c>
      <c r="G78" s="454">
        <v>359616</v>
      </c>
      <c r="H78" s="416">
        <v>353218</v>
      </c>
      <c r="I78" s="417">
        <f t="shared" si="1"/>
        <v>1.0181134596764605</v>
      </c>
    </row>
    <row r="79" spans="2:9" ht="12" x14ac:dyDescent="0.15">
      <c r="B79" s="712"/>
      <c r="C79" s="420" t="s">
        <v>432</v>
      </c>
      <c r="D79" s="421">
        <v>1</v>
      </c>
      <c r="E79" s="422">
        <v>3</v>
      </c>
      <c r="F79" s="423" t="s">
        <v>199</v>
      </c>
      <c r="G79" s="448">
        <v>123742</v>
      </c>
      <c r="H79" s="425">
        <v>108589</v>
      </c>
      <c r="I79" s="426">
        <f t="shared" si="1"/>
        <v>1.1395445210840878</v>
      </c>
    </row>
    <row r="80" spans="2:9" ht="12" x14ac:dyDescent="0.15">
      <c r="B80" s="712"/>
      <c r="C80" s="420" t="s">
        <v>433</v>
      </c>
      <c r="D80" s="421">
        <v>1</v>
      </c>
      <c r="E80" s="422">
        <v>4</v>
      </c>
      <c r="F80" s="423" t="s">
        <v>205</v>
      </c>
      <c r="G80" s="448">
        <v>58304</v>
      </c>
      <c r="H80" s="425">
        <v>72842</v>
      </c>
      <c r="I80" s="426">
        <f t="shared" si="1"/>
        <v>0.80041734164355727</v>
      </c>
    </row>
    <row r="81" spans="2:9" ht="12" x14ac:dyDescent="0.15">
      <c r="B81" s="712"/>
      <c r="C81" s="420" t="s">
        <v>434</v>
      </c>
      <c r="D81" s="421">
        <v>1</v>
      </c>
      <c r="E81" s="422">
        <v>5</v>
      </c>
      <c r="F81" s="423" t="s">
        <v>211</v>
      </c>
      <c r="G81" s="448">
        <v>52598</v>
      </c>
      <c r="H81" s="425">
        <v>44969</v>
      </c>
      <c r="I81" s="426">
        <f t="shared" si="1"/>
        <v>1.1696502034735039</v>
      </c>
    </row>
    <row r="82" spans="2:9" ht="12" x14ac:dyDescent="0.15">
      <c r="B82" s="712"/>
      <c r="C82" s="420" t="s">
        <v>435</v>
      </c>
      <c r="D82" s="421">
        <v>1</v>
      </c>
      <c r="E82" s="422">
        <v>5</v>
      </c>
      <c r="F82" s="423" t="s">
        <v>383</v>
      </c>
      <c r="G82" s="448">
        <v>223326</v>
      </c>
      <c r="H82" s="425">
        <v>247912</v>
      </c>
      <c r="I82" s="426">
        <f t="shared" si="1"/>
        <v>0.90082771305947273</v>
      </c>
    </row>
    <row r="83" spans="2:9" ht="12" x14ac:dyDescent="0.15">
      <c r="B83" s="712"/>
      <c r="C83" s="420" t="s">
        <v>436</v>
      </c>
      <c r="D83" s="421">
        <v>2</v>
      </c>
      <c r="E83" s="422">
        <v>1</v>
      </c>
      <c r="F83" s="449" t="s">
        <v>383</v>
      </c>
      <c r="G83" s="448">
        <v>93694</v>
      </c>
      <c r="H83" s="425">
        <v>67590</v>
      </c>
      <c r="I83" s="426">
        <f t="shared" si="1"/>
        <v>1.3862109779553189</v>
      </c>
    </row>
    <row r="84" spans="2:9" ht="12" x14ac:dyDescent="0.15">
      <c r="B84" s="712"/>
      <c r="C84" s="420" t="s">
        <v>437</v>
      </c>
      <c r="D84" s="421">
        <v>2</v>
      </c>
      <c r="E84" s="422">
        <v>1</v>
      </c>
      <c r="F84" s="449" t="s">
        <v>389</v>
      </c>
      <c r="G84" s="448">
        <v>122690</v>
      </c>
      <c r="H84" s="425">
        <v>80600</v>
      </c>
      <c r="I84" s="426">
        <f t="shared" si="1"/>
        <v>1.5222084367245658</v>
      </c>
    </row>
    <row r="85" spans="2:9" ht="12" x14ac:dyDescent="0.15">
      <c r="B85" s="712"/>
      <c r="C85" s="427" t="s">
        <v>232</v>
      </c>
      <c r="D85" s="428"/>
      <c r="E85" s="429"/>
      <c r="F85" s="602" t="s">
        <v>389</v>
      </c>
      <c r="G85" s="601">
        <v>54155</v>
      </c>
      <c r="H85" s="432">
        <v>60659</v>
      </c>
      <c r="I85" s="433">
        <f t="shared" si="1"/>
        <v>0.89277765871511239</v>
      </c>
    </row>
    <row r="86" spans="2:9" ht="12" x14ac:dyDescent="0.15">
      <c r="B86" s="712"/>
      <c r="C86" s="427" t="s">
        <v>438</v>
      </c>
      <c r="D86" s="428"/>
      <c r="E86" s="429"/>
      <c r="F86" s="602" t="s">
        <v>316</v>
      </c>
      <c r="G86" s="601">
        <v>161274</v>
      </c>
      <c r="H86" s="432">
        <v>132644</v>
      </c>
      <c r="I86" s="433">
        <f t="shared" si="1"/>
        <v>1.2158408974397636</v>
      </c>
    </row>
    <row r="87" spans="2:9" ht="12" x14ac:dyDescent="0.15">
      <c r="B87" s="712" t="s">
        <v>112</v>
      </c>
      <c r="C87" s="411" t="s">
        <v>233</v>
      </c>
      <c r="D87" s="412">
        <v>1</v>
      </c>
      <c r="E87" s="413">
        <v>3</v>
      </c>
      <c r="F87" s="414" t="s">
        <v>199</v>
      </c>
      <c r="G87" s="454">
        <v>126732</v>
      </c>
      <c r="H87" s="416">
        <v>105381</v>
      </c>
      <c r="I87" s="417">
        <f t="shared" si="1"/>
        <v>1.2026076807014547</v>
      </c>
    </row>
    <row r="88" spans="2:9" ht="12" x14ac:dyDescent="0.15">
      <c r="B88" s="712"/>
      <c r="C88" s="420" t="s">
        <v>234</v>
      </c>
      <c r="D88" s="421">
        <v>1</v>
      </c>
      <c r="E88" s="422">
        <v>5</v>
      </c>
      <c r="F88" s="423" t="s">
        <v>200</v>
      </c>
      <c r="G88" s="448">
        <v>481213</v>
      </c>
      <c r="H88" s="425">
        <v>255424</v>
      </c>
      <c r="I88" s="426">
        <f t="shared" si="1"/>
        <v>1.8839772300175395</v>
      </c>
    </row>
    <row r="89" spans="2:9" ht="12" x14ac:dyDescent="0.15">
      <c r="B89" s="712"/>
      <c r="C89" s="420" t="s">
        <v>235</v>
      </c>
      <c r="D89" s="421">
        <v>2</v>
      </c>
      <c r="E89" s="422">
        <v>1</v>
      </c>
      <c r="F89" s="449" t="s">
        <v>212</v>
      </c>
      <c r="G89" s="448">
        <v>50000</v>
      </c>
      <c r="H89" s="425">
        <v>59000</v>
      </c>
      <c r="I89" s="426">
        <f t="shared" si="1"/>
        <v>0.84745762711864403</v>
      </c>
    </row>
    <row r="90" spans="2:9" ht="12" x14ac:dyDescent="0.15">
      <c r="B90" s="712"/>
      <c r="C90" s="434" t="s">
        <v>236</v>
      </c>
      <c r="D90" s="435">
        <v>1</v>
      </c>
      <c r="E90" s="436">
        <v>5</v>
      </c>
      <c r="F90" s="437" t="s">
        <v>200</v>
      </c>
      <c r="G90" s="453">
        <v>232855</v>
      </c>
      <c r="H90" s="438">
        <v>211466</v>
      </c>
      <c r="I90" s="439">
        <f t="shared" si="1"/>
        <v>1.1011462835633152</v>
      </c>
    </row>
    <row r="91" spans="2:9" ht="12" x14ac:dyDescent="0.15">
      <c r="B91" s="712" t="s">
        <v>177</v>
      </c>
      <c r="C91" s="411" t="s">
        <v>439</v>
      </c>
      <c r="D91" s="412">
        <v>1</v>
      </c>
      <c r="E91" s="413">
        <v>1</v>
      </c>
      <c r="F91" s="414" t="s">
        <v>203</v>
      </c>
      <c r="G91" s="454">
        <v>312141</v>
      </c>
      <c r="H91" s="416">
        <v>296700</v>
      </c>
      <c r="I91" s="417">
        <f t="shared" si="1"/>
        <v>1.0520424671385238</v>
      </c>
    </row>
    <row r="92" spans="2:9" ht="12" x14ac:dyDescent="0.15">
      <c r="B92" s="712"/>
      <c r="C92" s="420" t="s">
        <v>440</v>
      </c>
      <c r="D92" s="421">
        <v>1</v>
      </c>
      <c r="E92" s="422">
        <v>1</v>
      </c>
      <c r="F92" s="423" t="s">
        <v>199</v>
      </c>
      <c r="G92" s="448">
        <v>98058</v>
      </c>
      <c r="H92" s="425">
        <v>88763</v>
      </c>
      <c r="I92" s="426">
        <f t="shared" si="1"/>
        <v>1.1047170555298942</v>
      </c>
    </row>
    <row r="93" spans="2:9" ht="12" x14ac:dyDescent="0.15">
      <c r="B93" s="712"/>
      <c r="C93" s="420" t="s">
        <v>441</v>
      </c>
      <c r="D93" s="421">
        <v>1</v>
      </c>
      <c r="E93" s="422">
        <v>3</v>
      </c>
      <c r="F93" s="423" t="s">
        <v>199</v>
      </c>
      <c r="G93" s="448">
        <v>92391</v>
      </c>
      <c r="H93" s="425">
        <v>96531</v>
      </c>
      <c r="I93" s="426">
        <f t="shared" si="1"/>
        <v>0.95711222301644028</v>
      </c>
    </row>
    <row r="94" spans="2:9" ht="12" x14ac:dyDescent="0.15">
      <c r="B94" s="712"/>
      <c r="C94" s="420" t="s">
        <v>237</v>
      </c>
      <c r="D94" s="421">
        <v>1</v>
      </c>
      <c r="E94" s="422">
        <v>3</v>
      </c>
      <c r="F94" s="423" t="s">
        <v>316</v>
      </c>
      <c r="G94" s="448">
        <v>71293</v>
      </c>
      <c r="H94" s="425">
        <v>95505</v>
      </c>
      <c r="I94" s="426">
        <f t="shared" si="1"/>
        <v>0.74648447725249989</v>
      </c>
    </row>
    <row r="95" spans="2:9" ht="12" x14ac:dyDescent="0.15">
      <c r="B95" s="712"/>
      <c r="C95" s="420" t="s">
        <v>442</v>
      </c>
      <c r="D95" s="421">
        <v>1</v>
      </c>
      <c r="E95" s="422">
        <v>4</v>
      </c>
      <c r="F95" s="423" t="s">
        <v>383</v>
      </c>
      <c r="G95" s="448">
        <v>93390</v>
      </c>
      <c r="H95" s="425">
        <v>100353</v>
      </c>
      <c r="I95" s="426">
        <f t="shared" si="1"/>
        <v>0.93061492929957246</v>
      </c>
    </row>
    <row r="96" spans="2:9" ht="12" x14ac:dyDescent="0.15">
      <c r="B96" s="712"/>
      <c r="C96" s="445" t="s">
        <v>238</v>
      </c>
      <c r="D96" s="446">
        <v>1</v>
      </c>
      <c r="E96" s="447">
        <v>5</v>
      </c>
      <c r="F96" s="423" t="s">
        <v>383</v>
      </c>
      <c r="G96" s="448">
        <v>236180</v>
      </c>
      <c r="H96" s="444">
        <v>242780</v>
      </c>
      <c r="I96" s="426">
        <f t="shared" si="1"/>
        <v>0.97281489414284539</v>
      </c>
    </row>
    <row r="97" spans="2:9" ht="12" x14ac:dyDescent="0.15">
      <c r="B97" s="712"/>
      <c r="C97" s="455" t="s">
        <v>443</v>
      </c>
      <c r="D97" s="450">
        <v>1</v>
      </c>
      <c r="E97" s="451">
        <v>5</v>
      </c>
      <c r="F97" s="423" t="s">
        <v>383</v>
      </c>
      <c r="G97" s="444">
        <v>658881</v>
      </c>
      <c r="H97" s="444">
        <v>357940</v>
      </c>
      <c r="I97" s="426">
        <f t="shared" si="1"/>
        <v>1.8407582276359167</v>
      </c>
    </row>
    <row r="98" spans="2:9" ht="12" x14ac:dyDescent="0.15">
      <c r="B98" s="410" t="s">
        <v>116</v>
      </c>
      <c r="C98" s="456" t="s">
        <v>239</v>
      </c>
      <c r="D98" s="457">
        <v>1</v>
      </c>
      <c r="E98" s="458">
        <v>2</v>
      </c>
      <c r="F98" s="459" t="s">
        <v>211</v>
      </c>
      <c r="G98" s="460">
        <v>62500</v>
      </c>
      <c r="H98" s="461">
        <v>69500</v>
      </c>
      <c r="I98" s="462">
        <f t="shared" si="1"/>
        <v>0.89928057553956831</v>
      </c>
    </row>
    <row r="99" spans="2:9" ht="12" x14ac:dyDescent="0.15">
      <c r="B99" s="712" t="s">
        <v>120</v>
      </c>
      <c r="C99" s="411" t="s">
        <v>240</v>
      </c>
      <c r="D99" s="412">
        <v>1</v>
      </c>
      <c r="E99" s="413">
        <v>3</v>
      </c>
      <c r="F99" s="414" t="s">
        <v>199</v>
      </c>
      <c r="G99" s="454">
        <v>72420</v>
      </c>
      <c r="H99" s="416">
        <v>61870</v>
      </c>
      <c r="I99" s="417">
        <f t="shared" si="1"/>
        <v>1.1705188298044287</v>
      </c>
    </row>
    <row r="100" spans="2:9" ht="12" x14ac:dyDescent="0.15">
      <c r="B100" s="712"/>
      <c r="C100" s="445" t="s">
        <v>241</v>
      </c>
      <c r="D100" s="450">
        <v>1</v>
      </c>
      <c r="E100" s="451">
        <v>3</v>
      </c>
      <c r="F100" s="423" t="s">
        <v>199</v>
      </c>
      <c r="G100" s="444">
        <v>176260</v>
      </c>
      <c r="H100" s="444">
        <v>147580</v>
      </c>
      <c r="I100" s="426">
        <f t="shared" si="1"/>
        <v>1.1943352757826264</v>
      </c>
    </row>
    <row r="101" spans="2:9" ht="12" x14ac:dyDescent="0.15">
      <c r="B101" s="712"/>
      <c r="C101" s="455" t="s">
        <v>242</v>
      </c>
      <c r="D101" s="450">
        <v>1</v>
      </c>
      <c r="E101" s="451">
        <v>4</v>
      </c>
      <c r="F101" s="423" t="s">
        <v>205</v>
      </c>
      <c r="G101" s="444">
        <v>307810</v>
      </c>
      <c r="H101" s="444">
        <v>280300</v>
      </c>
      <c r="I101" s="426">
        <f t="shared" si="1"/>
        <v>1.0981448448091331</v>
      </c>
    </row>
    <row r="102" spans="2:9" ht="12" x14ac:dyDescent="0.15">
      <c r="B102" s="712"/>
      <c r="C102" s="455" t="s">
        <v>243</v>
      </c>
      <c r="D102" s="450">
        <v>1</v>
      </c>
      <c r="E102" s="451">
        <v>1</v>
      </c>
      <c r="F102" s="423" t="s">
        <v>203</v>
      </c>
      <c r="G102" s="444">
        <v>427820</v>
      </c>
      <c r="H102" s="444">
        <v>383440</v>
      </c>
      <c r="I102" s="426">
        <f t="shared" si="1"/>
        <v>1.1157417066555393</v>
      </c>
    </row>
    <row r="103" spans="2:9" ht="12" x14ac:dyDescent="0.15">
      <c r="B103" s="712"/>
      <c r="C103" s="455" t="s">
        <v>244</v>
      </c>
      <c r="D103" s="450">
        <v>1</v>
      </c>
      <c r="E103" s="451">
        <v>1</v>
      </c>
      <c r="F103" s="423" t="s">
        <v>203</v>
      </c>
      <c r="G103" s="444">
        <v>107380</v>
      </c>
      <c r="H103" s="444">
        <v>116420</v>
      </c>
      <c r="I103" s="426">
        <f t="shared" si="1"/>
        <v>0.92235011166466241</v>
      </c>
    </row>
    <row r="104" spans="2:9" ht="12" x14ac:dyDescent="0.15">
      <c r="B104" s="712"/>
      <c r="C104" s="455" t="s">
        <v>245</v>
      </c>
      <c r="D104" s="450">
        <v>1</v>
      </c>
      <c r="E104" s="451">
        <v>2</v>
      </c>
      <c r="F104" s="449" t="s">
        <v>211</v>
      </c>
      <c r="G104" s="444">
        <v>1116490</v>
      </c>
      <c r="H104" s="444">
        <v>1088733</v>
      </c>
      <c r="I104" s="426">
        <f t="shared" si="1"/>
        <v>1.0254947723638395</v>
      </c>
    </row>
    <row r="105" spans="2:9" ht="12" x14ac:dyDescent="0.15">
      <c r="B105" s="712"/>
      <c r="C105" s="463" t="s">
        <v>246</v>
      </c>
      <c r="D105" s="464">
        <v>1</v>
      </c>
      <c r="E105" s="465">
        <v>5</v>
      </c>
      <c r="F105" s="437" t="s">
        <v>200</v>
      </c>
      <c r="G105" s="443">
        <v>128518</v>
      </c>
      <c r="H105" s="443">
        <v>124010</v>
      </c>
      <c r="I105" s="439">
        <f t="shared" si="1"/>
        <v>1.0363519071042657</v>
      </c>
    </row>
    <row r="106" spans="2:9" ht="12" x14ac:dyDescent="0.15">
      <c r="B106" s="466" t="s">
        <v>118</v>
      </c>
      <c r="C106" s="467" t="s">
        <v>247</v>
      </c>
      <c r="D106" s="468">
        <v>1</v>
      </c>
      <c r="E106" s="469">
        <v>1</v>
      </c>
      <c r="F106" s="470" t="s">
        <v>203</v>
      </c>
      <c r="G106" s="471">
        <v>292881</v>
      </c>
      <c r="H106" s="471">
        <v>277376</v>
      </c>
      <c r="I106" s="472">
        <f t="shared" si="1"/>
        <v>1.055898852099677</v>
      </c>
    </row>
    <row r="107" spans="2:9" ht="12" x14ac:dyDescent="0.15">
      <c r="B107" s="716" t="s">
        <v>248</v>
      </c>
      <c r="C107" s="473" t="s">
        <v>249</v>
      </c>
      <c r="D107" s="474">
        <v>1</v>
      </c>
      <c r="E107" s="475">
        <v>3</v>
      </c>
      <c r="F107" s="414" t="s">
        <v>199</v>
      </c>
      <c r="G107" s="476">
        <v>98767</v>
      </c>
      <c r="H107" s="476">
        <v>80782</v>
      </c>
      <c r="I107" s="417">
        <f t="shared" si="1"/>
        <v>1.2226362308435048</v>
      </c>
    </row>
    <row r="108" spans="2:9" ht="12" x14ac:dyDescent="0.15">
      <c r="B108" s="717"/>
      <c r="C108" s="455" t="s">
        <v>250</v>
      </c>
      <c r="D108" s="450">
        <v>2</v>
      </c>
      <c r="E108" s="451">
        <v>1</v>
      </c>
      <c r="F108" s="449" t="s">
        <v>212</v>
      </c>
      <c r="G108" s="444">
        <v>72000</v>
      </c>
      <c r="H108" s="444">
        <v>70000</v>
      </c>
      <c r="I108" s="426">
        <f t="shared" si="1"/>
        <v>1.0285714285714285</v>
      </c>
    </row>
    <row r="109" spans="2:9" ht="12" x14ac:dyDescent="0.15">
      <c r="B109" s="718"/>
      <c r="C109" s="467" t="s">
        <v>251</v>
      </c>
      <c r="D109" s="468"/>
      <c r="E109" s="469"/>
      <c r="F109" s="478" t="s">
        <v>200</v>
      </c>
      <c r="G109" s="471">
        <v>382736</v>
      </c>
      <c r="H109" s="471">
        <v>369881</v>
      </c>
      <c r="I109" s="426">
        <f t="shared" si="1"/>
        <v>1.0347544210164892</v>
      </c>
    </row>
    <row r="110" spans="2:9" ht="12" x14ac:dyDescent="0.15">
      <c r="B110" s="712" t="s">
        <v>252</v>
      </c>
      <c r="C110" s="473" t="s">
        <v>253</v>
      </c>
      <c r="D110" s="474">
        <v>1</v>
      </c>
      <c r="E110" s="475">
        <v>4</v>
      </c>
      <c r="F110" s="414" t="s">
        <v>316</v>
      </c>
      <c r="G110" s="476">
        <v>400057</v>
      </c>
      <c r="H110" s="476">
        <v>402793</v>
      </c>
      <c r="I110" s="417">
        <f t="shared" si="1"/>
        <v>0.99320742912612681</v>
      </c>
    </row>
    <row r="111" spans="2:9" ht="12" x14ac:dyDescent="0.15">
      <c r="B111" s="712"/>
      <c r="C111" s="455" t="s">
        <v>444</v>
      </c>
      <c r="D111" s="450">
        <v>1</v>
      </c>
      <c r="E111" s="451">
        <v>2</v>
      </c>
      <c r="F111" s="449" t="s">
        <v>316</v>
      </c>
      <c r="G111" s="444">
        <v>77450</v>
      </c>
      <c r="H111" s="444">
        <v>78450</v>
      </c>
      <c r="I111" s="426">
        <f t="shared" si="1"/>
        <v>0.98725302740599108</v>
      </c>
    </row>
    <row r="112" spans="2:9" ht="12" x14ac:dyDescent="0.15">
      <c r="B112" s="712"/>
      <c r="C112" s="455" t="s">
        <v>445</v>
      </c>
      <c r="D112" s="450">
        <v>2</v>
      </c>
      <c r="E112" s="451">
        <v>1</v>
      </c>
      <c r="F112" s="449" t="s">
        <v>389</v>
      </c>
      <c r="G112" s="444">
        <v>71000</v>
      </c>
      <c r="H112" s="444">
        <v>66000</v>
      </c>
      <c r="I112" s="426">
        <f t="shared" si="1"/>
        <v>1.0757575757575757</v>
      </c>
    </row>
    <row r="113" spans="2:9" ht="12" x14ac:dyDescent="0.15">
      <c r="B113" s="712"/>
      <c r="C113" s="455" t="s">
        <v>446</v>
      </c>
      <c r="D113" s="450">
        <v>2</v>
      </c>
      <c r="E113" s="451">
        <v>1</v>
      </c>
      <c r="F113" s="449" t="s">
        <v>389</v>
      </c>
      <c r="G113" s="444">
        <v>295000</v>
      </c>
      <c r="H113" s="444">
        <v>280000</v>
      </c>
      <c r="I113" s="426">
        <f t="shared" si="1"/>
        <v>1.0535714285714286</v>
      </c>
    </row>
    <row r="114" spans="2:9" ht="12" x14ac:dyDescent="0.15">
      <c r="B114" s="712"/>
      <c r="C114" s="455" t="s">
        <v>447</v>
      </c>
      <c r="D114" s="450">
        <v>1</v>
      </c>
      <c r="E114" s="451">
        <v>2</v>
      </c>
      <c r="F114" s="449" t="s">
        <v>389</v>
      </c>
      <c r="G114" s="444">
        <v>54000</v>
      </c>
      <c r="H114" s="448" t="s">
        <v>448</v>
      </c>
      <c r="I114" s="426" t="str">
        <f t="shared" si="1"/>
        <v>－</v>
      </c>
    </row>
    <row r="115" spans="2:9" ht="12" x14ac:dyDescent="0.15">
      <c r="B115" s="712"/>
      <c r="C115" s="455" t="s">
        <v>449</v>
      </c>
      <c r="D115" s="450">
        <v>1</v>
      </c>
      <c r="E115" s="451">
        <v>5</v>
      </c>
      <c r="F115" s="423" t="s">
        <v>211</v>
      </c>
      <c r="G115" s="444">
        <v>99500</v>
      </c>
      <c r="H115" s="444">
        <v>90000</v>
      </c>
      <c r="I115" s="426">
        <f t="shared" si="1"/>
        <v>1.1055555555555556</v>
      </c>
    </row>
    <row r="116" spans="2:9" ht="12" x14ac:dyDescent="0.15">
      <c r="B116" s="712"/>
      <c r="C116" s="455" t="s">
        <v>450</v>
      </c>
      <c r="D116" s="450">
        <v>1</v>
      </c>
      <c r="E116" s="451">
        <v>2</v>
      </c>
      <c r="F116" s="449" t="s">
        <v>211</v>
      </c>
      <c r="G116" s="444">
        <v>52578</v>
      </c>
      <c r="H116" s="444">
        <v>71835</v>
      </c>
      <c r="I116" s="426">
        <f t="shared" si="1"/>
        <v>0.73192733347254124</v>
      </c>
    </row>
    <row r="117" spans="2:9" ht="12" x14ac:dyDescent="0.15">
      <c r="B117" s="712"/>
      <c r="C117" s="455" t="s">
        <v>254</v>
      </c>
      <c r="D117" s="450">
        <v>1</v>
      </c>
      <c r="E117" s="451">
        <v>5</v>
      </c>
      <c r="F117" s="423" t="s">
        <v>383</v>
      </c>
      <c r="G117" s="444">
        <v>296578</v>
      </c>
      <c r="H117" s="444">
        <v>321510</v>
      </c>
      <c r="I117" s="426">
        <f t="shared" si="1"/>
        <v>0.92245342291064036</v>
      </c>
    </row>
    <row r="118" spans="2:9" ht="12" x14ac:dyDescent="0.15">
      <c r="B118" s="712"/>
      <c r="C118" s="455" t="s">
        <v>255</v>
      </c>
      <c r="D118" s="450">
        <v>1</v>
      </c>
      <c r="E118" s="451">
        <v>3</v>
      </c>
      <c r="F118" s="423" t="s">
        <v>211</v>
      </c>
      <c r="G118" s="444">
        <v>108208</v>
      </c>
      <c r="H118" s="444">
        <v>104513</v>
      </c>
      <c r="I118" s="426">
        <f t="shared" si="1"/>
        <v>1.0353544535129602</v>
      </c>
    </row>
    <row r="119" spans="2:9" ht="12" x14ac:dyDescent="0.15">
      <c r="B119" s="712"/>
      <c r="C119" s="455" t="s">
        <v>256</v>
      </c>
      <c r="D119" s="450">
        <v>1</v>
      </c>
      <c r="E119" s="451">
        <v>5</v>
      </c>
      <c r="F119" s="423" t="s">
        <v>383</v>
      </c>
      <c r="G119" s="444">
        <v>1949800</v>
      </c>
      <c r="H119" s="444">
        <v>1702000</v>
      </c>
      <c r="I119" s="426">
        <f t="shared" si="1"/>
        <v>1.145593419506463</v>
      </c>
    </row>
    <row r="120" spans="2:9" ht="12" x14ac:dyDescent="0.15">
      <c r="B120" s="712"/>
      <c r="C120" s="455" t="s">
        <v>257</v>
      </c>
      <c r="D120" s="450">
        <v>1</v>
      </c>
      <c r="E120" s="451">
        <v>3</v>
      </c>
      <c r="F120" s="423" t="s">
        <v>199</v>
      </c>
      <c r="G120" s="444">
        <v>74464</v>
      </c>
      <c r="H120" s="444">
        <v>69450</v>
      </c>
      <c r="I120" s="426">
        <f t="shared" si="1"/>
        <v>1.0721958243340532</v>
      </c>
    </row>
    <row r="121" spans="2:9" ht="12" x14ac:dyDescent="0.15">
      <c r="B121" s="712"/>
      <c r="C121" s="455" t="s">
        <v>258</v>
      </c>
      <c r="D121" s="450">
        <v>1</v>
      </c>
      <c r="E121" s="451">
        <v>5</v>
      </c>
      <c r="F121" s="423" t="s">
        <v>383</v>
      </c>
      <c r="G121" s="444">
        <v>524290</v>
      </c>
      <c r="H121" s="444">
        <v>466000</v>
      </c>
      <c r="I121" s="426">
        <f t="shared" si="1"/>
        <v>1.1250858369098713</v>
      </c>
    </row>
    <row r="122" spans="2:9" ht="12" x14ac:dyDescent="0.15">
      <c r="B122" s="712"/>
      <c r="C122" s="603" t="s">
        <v>259</v>
      </c>
      <c r="D122" s="604"/>
      <c r="E122" s="605"/>
      <c r="F122" s="430" t="s">
        <v>199</v>
      </c>
      <c r="G122" s="606">
        <v>104587</v>
      </c>
      <c r="H122" s="606">
        <v>93501</v>
      </c>
      <c r="I122" s="433">
        <f t="shared" si="1"/>
        <v>1.1185655768387504</v>
      </c>
    </row>
    <row r="123" spans="2:9" ht="12" x14ac:dyDescent="0.15">
      <c r="B123" s="712"/>
      <c r="C123" s="603" t="s">
        <v>260</v>
      </c>
      <c r="D123" s="604"/>
      <c r="E123" s="605"/>
      <c r="F123" s="430" t="s">
        <v>383</v>
      </c>
      <c r="G123" s="606">
        <v>103958</v>
      </c>
      <c r="H123" s="606">
        <v>98822</v>
      </c>
      <c r="I123" s="433">
        <f t="shared" si="1"/>
        <v>1.0519722329036045</v>
      </c>
    </row>
    <row r="124" spans="2:9" ht="12" x14ac:dyDescent="0.15">
      <c r="B124" s="712"/>
      <c r="C124" s="603" t="s">
        <v>451</v>
      </c>
      <c r="D124" s="604"/>
      <c r="E124" s="605"/>
      <c r="F124" s="430" t="s">
        <v>383</v>
      </c>
      <c r="G124" s="606">
        <v>1092112</v>
      </c>
      <c r="H124" s="606">
        <v>1029907</v>
      </c>
      <c r="I124" s="433">
        <f t="shared" si="1"/>
        <v>1.060398657354499</v>
      </c>
    </row>
    <row r="125" spans="2:9" ht="12" x14ac:dyDescent="0.15">
      <c r="B125" s="712" t="s">
        <v>261</v>
      </c>
      <c r="C125" s="473" t="s">
        <v>262</v>
      </c>
      <c r="D125" s="474">
        <v>1</v>
      </c>
      <c r="E125" s="475">
        <v>3</v>
      </c>
      <c r="F125" s="414" t="s">
        <v>199</v>
      </c>
      <c r="G125" s="476">
        <v>113017</v>
      </c>
      <c r="H125" s="476">
        <v>100638</v>
      </c>
      <c r="I125" s="417">
        <f t="shared" si="1"/>
        <v>1.1230052266539479</v>
      </c>
    </row>
    <row r="126" spans="2:9" ht="12" x14ac:dyDescent="0.15">
      <c r="B126" s="712"/>
      <c r="C126" s="455" t="s">
        <v>263</v>
      </c>
      <c r="D126" s="450">
        <v>1</v>
      </c>
      <c r="E126" s="451">
        <v>5</v>
      </c>
      <c r="F126" s="423" t="s">
        <v>383</v>
      </c>
      <c r="G126" s="444">
        <v>279353</v>
      </c>
      <c r="H126" s="444">
        <v>262858</v>
      </c>
      <c r="I126" s="426">
        <f t="shared" si="1"/>
        <v>1.0627525127635453</v>
      </c>
    </row>
    <row r="127" spans="2:9" ht="12" x14ac:dyDescent="0.15">
      <c r="B127" s="712"/>
      <c r="C127" s="455" t="s">
        <v>452</v>
      </c>
      <c r="D127" s="450">
        <v>1</v>
      </c>
      <c r="E127" s="451">
        <v>5</v>
      </c>
      <c r="F127" s="423" t="s">
        <v>383</v>
      </c>
      <c r="G127" s="444">
        <v>196156</v>
      </c>
      <c r="H127" s="444">
        <v>197155</v>
      </c>
      <c r="I127" s="426">
        <f t="shared" si="1"/>
        <v>0.9949329207983566</v>
      </c>
    </row>
    <row r="128" spans="2:9" ht="12" x14ac:dyDescent="0.15">
      <c r="B128" s="712"/>
      <c r="C128" s="455" t="s">
        <v>453</v>
      </c>
      <c r="D128" s="450">
        <v>2</v>
      </c>
      <c r="E128" s="451">
        <v>1</v>
      </c>
      <c r="F128" s="449" t="s">
        <v>389</v>
      </c>
      <c r="G128" s="444">
        <v>84000</v>
      </c>
      <c r="H128" s="444">
        <v>69000</v>
      </c>
      <c r="I128" s="426">
        <f t="shared" si="1"/>
        <v>1.2173913043478262</v>
      </c>
    </row>
    <row r="129" spans="2:9" ht="12" x14ac:dyDescent="0.15">
      <c r="B129" s="712"/>
      <c r="C129" s="455" t="s">
        <v>454</v>
      </c>
      <c r="D129" s="450">
        <v>2</v>
      </c>
      <c r="E129" s="451">
        <v>1</v>
      </c>
      <c r="F129" s="449" t="s">
        <v>383</v>
      </c>
      <c r="G129" s="444">
        <v>64903</v>
      </c>
      <c r="H129" s="444">
        <v>45947</v>
      </c>
      <c r="I129" s="426">
        <f t="shared" si="1"/>
        <v>1.4125623000413521</v>
      </c>
    </row>
    <row r="130" spans="2:9" ht="12" x14ac:dyDescent="0.15">
      <c r="B130" s="712"/>
      <c r="C130" s="455" t="s">
        <v>455</v>
      </c>
      <c r="D130" s="450">
        <v>2</v>
      </c>
      <c r="E130" s="451">
        <v>1</v>
      </c>
      <c r="F130" s="449" t="s">
        <v>389</v>
      </c>
      <c r="G130" s="444">
        <v>59854</v>
      </c>
      <c r="H130" s="444">
        <v>95688</v>
      </c>
      <c r="I130" s="426">
        <f t="shared" si="1"/>
        <v>0.62551208092968813</v>
      </c>
    </row>
    <row r="131" spans="2:9" ht="12" x14ac:dyDescent="0.15">
      <c r="B131" s="712"/>
      <c r="C131" s="455" t="s">
        <v>456</v>
      </c>
      <c r="D131" s="450">
        <v>1</v>
      </c>
      <c r="E131" s="451">
        <v>6</v>
      </c>
      <c r="F131" s="423" t="s">
        <v>211</v>
      </c>
      <c r="G131" s="444">
        <v>50315</v>
      </c>
      <c r="H131" s="444">
        <v>40802</v>
      </c>
      <c r="I131" s="426">
        <f t="shared" si="1"/>
        <v>1.2331503357678546</v>
      </c>
    </row>
    <row r="132" spans="2:9" ht="12" x14ac:dyDescent="0.15">
      <c r="B132" s="712"/>
      <c r="C132" s="455" t="s">
        <v>264</v>
      </c>
      <c r="D132" s="450">
        <v>1</v>
      </c>
      <c r="E132" s="451">
        <v>5</v>
      </c>
      <c r="F132" s="423" t="s">
        <v>387</v>
      </c>
      <c r="G132" s="444">
        <v>65247</v>
      </c>
      <c r="H132" s="444">
        <v>51995</v>
      </c>
      <c r="I132" s="426">
        <f t="shared" si="1"/>
        <v>1.2548706606404463</v>
      </c>
    </row>
    <row r="133" spans="2:9" ht="12" x14ac:dyDescent="0.15">
      <c r="B133" s="712"/>
      <c r="C133" s="603" t="s">
        <v>457</v>
      </c>
      <c r="D133" s="604"/>
      <c r="E133" s="605"/>
      <c r="F133" s="430" t="s">
        <v>383</v>
      </c>
      <c r="G133" s="606">
        <v>237406</v>
      </c>
      <c r="H133" s="606">
        <v>264276</v>
      </c>
      <c r="I133" s="433">
        <f t="shared" si="1"/>
        <v>0.89832599252296841</v>
      </c>
    </row>
    <row r="134" spans="2:9" ht="12" x14ac:dyDescent="0.15">
      <c r="B134" s="712"/>
      <c r="C134" s="463" t="s">
        <v>458</v>
      </c>
      <c r="D134" s="464">
        <v>1</v>
      </c>
      <c r="E134" s="465">
        <v>3</v>
      </c>
      <c r="F134" s="437" t="s">
        <v>199</v>
      </c>
      <c r="G134" s="443">
        <v>77208</v>
      </c>
      <c r="H134" s="443">
        <v>50123</v>
      </c>
      <c r="I134" s="439">
        <f t="shared" si="1"/>
        <v>1.5403706881072561</v>
      </c>
    </row>
    <row r="135" spans="2:9" ht="12" x14ac:dyDescent="0.15">
      <c r="B135" s="712" t="s">
        <v>265</v>
      </c>
      <c r="C135" s="473" t="s">
        <v>266</v>
      </c>
      <c r="D135" s="474">
        <v>1</v>
      </c>
      <c r="E135" s="475">
        <v>1</v>
      </c>
      <c r="F135" s="414" t="s">
        <v>203</v>
      </c>
      <c r="G135" s="476">
        <v>78500</v>
      </c>
      <c r="H135" s="476">
        <v>79300</v>
      </c>
      <c r="I135" s="417">
        <f t="shared" si="1"/>
        <v>0.9899117276166457</v>
      </c>
    </row>
    <row r="136" spans="2:9" ht="12" x14ac:dyDescent="0.15">
      <c r="B136" s="712"/>
      <c r="C136" s="455" t="s">
        <v>267</v>
      </c>
      <c r="D136" s="450">
        <v>1</v>
      </c>
      <c r="E136" s="451">
        <v>4</v>
      </c>
      <c r="F136" s="423" t="s">
        <v>316</v>
      </c>
      <c r="G136" s="444">
        <v>101850</v>
      </c>
      <c r="H136" s="444">
        <v>86090</v>
      </c>
      <c r="I136" s="426">
        <f t="shared" si="1"/>
        <v>1.1830642351027993</v>
      </c>
    </row>
    <row r="137" spans="2:9" ht="12" x14ac:dyDescent="0.15">
      <c r="B137" s="712"/>
      <c r="C137" s="455" t="s">
        <v>459</v>
      </c>
      <c r="D137" s="450">
        <v>1</v>
      </c>
      <c r="E137" s="451">
        <v>1</v>
      </c>
      <c r="F137" s="423" t="s">
        <v>211</v>
      </c>
      <c r="G137" s="444">
        <v>55380</v>
      </c>
      <c r="H137" s="444">
        <v>49080</v>
      </c>
      <c r="I137" s="426">
        <f t="shared" si="1"/>
        <v>1.1283618581907091</v>
      </c>
    </row>
    <row r="138" spans="2:9" ht="12" x14ac:dyDescent="0.15">
      <c r="B138" s="712"/>
      <c r="C138" s="455" t="s">
        <v>268</v>
      </c>
      <c r="D138" s="450">
        <v>1</v>
      </c>
      <c r="E138" s="451">
        <v>5</v>
      </c>
      <c r="F138" s="423" t="s">
        <v>203</v>
      </c>
      <c r="G138" s="444">
        <v>79200</v>
      </c>
      <c r="H138" s="444">
        <v>81300</v>
      </c>
      <c r="I138" s="426">
        <f t="shared" si="1"/>
        <v>0.97416974169741699</v>
      </c>
    </row>
    <row r="139" spans="2:9" ht="12" x14ac:dyDescent="0.15">
      <c r="B139" s="712"/>
      <c r="C139" s="455" t="s">
        <v>460</v>
      </c>
      <c r="D139" s="450">
        <v>2</v>
      </c>
      <c r="E139" s="451">
        <v>1</v>
      </c>
      <c r="F139" s="449" t="s">
        <v>389</v>
      </c>
      <c r="G139" s="444">
        <v>51220</v>
      </c>
      <c r="H139" s="444">
        <v>41980</v>
      </c>
      <c r="I139" s="426">
        <f t="shared" si="1"/>
        <v>1.2201048118151501</v>
      </c>
    </row>
    <row r="140" spans="2:9" ht="12" x14ac:dyDescent="0.15">
      <c r="B140" s="712"/>
      <c r="C140" s="455" t="s">
        <v>461</v>
      </c>
      <c r="D140" s="450">
        <v>2</v>
      </c>
      <c r="E140" s="451">
        <v>1</v>
      </c>
      <c r="F140" s="449" t="s">
        <v>383</v>
      </c>
      <c r="G140" s="444">
        <v>316000</v>
      </c>
      <c r="H140" s="444">
        <v>317210</v>
      </c>
      <c r="I140" s="426">
        <f t="shared" si="1"/>
        <v>0.99618549226064756</v>
      </c>
    </row>
    <row r="141" spans="2:9" ht="12" x14ac:dyDescent="0.15">
      <c r="B141" s="712"/>
      <c r="C141" s="455" t="s">
        <v>462</v>
      </c>
      <c r="D141" s="450">
        <v>1</v>
      </c>
      <c r="E141" s="451">
        <v>4</v>
      </c>
      <c r="F141" s="423" t="s">
        <v>389</v>
      </c>
      <c r="G141" s="444">
        <v>170000</v>
      </c>
      <c r="H141" s="444">
        <v>154000</v>
      </c>
      <c r="I141" s="426">
        <f t="shared" si="1"/>
        <v>1.1038961038961039</v>
      </c>
    </row>
    <row r="142" spans="2:9" ht="12" x14ac:dyDescent="0.15">
      <c r="B142" s="712"/>
      <c r="C142" s="455" t="s">
        <v>269</v>
      </c>
      <c r="D142" s="450">
        <v>1</v>
      </c>
      <c r="E142" s="451">
        <v>4</v>
      </c>
      <c r="F142" s="423" t="s">
        <v>389</v>
      </c>
      <c r="G142" s="444">
        <v>296700</v>
      </c>
      <c r="H142" s="444">
        <v>280750</v>
      </c>
      <c r="I142" s="426">
        <f t="shared" ref="I142:I210" si="2">IFERROR(G142/H142,"－")</f>
        <v>1.0568121104185217</v>
      </c>
    </row>
    <row r="143" spans="2:9" ht="12" x14ac:dyDescent="0.15">
      <c r="B143" s="712"/>
      <c r="C143" s="455" t="s">
        <v>270</v>
      </c>
      <c r="D143" s="450">
        <v>1</v>
      </c>
      <c r="E143" s="451">
        <v>4</v>
      </c>
      <c r="F143" s="423" t="s">
        <v>316</v>
      </c>
      <c r="G143" s="444">
        <v>81120</v>
      </c>
      <c r="H143" s="444">
        <v>79550</v>
      </c>
      <c r="I143" s="426">
        <f t="shared" si="2"/>
        <v>1.0197360150848522</v>
      </c>
    </row>
    <row r="144" spans="2:9" ht="12" x14ac:dyDescent="0.15">
      <c r="B144" s="712"/>
      <c r="C144" s="455" t="s">
        <v>463</v>
      </c>
      <c r="D144" s="450">
        <v>1</v>
      </c>
      <c r="E144" s="451">
        <v>4</v>
      </c>
      <c r="F144" s="423" t="s">
        <v>316</v>
      </c>
      <c r="G144" s="444">
        <v>51020</v>
      </c>
      <c r="H144" s="444">
        <v>48980</v>
      </c>
      <c r="I144" s="426">
        <f t="shared" si="2"/>
        <v>1.0416496529195589</v>
      </c>
    </row>
    <row r="145" spans="2:9" ht="12" x14ac:dyDescent="0.15">
      <c r="B145" s="712"/>
      <c r="C145" s="603" t="s">
        <v>271</v>
      </c>
      <c r="D145" s="604"/>
      <c r="E145" s="605"/>
      <c r="F145" s="430" t="s">
        <v>316</v>
      </c>
      <c r="G145" s="606">
        <v>73640</v>
      </c>
      <c r="H145" s="606">
        <v>68440</v>
      </c>
      <c r="I145" s="433">
        <f t="shared" si="2"/>
        <v>1.0759789596727061</v>
      </c>
    </row>
    <row r="146" spans="2:9" ht="12" x14ac:dyDescent="0.15">
      <c r="B146" s="712"/>
      <c r="C146" s="603" t="s">
        <v>272</v>
      </c>
      <c r="D146" s="604"/>
      <c r="E146" s="605"/>
      <c r="F146" s="430" t="s">
        <v>316</v>
      </c>
      <c r="G146" s="606">
        <v>135300</v>
      </c>
      <c r="H146" s="606">
        <v>115560</v>
      </c>
      <c r="I146" s="433">
        <f t="shared" si="2"/>
        <v>1.1708203530633436</v>
      </c>
    </row>
    <row r="147" spans="2:9" ht="12" x14ac:dyDescent="0.15">
      <c r="B147" s="712"/>
      <c r="C147" s="603" t="s">
        <v>273</v>
      </c>
      <c r="D147" s="604"/>
      <c r="E147" s="605"/>
      <c r="F147" s="430" t="s">
        <v>316</v>
      </c>
      <c r="G147" s="606">
        <v>58790</v>
      </c>
      <c r="H147" s="606">
        <v>62760</v>
      </c>
      <c r="I147" s="433">
        <f t="shared" si="2"/>
        <v>0.93674314850223073</v>
      </c>
    </row>
    <row r="148" spans="2:9" ht="12" x14ac:dyDescent="0.15">
      <c r="B148" s="712"/>
      <c r="C148" s="603" t="s">
        <v>464</v>
      </c>
      <c r="D148" s="604"/>
      <c r="E148" s="605"/>
      <c r="F148" s="430" t="s">
        <v>211</v>
      </c>
      <c r="G148" s="606">
        <v>117910</v>
      </c>
      <c r="H148" s="606">
        <v>108230</v>
      </c>
      <c r="I148" s="433">
        <f t="shared" si="2"/>
        <v>1.0894391573500877</v>
      </c>
    </row>
    <row r="149" spans="2:9" ht="12" x14ac:dyDescent="0.15">
      <c r="B149" s="712" t="s">
        <v>274</v>
      </c>
      <c r="C149" s="473" t="s">
        <v>275</v>
      </c>
      <c r="D149" s="474">
        <v>1</v>
      </c>
      <c r="E149" s="475">
        <v>5</v>
      </c>
      <c r="F149" s="414" t="s">
        <v>200</v>
      </c>
      <c r="G149" s="476">
        <v>58252</v>
      </c>
      <c r="H149" s="476">
        <v>60111</v>
      </c>
      <c r="I149" s="417">
        <f t="shared" si="2"/>
        <v>0.96907387998868755</v>
      </c>
    </row>
    <row r="150" spans="2:9" ht="12" x14ac:dyDescent="0.15">
      <c r="B150" s="712"/>
      <c r="C150" s="455" t="s">
        <v>276</v>
      </c>
      <c r="D150" s="450">
        <v>2</v>
      </c>
      <c r="E150" s="451">
        <v>1</v>
      </c>
      <c r="F150" s="449" t="s">
        <v>212</v>
      </c>
      <c r="G150" s="444">
        <v>198000</v>
      </c>
      <c r="H150" s="444">
        <v>74600</v>
      </c>
      <c r="I150" s="426">
        <f t="shared" si="2"/>
        <v>2.6541554959785523</v>
      </c>
    </row>
    <row r="151" spans="2:9" ht="12" x14ac:dyDescent="0.15">
      <c r="B151" s="712"/>
      <c r="C151" s="463" t="s">
        <v>277</v>
      </c>
      <c r="D151" s="464">
        <v>2</v>
      </c>
      <c r="E151" s="465">
        <v>1</v>
      </c>
      <c r="F151" s="452" t="s">
        <v>212</v>
      </c>
      <c r="G151" s="443">
        <v>160000</v>
      </c>
      <c r="H151" s="443">
        <v>140000</v>
      </c>
      <c r="I151" s="439">
        <f t="shared" si="2"/>
        <v>1.1428571428571428</v>
      </c>
    </row>
    <row r="152" spans="2:9" ht="12" x14ac:dyDescent="0.15">
      <c r="B152" s="712" t="s">
        <v>278</v>
      </c>
      <c r="C152" s="473" t="s">
        <v>279</v>
      </c>
      <c r="D152" s="474">
        <v>1</v>
      </c>
      <c r="E152" s="475">
        <v>3</v>
      </c>
      <c r="F152" s="414" t="s">
        <v>199</v>
      </c>
      <c r="G152" s="476">
        <v>57857</v>
      </c>
      <c r="H152" s="476">
        <v>53196</v>
      </c>
      <c r="I152" s="417">
        <f t="shared" si="2"/>
        <v>1.0876193698774343</v>
      </c>
    </row>
    <row r="153" spans="2:9" ht="12" x14ac:dyDescent="0.15">
      <c r="B153" s="712"/>
      <c r="C153" s="463" t="s">
        <v>280</v>
      </c>
      <c r="D153" s="464">
        <v>1</v>
      </c>
      <c r="E153" s="465">
        <v>4</v>
      </c>
      <c r="F153" s="437" t="s">
        <v>205</v>
      </c>
      <c r="G153" s="443">
        <v>148306</v>
      </c>
      <c r="H153" s="443">
        <v>192817</v>
      </c>
      <c r="I153" s="439">
        <f t="shared" si="2"/>
        <v>0.76915417209063519</v>
      </c>
    </row>
    <row r="154" spans="2:9" ht="12" x14ac:dyDescent="0.15">
      <c r="B154" s="712" t="s">
        <v>281</v>
      </c>
      <c r="C154" s="473" t="s">
        <v>282</v>
      </c>
      <c r="D154" s="474">
        <v>1</v>
      </c>
      <c r="E154" s="475">
        <v>2</v>
      </c>
      <c r="F154" s="479" t="s">
        <v>211</v>
      </c>
      <c r="G154" s="476">
        <v>173595</v>
      </c>
      <c r="H154" s="476">
        <v>200354</v>
      </c>
      <c r="I154" s="417">
        <f t="shared" si="2"/>
        <v>0.86644139872425807</v>
      </c>
    </row>
    <row r="155" spans="2:9" ht="12" x14ac:dyDescent="0.15">
      <c r="B155" s="712"/>
      <c r="C155" s="607" t="s">
        <v>465</v>
      </c>
      <c r="D155" s="608"/>
      <c r="E155" s="609"/>
      <c r="F155" s="610" t="s">
        <v>389</v>
      </c>
      <c r="G155" s="611">
        <v>54000</v>
      </c>
      <c r="H155" s="612" t="s">
        <v>448</v>
      </c>
      <c r="I155" s="613" t="str">
        <f t="shared" si="2"/>
        <v>－</v>
      </c>
    </row>
    <row r="156" spans="2:9" ht="12" x14ac:dyDescent="0.15">
      <c r="B156" s="712"/>
      <c r="C156" s="455" t="s">
        <v>283</v>
      </c>
      <c r="D156" s="450">
        <v>1</v>
      </c>
      <c r="E156" s="451">
        <v>5</v>
      </c>
      <c r="F156" s="423" t="s">
        <v>200</v>
      </c>
      <c r="G156" s="444">
        <v>1050089</v>
      </c>
      <c r="H156" s="444">
        <v>1036665</v>
      </c>
      <c r="I156" s="426">
        <f t="shared" si="2"/>
        <v>1.0129492169601559</v>
      </c>
    </row>
    <row r="157" spans="2:9" ht="12" x14ac:dyDescent="0.15">
      <c r="B157" s="712"/>
      <c r="C157" s="463" t="s">
        <v>284</v>
      </c>
      <c r="D157" s="464">
        <v>1</v>
      </c>
      <c r="E157" s="465">
        <v>3</v>
      </c>
      <c r="F157" s="437" t="s">
        <v>199</v>
      </c>
      <c r="G157" s="443">
        <v>189928</v>
      </c>
      <c r="H157" s="443">
        <v>175322</v>
      </c>
      <c r="I157" s="439">
        <f t="shared" si="2"/>
        <v>1.0833095675385862</v>
      </c>
    </row>
    <row r="158" spans="2:9" ht="12" x14ac:dyDescent="0.15">
      <c r="B158" s="712" t="s">
        <v>285</v>
      </c>
      <c r="C158" s="473" t="s">
        <v>286</v>
      </c>
      <c r="D158" s="474">
        <v>1</v>
      </c>
      <c r="E158" s="475">
        <v>3</v>
      </c>
      <c r="F158" s="414" t="s">
        <v>199</v>
      </c>
      <c r="G158" s="476">
        <v>55030</v>
      </c>
      <c r="H158" s="476">
        <v>58749</v>
      </c>
      <c r="I158" s="417">
        <f t="shared" si="2"/>
        <v>0.9366967948390611</v>
      </c>
    </row>
    <row r="159" spans="2:9" ht="12" x14ac:dyDescent="0.15">
      <c r="B159" s="712"/>
      <c r="C159" s="455" t="s">
        <v>287</v>
      </c>
      <c r="D159" s="450">
        <v>1</v>
      </c>
      <c r="E159" s="451">
        <v>3</v>
      </c>
      <c r="F159" s="423" t="s">
        <v>199</v>
      </c>
      <c r="G159" s="444">
        <v>124626</v>
      </c>
      <c r="H159" s="444">
        <v>114265</v>
      </c>
      <c r="I159" s="426">
        <f t="shared" si="2"/>
        <v>1.0906751848772589</v>
      </c>
    </row>
    <row r="160" spans="2:9" ht="12" x14ac:dyDescent="0.15">
      <c r="B160" s="712"/>
      <c r="C160" s="455" t="s">
        <v>288</v>
      </c>
      <c r="D160" s="450">
        <v>1</v>
      </c>
      <c r="E160" s="451">
        <v>1</v>
      </c>
      <c r="F160" s="423" t="s">
        <v>203</v>
      </c>
      <c r="G160" s="444">
        <v>94500</v>
      </c>
      <c r="H160" s="444">
        <v>93800</v>
      </c>
      <c r="I160" s="426">
        <f t="shared" si="2"/>
        <v>1.0074626865671641</v>
      </c>
    </row>
    <row r="161" spans="2:9" ht="12" x14ac:dyDescent="0.15">
      <c r="B161" s="712"/>
      <c r="C161" s="463" t="s">
        <v>289</v>
      </c>
      <c r="D161" s="464">
        <v>1</v>
      </c>
      <c r="E161" s="465">
        <v>5</v>
      </c>
      <c r="F161" s="437" t="s">
        <v>200</v>
      </c>
      <c r="G161" s="443">
        <v>422742</v>
      </c>
      <c r="H161" s="443">
        <v>380535</v>
      </c>
      <c r="I161" s="439">
        <f t="shared" si="2"/>
        <v>1.1109148961330757</v>
      </c>
    </row>
    <row r="162" spans="2:9" ht="12" x14ac:dyDescent="0.15">
      <c r="B162" s="477" t="s">
        <v>290</v>
      </c>
      <c r="C162" s="467" t="s">
        <v>291</v>
      </c>
      <c r="D162" s="468">
        <v>1</v>
      </c>
      <c r="E162" s="469">
        <v>5</v>
      </c>
      <c r="F162" s="470" t="s">
        <v>200</v>
      </c>
      <c r="G162" s="471">
        <v>60309</v>
      </c>
      <c r="H162" s="471">
        <v>56025</v>
      </c>
      <c r="I162" s="472">
        <f t="shared" si="2"/>
        <v>1.0764658634538153</v>
      </c>
    </row>
    <row r="163" spans="2:9" ht="12" x14ac:dyDescent="0.15">
      <c r="B163" s="410" t="s">
        <v>292</v>
      </c>
      <c r="C163" s="480" t="s">
        <v>293</v>
      </c>
      <c r="D163" s="481">
        <v>1</v>
      </c>
      <c r="E163" s="482">
        <v>4</v>
      </c>
      <c r="F163" s="483" t="s">
        <v>205</v>
      </c>
      <c r="G163" s="484">
        <v>172675</v>
      </c>
      <c r="H163" s="484">
        <v>187308</v>
      </c>
      <c r="I163" s="462">
        <f t="shared" si="2"/>
        <v>0.92187733572511588</v>
      </c>
    </row>
    <row r="164" spans="2:9" ht="12" x14ac:dyDescent="0.15">
      <c r="B164" s="712" t="s">
        <v>294</v>
      </c>
      <c r="C164" s="473" t="s">
        <v>295</v>
      </c>
      <c r="D164" s="474">
        <v>1</v>
      </c>
      <c r="E164" s="475">
        <v>5</v>
      </c>
      <c r="F164" s="414" t="s">
        <v>200</v>
      </c>
      <c r="G164" s="476">
        <v>204614</v>
      </c>
      <c r="H164" s="476">
        <v>192131</v>
      </c>
      <c r="I164" s="417">
        <f t="shared" si="2"/>
        <v>1.0649712956264215</v>
      </c>
    </row>
    <row r="165" spans="2:9" ht="12" x14ac:dyDescent="0.15">
      <c r="B165" s="712"/>
      <c r="C165" s="455" t="s">
        <v>296</v>
      </c>
      <c r="D165" s="450">
        <v>1</v>
      </c>
      <c r="E165" s="451">
        <v>1</v>
      </c>
      <c r="F165" s="423" t="s">
        <v>203</v>
      </c>
      <c r="G165" s="444">
        <v>322828</v>
      </c>
      <c r="H165" s="444">
        <v>260851</v>
      </c>
      <c r="I165" s="426">
        <f t="shared" si="2"/>
        <v>1.2375954088732648</v>
      </c>
    </row>
    <row r="166" spans="2:9" ht="12" x14ac:dyDescent="0.15">
      <c r="B166" s="712"/>
      <c r="C166" s="455" t="s">
        <v>297</v>
      </c>
      <c r="D166" s="450">
        <v>1</v>
      </c>
      <c r="E166" s="451">
        <v>3</v>
      </c>
      <c r="F166" s="423" t="s">
        <v>199</v>
      </c>
      <c r="G166" s="444">
        <v>61991</v>
      </c>
      <c r="H166" s="444">
        <v>56663</v>
      </c>
      <c r="I166" s="426">
        <f t="shared" si="2"/>
        <v>1.0940296136808851</v>
      </c>
    </row>
    <row r="167" spans="2:9" ht="12" x14ac:dyDescent="0.15">
      <c r="B167" s="712"/>
      <c r="C167" s="455" t="s">
        <v>298</v>
      </c>
      <c r="D167" s="450">
        <v>1</v>
      </c>
      <c r="E167" s="451">
        <v>5</v>
      </c>
      <c r="F167" s="423" t="s">
        <v>200</v>
      </c>
      <c r="G167" s="444">
        <v>118375</v>
      </c>
      <c r="H167" s="444">
        <v>108185</v>
      </c>
      <c r="I167" s="426">
        <f t="shared" si="2"/>
        <v>1.0941905070018949</v>
      </c>
    </row>
    <row r="168" spans="2:9" ht="12" x14ac:dyDescent="0.15">
      <c r="B168" s="712"/>
      <c r="C168" s="455" t="s">
        <v>299</v>
      </c>
      <c r="D168" s="450">
        <v>1</v>
      </c>
      <c r="E168" s="451">
        <v>1</v>
      </c>
      <c r="F168" s="423" t="s">
        <v>203</v>
      </c>
      <c r="G168" s="444">
        <v>65021</v>
      </c>
      <c r="H168" s="444">
        <v>76831</v>
      </c>
      <c r="I168" s="426">
        <f t="shared" si="2"/>
        <v>0.84628600434720358</v>
      </c>
    </row>
    <row r="169" spans="2:9" ht="12" x14ac:dyDescent="0.15">
      <c r="B169" s="712"/>
      <c r="C169" s="463" t="s">
        <v>466</v>
      </c>
      <c r="D169" s="464">
        <v>1</v>
      </c>
      <c r="E169" s="465">
        <v>2</v>
      </c>
      <c r="F169" s="452" t="s">
        <v>211</v>
      </c>
      <c r="G169" s="443">
        <v>328516</v>
      </c>
      <c r="H169" s="614" t="s">
        <v>467</v>
      </c>
      <c r="I169" s="439" t="str">
        <f t="shared" si="2"/>
        <v>－</v>
      </c>
    </row>
    <row r="170" spans="2:9" ht="12" x14ac:dyDescent="0.15">
      <c r="B170" s="712" t="s">
        <v>146</v>
      </c>
      <c r="C170" s="473" t="s">
        <v>300</v>
      </c>
      <c r="D170" s="474">
        <v>1</v>
      </c>
      <c r="E170" s="475">
        <v>1</v>
      </c>
      <c r="F170" s="414" t="s">
        <v>203</v>
      </c>
      <c r="G170" s="476">
        <v>216704</v>
      </c>
      <c r="H170" s="476">
        <v>187881</v>
      </c>
      <c r="I170" s="417">
        <f t="shared" si="2"/>
        <v>1.1534109356454352</v>
      </c>
    </row>
    <row r="171" spans="2:9" ht="12" x14ac:dyDescent="0.15">
      <c r="B171" s="712"/>
      <c r="C171" s="455" t="s">
        <v>301</v>
      </c>
      <c r="D171" s="450">
        <v>1</v>
      </c>
      <c r="E171" s="451">
        <v>3</v>
      </c>
      <c r="F171" s="423" t="s">
        <v>199</v>
      </c>
      <c r="G171" s="444">
        <v>125339</v>
      </c>
      <c r="H171" s="444">
        <v>124901</v>
      </c>
      <c r="I171" s="426">
        <f t="shared" si="2"/>
        <v>1.0035067773676751</v>
      </c>
    </row>
    <row r="172" spans="2:9" ht="12" x14ac:dyDescent="0.15">
      <c r="B172" s="712"/>
      <c r="C172" s="603" t="s">
        <v>468</v>
      </c>
      <c r="D172" s="604"/>
      <c r="E172" s="605"/>
      <c r="F172" s="430" t="s">
        <v>199</v>
      </c>
      <c r="G172" s="606">
        <v>56798</v>
      </c>
      <c r="H172" s="606">
        <v>46573</v>
      </c>
      <c r="I172" s="433">
        <f t="shared" si="2"/>
        <v>1.2195478066691001</v>
      </c>
    </row>
    <row r="173" spans="2:9" ht="12" x14ac:dyDescent="0.15">
      <c r="B173" s="712"/>
      <c r="C173" s="463" t="s">
        <v>302</v>
      </c>
      <c r="D173" s="464">
        <v>1</v>
      </c>
      <c r="E173" s="465">
        <v>5</v>
      </c>
      <c r="F173" s="437" t="s">
        <v>200</v>
      </c>
      <c r="G173" s="443">
        <v>82490</v>
      </c>
      <c r="H173" s="443">
        <v>74460</v>
      </c>
      <c r="I173" s="439">
        <f t="shared" si="2"/>
        <v>1.107843137254902</v>
      </c>
    </row>
    <row r="174" spans="2:9" ht="12" x14ac:dyDescent="0.15">
      <c r="B174" s="712" t="s">
        <v>303</v>
      </c>
      <c r="C174" s="473" t="s">
        <v>304</v>
      </c>
      <c r="D174" s="474">
        <v>1</v>
      </c>
      <c r="E174" s="475">
        <v>3</v>
      </c>
      <c r="F174" s="414" t="s">
        <v>199</v>
      </c>
      <c r="G174" s="476">
        <v>514800</v>
      </c>
      <c r="H174" s="476">
        <v>451050</v>
      </c>
      <c r="I174" s="417">
        <f t="shared" si="2"/>
        <v>1.1413368806119055</v>
      </c>
    </row>
    <row r="175" spans="2:9" ht="12" x14ac:dyDescent="0.15">
      <c r="B175" s="712"/>
      <c r="C175" s="455" t="s">
        <v>305</v>
      </c>
      <c r="D175" s="450">
        <v>1</v>
      </c>
      <c r="E175" s="451">
        <v>1</v>
      </c>
      <c r="F175" s="423" t="s">
        <v>316</v>
      </c>
      <c r="G175" s="444">
        <v>118790</v>
      </c>
      <c r="H175" s="444">
        <v>100110</v>
      </c>
      <c r="I175" s="426">
        <f t="shared" si="2"/>
        <v>1.1865947457796424</v>
      </c>
    </row>
    <row r="176" spans="2:9" ht="12" x14ac:dyDescent="0.15">
      <c r="B176" s="712"/>
      <c r="C176" s="455" t="s">
        <v>469</v>
      </c>
      <c r="D176" s="450">
        <v>1</v>
      </c>
      <c r="E176" s="451">
        <v>1</v>
      </c>
      <c r="F176" s="423" t="s">
        <v>316</v>
      </c>
      <c r="G176" s="444">
        <v>66080</v>
      </c>
      <c r="H176" s="444">
        <v>48770</v>
      </c>
      <c r="I176" s="426">
        <f t="shared" si="2"/>
        <v>1.3549313102316998</v>
      </c>
    </row>
    <row r="177" spans="2:9" ht="12" x14ac:dyDescent="0.15">
      <c r="B177" s="712"/>
      <c r="C177" s="455" t="s">
        <v>306</v>
      </c>
      <c r="D177" s="450">
        <v>2</v>
      </c>
      <c r="E177" s="451">
        <v>1</v>
      </c>
      <c r="F177" s="449" t="s">
        <v>389</v>
      </c>
      <c r="G177" s="444">
        <v>114000</v>
      </c>
      <c r="H177" s="444">
        <v>69000</v>
      </c>
      <c r="I177" s="426">
        <f t="shared" si="2"/>
        <v>1.6521739130434783</v>
      </c>
    </row>
    <row r="178" spans="2:9" ht="12" x14ac:dyDescent="0.15">
      <c r="B178" s="712"/>
      <c r="C178" s="603" t="s">
        <v>470</v>
      </c>
      <c r="D178" s="604"/>
      <c r="E178" s="605"/>
      <c r="F178" s="602" t="s">
        <v>316</v>
      </c>
      <c r="G178" s="606">
        <v>52470</v>
      </c>
      <c r="H178" s="606">
        <v>43440</v>
      </c>
      <c r="I178" s="433">
        <f t="shared" si="2"/>
        <v>1.2078729281767955</v>
      </c>
    </row>
    <row r="179" spans="2:9" ht="12" x14ac:dyDescent="0.15">
      <c r="B179" s="712"/>
      <c r="C179" s="463" t="s">
        <v>471</v>
      </c>
      <c r="D179" s="464">
        <v>1</v>
      </c>
      <c r="E179" s="465">
        <v>5</v>
      </c>
      <c r="F179" s="437" t="s">
        <v>200</v>
      </c>
      <c r="G179" s="443">
        <v>102960</v>
      </c>
      <c r="H179" s="443">
        <v>91230</v>
      </c>
      <c r="I179" s="439">
        <f t="shared" si="2"/>
        <v>1.128576126274252</v>
      </c>
    </row>
    <row r="180" spans="2:9" ht="12" x14ac:dyDescent="0.15">
      <c r="B180" s="711" t="s">
        <v>150</v>
      </c>
      <c r="C180" s="473" t="s">
        <v>472</v>
      </c>
      <c r="D180" s="474">
        <v>1</v>
      </c>
      <c r="E180" s="475">
        <v>3</v>
      </c>
      <c r="F180" s="414" t="s">
        <v>199</v>
      </c>
      <c r="G180" s="476">
        <v>63780</v>
      </c>
      <c r="H180" s="476">
        <v>54770</v>
      </c>
      <c r="I180" s="417">
        <f t="shared" si="2"/>
        <v>1.164506116487128</v>
      </c>
    </row>
    <row r="181" spans="2:9" ht="12" x14ac:dyDescent="0.15">
      <c r="B181" s="711"/>
      <c r="C181" s="455" t="s">
        <v>473</v>
      </c>
      <c r="D181" s="450">
        <v>1</v>
      </c>
      <c r="E181" s="451">
        <v>3</v>
      </c>
      <c r="F181" s="423" t="s">
        <v>199</v>
      </c>
      <c r="G181" s="444">
        <v>54320</v>
      </c>
      <c r="H181" s="444">
        <v>50740</v>
      </c>
      <c r="I181" s="426">
        <f t="shared" si="2"/>
        <v>1.0705557745368546</v>
      </c>
    </row>
    <row r="182" spans="2:9" ht="12" x14ac:dyDescent="0.15">
      <c r="B182" s="711"/>
      <c r="C182" s="455" t="s">
        <v>474</v>
      </c>
      <c r="D182" s="450">
        <v>1</v>
      </c>
      <c r="E182" s="451">
        <v>3</v>
      </c>
      <c r="F182" s="423" t="s">
        <v>199</v>
      </c>
      <c r="G182" s="444">
        <v>97790</v>
      </c>
      <c r="H182" s="444">
        <v>65600</v>
      </c>
      <c r="I182" s="426">
        <f t="shared" si="2"/>
        <v>1.4907012195121951</v>
      </c>
    </row>
    <row r="183" spans="2:9" ht="12" x14ac:dyDescent="0.15">
      <c r="B183" s="711"/>
      <c r="C183" s="455" t="s">
        <v>475</v>
      </c>
      <c r="D183" s="450">
        <v>2</v>
      </c>
      <c r="E183" s="451">
        <v>1</v>
      </c>
      <c r="F183" s="449" t="s">
        <v>212</v>
      </c>
      <c r="G183" s="444">
        <v>100000</v>
      </c>
      <c r="H183" s="444">
        <v>2000</v>
      </c>
      <c r="I183" s="426">
        <f t="shared" si="2"/>
        <v>50</v>
      </c>
    </row>
    <row r="184" spans="2:9" ht="12" x14ac:dyDescent="0.15">
      <c r="B184" s="711"/>
      <c r="C184" s="455" t="s">
        <v>476</v>
      </c>
      <c r="D184" s="450">
        <v>1</v>
      </c>
      <c r="E184" s="451">
        <v>4</v>
      </c>
      <c r="F184" s="423" t="s">
        <v>205</v>
      </c>
      <c r="G184" s="444">
        <v>173340</v>
      </c>
      <c r="H184" s="444">
        <v>151440</v>
      </c>
      <c r="I184" s="426">
        <f t="shared" si="2"/>
        <v>1.1446117274167988</v>
      </c>
    </row>
    <row r="185" spans="2:9" ht="12" x14ac:dyDescent="0.15">
      <c r="B185" s="711"/>
      <c r="C185" s="603" t="s">
        <v>477</v>
      </c>
      <c r="D185" s="604"/>
      <c r="E185" s="605"/>
      <c r="F185" s="430" t="s">
        <v>316</v>
      </c>
      <c r="G185" s="606">
        <v>50100</v>
      </c>
      <c r="H185" s="606">
        <v>40820</v>
      </c>
      <c r="I185" s="433">
        <f t="shared" si="2"/>
        <v>1.2273395394414504</v>
      </c>
    </row>
    <row r="186" spans="2:9" ht="12" x14ac:dyDescent="0.15">
      <c r="B186" s="711"/>
      <c r="C186" s="463" t="s">
        <v>478</v>
      </c>
      <c r="D186" s="464">
        <v>1</v>
      </c>
      <c r="E186" s="465">
        <v>5</v>
      </c>
      <c r="F186" s="437" t="s">
        <v>200</v>
      </c>
      <c r="G186" s="443">
        <v>454820</v>
      </c>
      <c r="H186" s="443">
        <v>410340</v>
      </c>
      <c r="I186" s="439">
        <f t="shared" si="2"/>
        <v>1.1083979139250377</v>
      </c>
    </row>
    <row r="187" spans="2:9" ht="12" x14ac:dyDescent="0.15">
      <c r="B187" s="573" t="s">
        <v>479</v>
      </c>
      <c r="C187" s="615" t="s">
        <v>480</v>
      </c>
      <c r="D187" s="464">
        <v>1</v>
      </c>
      <c r="E187" s="465">
        <v>4</v>
      </c>
      <c r="F187" s="437" t="s">
        <v>205</v>
      </c>
      <c r="G187" s="443">
        <v>59460</v>
      </c>
      <c r="H187" s="443">
        <v>5440</v>
      </c>
      <c r="I187" s="439">
        <f t="shared" si="2"/>
        <v>10.930147058823529</v>
      </c>
    </row>
    <row r="188" spans="2:9" ht="12" x14ac:dyDescent="0.15">
      <c r="B188" s="713" t="s">
        <v>307</v>
      </c>
      <c r="C188" s="473" t="s">
        <v>308</v>
      </c>
      <c r="D188" s="474">
        <v>1</v>
      </c>
      <c r="E188" s="475">
        <v>2</v>
      </c>
      <c r="F188" s="479" t="s">
        <v>211</v>
      </c>
      <c r="G188" s="476">
        <v>227065</v>
      </c>
      <c r="H188" s="476">
        <v>226243</v>
      </c>
      <c r="I188" s="417">
        <f t="shared" si="2"/>
        <v>1.0036332615815737</v>
      </c>
    </row>
    <row r="189" spans="2:9" ht="12" x14ac:dyDescent="0.15">
      <c r="B189" s="714"/>
      <c r="C189" s="455" t="s">
        <v>309</v>
      </c>
      <c r="D189" s="450">
        <v>1</v>
      </c>
      <c r="E189" s="451">
        <v>2</v>
      </c>
      <c r="F189" s="449" t="s">
        <v>211</v>
      </c>
      <c r="G189" s="444">
        <v>63498</v>
      </c>
      <c r="H189" s="444">
        <v>59205</v>
      </c>
      <c r="I189" s="426">
        <f t="shared" si="2"/>
        <v>1.0725107676716494</v>
      </c>
    </row>
    <row r="190" spans="2:9" ht="12" x14ac:dyDescent="0.15">
      <c r="B190" s="714"/>
      <c r="C190" s="455" t="s">
        <v>481</v>
      </c>
      <c r="D190" s="450">
        <v>1</v>
      </c>
      <c r="E190" s="451">
        <v>2</v>
      </c>
      <c r="F190" s="449" t="s">
        <v>211</v>
      </c>
      <c r="G190" s="444">
        <v>363714</v>
      </c>
      <c r="H190" s="444">
        <v>322921</v>
      </c>
      <c r="I190" s="426">
        <f t="shared" si="2"/>
        <v>1.126325014477225</v>
      </c>
    </row>
    <row r="191" spans="2:9" ht="12" x14ac:dyDescent="0.15">
      <c r="B191" s="714"/>
      <c r="C191" s="455" t="s">
        <v>482</v>
      </c>
      <c r="D191" s="450">
        <v>1</v>
      </c>
      <c r="E191" s="451">
        <v>2</v>
      </c>
      <c r="F191" s="449" t="s">
        <v>211</v>
      </c>
      <c r="G191" s="444">
        <v>67345</v>
      </c>
      <c r="H191" s="444">
        <v>62645</v>
      </c>
      <c r="I191" s="426">
        <f t="shared" si="2"/>
        <v>1.0750259398196185</v>
      </c>
    </row>
    <row r="192" spans="2:9" ht="12" x14ac:dyDescent="0.15">
      <c r="B192" s="714"/>
      <c r="C192" s="455" t="s">
        <v>483</v>
      </c>
      <c r="D192" s="450">
        <v>2</v>
      </c>
      <c r="E192" s="451">
        <v>1</v>
      </c>
      <c r="F192" s="449" t="s">
        <v>212</v>
      </c>
      <c r="G192" s="444">
        <v>410000</v>
      </c>
      <c r="H192" s="444">
        <v>395000</v>
      </c>
      <c r="I192" s="426">
        <f t="shared" si="2"/>
        <v>1.0379746835443038</v>
      </c>
    </row>
    <row r="193" spans="2:9" ht="12" x14ac:dyDescent="0.15">
      <c r="B193" s="714"/>
      <c r="C193" s="455" t="s">
        <v>484</v>
      </c>
      <c r="D193" s="450">
        <v>2</v>
      </c>
      <c r="E193" s="451">
        <v>1</v>
      </c>
      <c r="F193" s="449" t="s">
        <v>212</v>
      </c>
      <c r="G193" s="444">
        <v>85000</v>
      </c>
      <c r="H193" s="444">
        <v>44000</v>
      </c>
      <c r="I193" s="426">
        <f t="shared" si="2"/>
        <v>1.9318181818181819</v>
      </c>
    </row>
    <row r="194" spans="2:9" ht="12" x14ac:dyDescent="0.15">
      <c r="B194" s="714"/>
      <c r="C194" s="455" t="s">
        <v>310</v>
      </c>
      <c r="D194" s="450">
        <v>2</v>
      </c>
      <c r="E194" s="451">
        <v>1</v>
      </c>
      <c r="F194" s="449" t="s">
        <v>383</v>
      </c>
      <c r="G194" s="444">
        <v>75085</v>
      </c>
      <c r="H194" s="444">
        <v>70509</v>
      </c>
      <c r="I194" s="426">
        <f t="shared" si="2"/>
        <v>1.0648995163737962</v>
      </c>
    </row>
    <row r="195" spans="2:9" ht="12" x14ac:dyDescent="0.15">
      <c r="B195" s="714"/>
      <c r="C195" s="455" t="s">
        <v>311</v>
      </c>
      <c r="D195" s="450">
        <v>1</v>
      </c>
      <c r="E195" s="451">
        <v>5</v>
      </c>
      <c r="F195" s="423" t="s">
        <v>316</v>
      </c>
      <c r="G195" s="444">
        <v>56820</v>
      </c>
      <c r="H195" s="444">
        <v>55470</v>
      </c>
      <c r="I195" s="426">
        <f t="shared" si="2"/>
        <v>1.024337479718767</v>
      </c>
    </row>
    <row r="196" spans="2:9" ht="12" x14ac:dyDescent="0.15">
      <c r="B196" s="714"/>
      <c r="C196" s="455" t="s">
        <v>312</v>
      </c>
      <c r="D196" s="450">
        <v>1</v>
      </c>
      <c r="E196" s="451">
        <v>4</v>
      </c>
      <c r="F196" s="423" t="s">
        <v>205</v>
      </c>
      <c r="G196" s="444">
        <v>105225</v>
      </c>
      <c r="H196" s="444">
        <v>111943</v>
      </c>
      <c r="I196" s="426">
        <f t="shared" si="2"/>
        <v>0.93998731497279864</v>
      </c>
    </row>
    <row r="197" spans="2:9" ht="12" x14ac:dyDescent="0.15">
      <c r="B197" s="714"/>
      <c r="C197" s="455" t="s">
        <v>313</v>
      </c>
      <c r="D197" s="450">
        <v>1</v>
      </c>
      <c r="E197" s="451">
        <v>4</v>
      </c>
      <c r="F197" s="423" t="s">
        <v>383</v>
      </c>
      <c r="G197" s="444">
        <v>73162</v>
      </c>
      <c r="H197" s="444">
        <v>77311</v>
      </c>
      <c r="I197" s="426">
        <f t="shared" si="2"/>
        <v>0.94633363945622229</v>
      </c>
    </row>
    <row r="198" spans="2:9" ht="12" x14ac:dyDescent="0.15">
      <c r="B198" s="714"/>
      <c r="C198" s="455" t="s">
        <v>485</v>
      </c>
      <c r="D198" s="450">
        <v>1</v>
      </c>
      <c r="E198" s="451">
        <v>5</v>
      </c>
      <c r="F198" s="423" t="s">
        <v>316</v>
      </c>
      <c r="G198" s="444">
        <v>53312</v>
      </c>
      <c r="H198" s="444">
        <v>52518</v>
      </c>
      <c r="I198" s="426">
        <f t="shared" si="2"/>
        <v>1.015118625994897</v>
      </c>
    </row>
    <row r="199" spans="2:9" ht="12" x14ac:dyDescent="0.15">
      <c r="B199" s="714"/>
      <c r="C199" s="455" t="s">
        <v>314</v>
      </c>
      <c r="D199" s="450">
        <v>1</v>
      </c>
      <c r="E199" s="451">
        <v>5</v>
      </c>
      <c r="F199" s="423" t="s">
        <v>200</v>
      </c>
      <c r="G199" s="444">
        <v>306330</v>
      </c>
      <c r="H199" s="444">
        <v>272160</v>
      </c>
      <c r="I199" s="426">
        <f t="shared" si="2"/>
        <v>1.1255511463844796</v>
      </c>
    </row>
    <row r="200" spans="2:9" ht="12" x14ac:dyDescent="0.15">
      <c r="B200" s="715"/>
      <c r="C200" s="463" t="s">
        <v>315</v>
      </c>
      <c r="D200" s="464"/>
      <c r="E200" s="465"/>
      <c r="F200" s="437" t="s">
        <v>316</v>
      </c>
      <c r="G200" s="443">
        <v>100965</v>
      </c>
      <c r="H200" s="443">
        <v>80541</v>
      </c>
      <c r="I200" s="439">
        <f t="shared" si="2"/>
        <v>1.2535851305546244</v>
      </c>
    </row>
    <row r="201" spans="2:9" ht="12" x14ac:dyDescent="0.15">
      <c r="B201" s="711" t="s">
        <v>317</v>
      </c>
      <c r="C201" s="473" t="s">
        <v>318</v>
      </c>
      <c r="D201" s="474">
        <v>1</v>
      </c>
      <c r="E201" s="475">
        <v>2</v>
      </c>
      <c r="F201" s="479" t="s">
        <v>211</v>
      </c>
      <c r="G201" s="476">
        <v>87130</v>
      </c>
      <c r="H201" s="476">
        <v>88670</v>
      </c>
      <c r="I201" s="417">
        <f t="shared" si="2"/>
        <v>0.98263223187098225</v>
      </c>
    </row>
    <row r="202" spans="2:9" ht="12" x14ac:dyDescent="0.15">
      <c r="B202" s="711"/>
      <c r="C202" s="455" t="s">
        <v>319</v>
      </c>
      <c r="D202" s="450">
        <v>1</v>
      </c>
      <c r="E202" s="451">
        <v>5</v>
      </c>
      <c r="F202" s="423" t="s">
        <v>200</v>
      </c>
      <c r="G202" s="444">
        <v>442870</v>
      </c>
      <c r="H202" s="444">
        <v>391360</v>
      </c>
      <c r="I202" s="426">
        <f t="shared" si="2"/>
        <v>1.1316179476696648</v>
      </c>
    </row>
    <row r="203" spans="2:9" ht="12" x14ac:dyDescent="0.15">
      <c r="B203" s="711"/>
      <c r="C203" s="455" t="s">
        <v>320</v>
      </c>
      <c r="D203" s="450">
        <v>1</v>
      </c>
      <c r="E203" s="451">
        <v>5</v>
      </c>
      <c r="F203" s="423" t="s">
        <v>200</v>
      </c>
      <c r="G203" s="444">
        <v>209120</v>
      </c>
      <c r="H203" s="444">
        <v>207210</v>
      </c>
      <c r="I203" s="426">
        <f t="shared" si="2"/>
        <v>1.0092177018483663</v>
      </c>
    </row>
    <row r="204" spans="2:9" ht="12" x14ac:dyDescent="0.15">
      <c r="B204" s="711"/>
      <c r="C204" s="455" t="s">
        <v>321</v>
      </c>
      <c r="D204" s="450">
        <v>1</v>
      </c>
      <c r="E204" s="451">
        <v>5</v>
      </c>
      <c r="F204" s="423" t="s">
        <v>200</v>
      </c>
      <c r="G204" s="444">
        <v>146670</v>
      </c>
      <c r="H204" s="444">
        <v>113660</v>
      </c>
      <c r="I204" s="426">
        <f t="shared" si="2"/>
        <v>1.2904275910610592</v>
      </c>
    </row>
    <row r="205" spans="2:9" ht="12" x14ac:dyDescent="0.15">
      <c r="B205" s="711"/>
      <c r="C205" s="463" t="s">
        <v>322</v>
      </c>
      <c r="D205" s="464">
        <v>1</v>
      </c>
      <c r="E205" s="465">
        <v>4</v>
      </c>
      <c r="F205" s="437" t="s">
        <v>205</v>
      </c>
      <c r="G205" s="443">
        <v>282520</v>
      </c>
      <c r="H205" s="443">
        <v>240850</v>
      </c>
      <c r="I205" s="439">
        <f t="shared" si="2"/>
        <v>1.1730122482873158</v>
      </c>
    </row>
    <row r="206" spans="2:9" ht="12" x14ac:dyDescent="0.15">
      <c r="B206" s="711" t="s">
        <v>323</v>
      </c>
      <c r="C206" s="473" t="s">
        <v>324</v>
      </c>
      <c r="D206" s="474">
        <v>1</v>
      </c>
      <c r="E206" s="475">
        <v>3</v>
      </c>
      <c r="F206" s="414" t="s">
        <v>199</v>
      </c>
      <c r="G206" s="476">
        <v>510850</v>
      </c>
      <c r="H206" s="476">
        <v>482130</v>
      </c>
      <c r="I206" s="417">
        <f t="shared" si="2"/>
        <v>1.0595689959139651</v>
      </c>
    </row>
    <row r="207" spans="2:9" ht="12" x14ac:dyDescent="0.15">
      <c r="B207" s="711"/>
      <c r="C207" s="455" t="s">
        <v>325</v>
      </c>
      <c r="D207" s="450">
        <v>1</v>
      </c>
      <c r="E207" s="451">
        <v>1</v>
      </c>
      <c r="F207" s="423" t="s">
        <v>203</v>
      </c>
      <c r="G207" s="444">
        <v>139800</v>
      </c>
      <c r="H207" s="444">
        <v>89760</v>
      </c>
      <c r="I207" s="426">
        <f t="shared" si="2"/>
        <v>1.5574866310160427</v>
      </c>
    </row>
    <row r="208" spans="2:9" ht="12" x14ac:dyDescent="0.15">
      <c r="B208" s="711"/>
      <c r="C208" s="455" t="s">
        <v>326</v>
      </c>
      <c r="D208" s="450">
        <v>1</v>
      </c>
      <c r="E208" s="451">
        <v>1</v>
      </c>
      <c r="F208" s="423" t="s">
        <v>203</v>
      </c>
      <c r="G208" s="444">
        <v>57450</v>
      </c>
      <c r="H208" s="444">
        <v>54700</v>
      </c>
      <c r="I208" s="426">
        <f t="shared" si="2"/>
        <v>1.0502742230347348</v>
      </c>
    </row>
    <row r="209" spans="2:9" ht="12" x14ac:dyDescent="0.15">
      <c r="B209" s="711"/>
      <c r="C209" s="455" t="s">
        <v>327</v>
      </c>
      <c r="D209" s="450">
        <v>2</v>
      </c>
      <c r="E209" s="451">
        <v>1</v>
      </c>
      <c r="F209" s="449" t="s">
        <v>212</v>
      </c>
      <c r="G209" s="444">
        <v>145200</v>
      </c>
      <c r="H209" s="444">
        <v>130200</v>
      </c>
      <c r="I209" s="426">
        <f t="shared" si="2"/>
        <v>1.1152073732718895</v>
      </c>
    </row>
    <row r="210" spans="2:9" ht="12" x14ac:dyDescent="0.15">
      <c r="B210" s="711"/>
      <c r="C210" s="455" t="s">
        <v>328</v>
      </c>
      <c r="D210" s="450">
        <v>1</v>
      </c>
      <c r="E210" s="451">
        <v>5</v>
      </c>
      <c r="F210" s="423" t="s">
        <v>200</v>
      </c>
      <c r="G210" s="444">
        <v>2780220</v>
      </c>
      <c r="H210" s="444">
        <v>2581430</v>
      </c>
      <c r="I210" s="426">
        <f t="shared" si="2"/>
        <v>1.0770077050317073</v>
      </c>
    </row>
    <row r="211" spans="2:9" ht="12" x14ac:dyDescent="0.15">
      <c r="B211" s="711"/>
      <c r="C211" s="455" t="s">
        <v>329</v>
      </c>
      <c r="D211" s="450">
        <v>1</v>
      </c>
      <c r="E211" s="451">
        <v>1</v>
      </c>
      <c r="F211" s="423" t="s">
        <v>203</v>
      </c>
      <c r="G211" s="444">
        <v>90960</v>
      </c>
      <c r="H211" s="444">
        <v>81020</v>
      </c>
      <c r="I211" s="426">
        <f t="shared" ref="I211:I214" si="3">IFERROR(G211/H211,"－")</f>
        <v>1.1226857566033077</v>
      </c>
    </row>
    <row r="212" spans="2:9" ht="12" x14ac:dyDescent="0.15">
      <c r="B212" s="711"/>
      <c r="C212" s="463" t="s">
        <v>330</v>
      </c>
      <c r="D212" s="464">
        <v>1</v>
      </c>
      <c r="E212" s="465">
        <v>5</v>
      </c>
      <c r="F212" s="437" t="s">
        <v>200</v>
      </c>
      <c r="G212" s="443">
        <v>122330</v>
      </c>
      <c r="H212" s="443">
        <v>120700</v>
      </c>
      <c r="I212" s="439">
        <f t="shared" si="3"/>
        <v>1.0135045567522785</v>
      </c>
    </row>
    <row r="213" spans="2:9" ht="12" x14ac:dyDescent="0.15">
      <c r="B213" s="711" t="s">
        <v>331</v>
      </c>
      <c r="C213" s="473" t="s">
        <v>332</v>
      </c>
      <c r="D213" s="474">
        <v>1</v>
      </c>
      <c r="E213" s="475">
        <v>2</v>
      </c>
      <c r="F213" s="479" t="s">
        <v>211</v>
      </c>
      <c r="G213" s="476">
        <v>144090</v>
      </c>
      <c r="H213" s="476">
        <v>120790</v>
      </c>
      <c r="I213" s="417">
        <f t="shared" si="3"/>
        <v>1.1928967629770677</v>
      </c>
    </row>
    <row r="214" spans="2:9" ht="12" x14ac:dyDescent="0.15">
      <c r="B214" s="711"/>
      <c r="C214" s="463" t="s">
        <v>333</v>
      </c>
      <c r="D214" s="464">
        <v>1</v>
      </c>
      <c r="E214" s="465">
        <v>2</v>
      </c>
      <c r="F214" s="452" t="s">
        <v>211</v>
      </c>
      <c r="G214" s="443">
        <v>118566</v>
      </c>
      <c r="H214" s="443">
        <v>106104</v>
      </c>
      <c r="I214" s="439">
        <f t="shared" si="3"/>
        <v>1.1174508029857497</v>
      </c>
    </row>
  </sheetData>
  <autoFilter ref="B5:I214" xr:uid="{00000000-0009-0000-0000-000000000000}"/>
  <mergeCells count="25">
    <mergeCell ref="B78:B86"/>
    <mergeCell ref="B6:B12"/>
    <mergeCell ref="B13:B17"/>
    <mergeCell ref="B18:B20"/>
    <mergeCell ref="B21:B69"/>
    <mergeCell ref="B70:B77"/>
    <mergeCell ref="B164:B169"/>
    <mergeCell ref="B87:B90"/>
    <mergeCell ref="B91:B97"/>
    <mergeCell ref="B99:B105"/>
    <mergeCell ref="B107:B109"/>
    <mergeCell ref="B110:B124"/>
    <mergeCell ref="B125:B134"/>
    <mergeCell ref="B135:B148"/>
    <mergeCell ref="B149:B151"/>
    <mergeCell ref="B152:B153"/>
    <mergeCell ref="B154:B157"/>
    <mergeCell ref="B158:B161"/>
    <mergeCell ref="B213:B214"/>
    <mergeCell ref="B170:B173"/>
    <mergeCell ref="B174:B179"/>
    <mergeCell ref="B180:B186"/>
    <mergeCell ref="B188:B200"/>
    <mergeCell ref="B201:B205"/>
    <mergeCell ref="B206:B212"/>
  </mergeCells>
  <phoneticPr fontId="2"/>
  <dataValidations count="1">
    <dataValidation type="list" allowBlank="1" showInputMessage="1" showErrorMessage="1" sqref="F6:F214" xr:uid="{0D5D73D4-4E7B-4BE9-9E54-A3CD16884E77}">
      <formula1>$K$6:$K$12</formula1>
    </dataValidation>
  </dataValidations>
  <printOptions horizontalCentered="1"/>
  <pageMargins left="0.39370078740157483" right="0.39370078740157483" top="0.59055118110236227" bottom="0.59055118110236227" header="0.51181102362204722" footer="0.19685039370078741"/>
  <pageSetup paperSize="9" firstPageNumber="41" fitToHeight="0" orientation="portrait" useFirstPageNumber="1" r:id="rId1"/>
  <headerFooter alignWithMargins="0">
    <oddFooter>&amp;C&amp;"ＭＳ Ｐ明朝,標準"&amp;12- &amp;P -</oddFooter>
  </headerFooter>
  <rowBreaks count="3" manualBreakCount="3">
    <brk id="69" max="8" man="1"/>
    <brk id="134" max="8" man="1"/>
    <brk id="20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62CA-69A9-41F3-BF72-1E79463096C9}">
  <dimension ref="A1:AD22"/>
  <sheetViews>
    <sheetView view="pageBreakPreview" topLeftCell="A8" zoomScale="60" zoomScaleNormal="60" zoomScalePageLayoutView="85" workbookViewId="0">
      <selection activeCell="I12" sqref="I12"/>
    </sheetView>
  </sheetViews>
  <sheetFormatPr defaultRowHeight="13.5" x14ac:dyDescent="0.15"/>
  <cols>
    <col min="1" max="1" width="12.75" style="489" customWidth="1"/>
    <col min="2" max="2" width="10.875" style="488" bestFit="1" customWidth="1"/>
    <col min="3" max="3" width="8.75" style="488" customWidth="1"/>
    <col min="4" max="4" width="7.375" style="490" customWidth="1"/>
    <col min="5" max="5" width="8.75" style="488" customWidth="1"/>
    <col min="6" max="6" width="7.375" style="490" customWidth="1"/>
    <col min="7" max="7" width="10.875" style="488" bestFit="1" customWidth="1"/>
    <col min="8" max="8" width="8.75" style="488" customWidth="1"/>
    <col min="9" max="9" width="7.375" style="490" customWidth="1"/>
    <col min="10" max="10" width="8.75" style="488" customWidth="1"/>
    <col min="11" max="11" width="7.375" style="490" customWidth="1"/>
    <col min="12" max="12" width="10.875" style="488" bestFit="1" customWidth="1"/>
    <col min="13" max="13" width="8.75" style="488" customWidth="1"/>
    <col min="14" max="14" width="7.375" style="490" customWidth="1"/>
    <col min="15" max="15" width="8.75" style="488" customWidth="1"/>
    <col min="16" max="17" width="7.375" style="490" customWidth="1"/>
    <col min="18" max="18" width="7.25" style="490" customWidth="1"/>
    <col min="19" max="20" width="12" style="488" bestFit="1" customWidth="1"/>
    <col min="21" max="21" width="10.5" style="490" bestFit="1" customWidth="1"/>
    <col min="22" max="22" width="12" style="488" bestFit="1" customWidth="1"/>
    <col min="23" max="23" width="10.5" style="490" bestFit="1" customWidth="1"/>
    <col min="24" max="24" width="12" style="488" bestFit="1" customWidth="1"/>
    <col min="25" max="25" width="10.5" style="488" bestFit="1" customWidth="1"/>
    <col min="26" max="26" width="10.5" style="490" customWidth="1"/>
    <col min="27" max="27" width="10.5" style="488" bestFit="1" customWidth="1"/>
    <col min="28" max="28" width="10.625" style="490" customWidth="1"/>
    <col min="29" max="29" width="16.25" style="490" customWidth="1"/>
    <col min="30" max="30" width="8.5" style="488" customWidth="1"/>
    <col min="31" max="31" width="9" style="488"/>
    <col min="32" max="32" width="6.625" style="488" bestFit="1" customWidth="1"/>
    <col min="33" max="16384" width="9" style="488"/>
  </cols>
  <sheetData>
    <row r="1" spans="1:30" ht="42" x14ac:dyDescent="0.4">
      <c r="A1" s="729" t="s">
        <v>334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  <c r="N1" s="729"/>
      <c r="O1" s="729"/>
      <c r="P1" s="729"/>
      <c r="Q1" s="57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7"/>
    </row>
    <row r="2" spans="1:30" ht="21" customHeight="1" x14ac:dyDescent="0.15"/>
    <row r="3" spans="1:30" ht="21" customHeight="1" x14ac:dyDescent="0.15"/>
    <row r="4" spans="1:30" ht="21" customHeight="1" x14ac:dyDescent="0.2">
      <c r="X4" s="491"/>
      <c r="AB4" s="491"/>
      <c r="AC4" s="491" t="s">
        <v>335</v>
      </c>
    </row>
    <row r="5" spans="1:30" s="489" customFormat="1" ht="54" customHeight="1" thickBot="1" x14ac:dyDescent="0.2">
      <c r="A5" s="730" t="s">
        <v>336</v>
      </c>
      <c r="B5" s="733" t="s">
        <v>337</v>
      </c>
      <c r="C5" s="734"/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492"/>
      <c r="P5" s="493"/>
      <c r="Q5" s="616"/>
      <c r="R5" s="616"/>
      <c r="S5" s="494"/>
      <c r="T5" s="647" t="s">
        <v>338</v>
      </c>
      <c r="U5" s="647"/>
      <c r="V5" s="647"/>
      <c r="W5" s="647"/>
      <c r="X5" s="647"/>
      <c r="Y5" s="647"/>
      <c r="Z5" s="647"/>
      <c r="AA5" s="647"/>
      <c r="AB5" s="648"/>
      <c r="AC5" s="735" t="s">
        <v>339</v>
      </c>
    </row>
    <row r="6" spans="1:30" s="489" customFormat="1" ht="57.75" customHeight="1" x14ac:dyDescent="0.15">
      <c r="A6" s="731"/>
      <c r="B6" s="738" t="s">
        <v>340</v>
      </c>
      <c r="C6" s="739"/>
      <c r="D6" s="739"/>
      <c r="E6" s="739"/>
      <c r="F6" s="740"/>
      <c r="G6" s="741" t="s">
        <v>22</v>
      </c>
      <c r="H6" s="742"/>
      <c r="I6" s="742"/>
      <c r="J6" s="742"/>
      <c r="K6" s="742"/>
      <c r="L6" s="742" t="s">
        <v>23</v>
      </c>
      <c r="M6" s="742"/>
      <c r="N6" s="742"/>
      <c r="O6" s="742"/>
      <c r="P6" s="742"/>
      <c r="Q6" s="623"/>
      <c r="R6" s="623"/>
      <c r="S6" s="742" t="s">
        <v>24</v>
      </c>
      <c r="T6" s="742"/>
      <c r="U6" s="742"/>
      <c r="V6" s="742"/>
      <c r="W6" s="742"/>
      <c r="X6" s="742" t="s">
        <v>40</v>
      </c>
      <c r="Y6" s="742"/>
      <c r="Z6" s="742"/>
      <c r="AA6" s="742"/>
      <c r="AB6" s="742"/>
      <c r="AC6" s="736"/>
    </row>
    <row r="7" spans="1:30" s="489" customFormat="1" ht="54.75" customHeight="1" x14ac:dyDescent="0.15">
      <c r="A7" s="731"/>
      <c r="B7" s="725" t="s">
        <v>341</v>
      </c>
      <c r="C7" s="721" t="s">
        <v>342</v>
      </c>
      <c r="D7" s="721"/>
      <c r="E7" s="720" t="s">
        <v>343</v>
      </c>
      <c r="F7" s="726"/>
      <c r="G7" s="727" t="s">
        <v>341</v>
      </c>
      <c r="H7" s="721" t="s">
        <v>342</v>
      </c>
      <c r="I7" s="721"/>
      <c r="J7" s="721" t="s">
        <v>343</v>
      </c>
      <c r="K7" s="724"/>
      <c r="L7" s="723" t="s">
        <v>341</v>
      </c>
      <c r="M7" s="721" t="s">
        <v>342</v>
      </c>
      <c r="N7" s="721"/>
      <c r="O7" s="721" t="s">
        <v>343</v>
      </c>
      <c r="P7" s="721"/>
      <c r="Q7" s="575"/>
      <c r="R7" s="575"/>
      <c r="S7" s="723" t="s">
        <v>341</v>
      </c>
      <c r="T7" s="721" t="s">
        <v>342</v>
      </c>
      <c r="U7" s="721"/>
      <c r="V7" s="721" t="s">
        <v>343</v>
      </c>
      <c r="W7" s="724"/>
      <c r="X7" s="720" t="s">
        <v>341</v>
      </c>
      <c r="Y7" s="721" t="s">
        <v>342</v>
      </c>
      <c r="Z7" s="721"/>
      <c r="AA7" s="720" t="s">
        <v>343</v>
      </c>
      <c r="AB7" s="720"/>
      <c r="AC7" s="736"/>
    </row>
    <row r="8" spans="1:30" s="489" customFormat="1" ht="60.75" customHeight="1" x14ac:dyDescent="0.15">
      <c r="A8" s="732"/>
      <c r="B8" s="725"/>
      <c r="C8" s="495" t="s">
        <v>344</v>
      </c>
      <c r="D8" s="496" t="s">
        <v>345</v>
      </c>
      <c r="E8" s="495" t="s">
        <v>344</v>
      </c>
      <c r="F8" s="497" t="s">
        <v>345</v>
      </c>
      <c r="G8" s="728"/>
      <c r="H8" s="495" t="s">
        <v>344</v>
      </c>
      <c r="I8" s="496" t="s">
        <v>345</v>
      </c>
      <c r="J8" s="495" t="s">
        <v>344</v>
      </c>
      <c r="K8" s="496" t="s">
        <v>345</v>
      </c>
      <c r="L8" s="721"/>
      <c r="M8" s="495" t="s">
        <v>344</v>
      </c>
      <c r="N8" s="496" t="s">
        <v>345</v>
      </c>
      <c r="O8" s="495" t="s">
        <v>344</v>
      </c>
      <c r="P8" s="496" t="s">
        <v>345</v>
      </c>
      <c r="Q8" s="624"/>
      <c r="R8" s="624"/>
      <c r="S8" s="721"/>
      <c r="T8" s="495" t="s">
        <v>344</v>
      </c>
      <c r="U8" s="496" t="s">
        <v>345</v>
      </c>
      <c r="V8" s="495" t="s">
        <v>344</v>
      </c>
      <c r="W8" s="496" t="s">
        <v>345</v>
      </c>
      <c r="X8" s="720"/>
      <c r="Y8" s="495" t="s">
        <v>344</v>
      </c>
      <c r="Z8" s="496" t="s">
        <v>345</v>
      </c>
      <c r="AA8" s="495" t="s">
        <v>344</v>
      </c>
      <c r="AB8" s="496" t="s">
        <v>345</v>
      </c>
      <c r="AC8" s="737"/>
    </row>
    <row r="9" spans="1:30" ht="121.5" customHeight="1" x14ac:dyDescent="0.15">
      <c r="A9" s="498" t="s">
        <v>35</v>
      </c>
      <c r="B9" s="499">
        <f>'[1]別表第2-1'!B10</f>
        <v>27319.897000000001</v>
      </c>
      <c r="C9" s="500">
        <f>'[1]別表第2-1'!C10</f>
        <v>16439.732</v>
      </c>
      <c r="D9" s="501">
        <f t="shared" ref="D9:D14" si="0">C9/B9*100</f>
        <v>60.174941362333833</v>
      </c>
      <c r="E9" s="502">
        <f>'[1]別表第2-1'!E10</f>
        <v>10880.165000000001</v>
      </c>
      <c r="F9" s="503">
        <f t="shared" ref="F9:F14" si="1">E9/B9*100</f>
        <v>39.825058637666167</v>
      </c>
      <c r="G9" s="504">
        <f>'[1]別表第2-2①②'!C9</f>
        <v>5200.5200000000004</v>
      </c>
      <c r="H9" s="502">
        <f>'[1]別表第2-2①②'!D9</f>
        <v>3488.529</v>
      </c>
      <c r="I9" s="505">
        <f>H9/$G$9*100</f>
        <v>67.080388115034637</v>
      </c>
      <c r="J9" s="506">
        <f>'[1]別表第2-2①②'!F9</f>
        <v>1711.991</v>
      </c>
      <c r="K9" s="505">
        <f>J9/$G$9*100</f>
        <v>32.919611884965342</v>
      </c>
      <c r="L9" s="502">
        <f>'[1]別表第2-2①②'!C26</f>
        <v>7314.9830000000002</v>
      </c>
      <c r="M9" s="502">
        <f>'[1]別表第2-2①②'!D26</f>
        <v>3689.1550000000002</v>
      </c>
      <c r="N9" s="505">
        <f t="shared" ref="N9:N14" si="2">M9/L9*100</f>
        <v>50.432858148815932</v>
      </c>
      <c r="O9" s="502">
        <f>'[1]別表第2-2①②'!F26</f>
        <v>3625.828</v>
      </c>
      <c r="P9" s="505">
        <f t="shared" ref="P9:P14" si="3">O9/L9*100</f>
        <v>49.567141851184068</v>
      </c>
      <c r="Q9" s="625"/>
      <c r="R9" s="625"/>
      <c r="S9" s="502">
        <f>'[1]別表第2-2③④'!C9</f>
        <v>8294.9979999999996</v>
      </c>
      <c r="T9" s="502">
        <f>'[1]別表第2-2③④'!D9</f>
        <v>5100.3029999999999</v>
      </c>
      <c r="U9" s="505">
        <f t="shared" ref="U9:U14" si="4">T9/S9*100</f>
        <v>61.486488604337218</v>
      </c>
      <c r="V9" s="502">
        <f>'[1]別表第2-2③④'!F9</f>
        <v>3194.6950000000002</v>
      </c>
      <c r="W9" s="505">
        <f t="shared" ref="W9:W14" si="5">V9/S9*100</f>
        <v>38.513511395662789</v>
      </c>
      <c r="X9" s="502">
        <f>'[1]別表第2-2③④'!C26</f>
        <v>6509.3959999999997</v>
      </c>
      <c r="Y9" s="502">
        <f>'[1]別表第2-2③④'!D26</f>
        <v>4161.7449999999999</v>
      </c>
      <c r="Z9" s="505">
        <f t="shared" ref="Z9:Z12" si="6">Y9/X9*100</f>
        <v>63.934426481350961</v>
      </c>
      <c r="AA9" s="502">
        <f>'[1]別表第2-2③④'!F26</f>
        <v>2347.6509999999998</v>
      </c>
      <c r="AB9" s="505">
        <f t="shared" ref="AB9:AB12" si="7">AA9/X9*100</f>
        <v>36.065573518649039</v>
      </c>
      <c r="AC9" s="507" t="s">
        <v>35</v>
      </c>
      <c r="AD9" s="508"/>
    </row>
    <row r="10" spans="1:30" ht="121.5" customHeight="1" x14ac:dyDescent="0.15">
      <c r="A10" s="498" t="s">
        <v>15</v>
      </c>
      <c r="B10" s="499">
        <f>'[1]別表第2-1'!B11</f>
        <v>14618.473</v>
      </c>
      <c r="C10" s="500">
        <f>'[1]別表第2-1'!C11</f>
        <v>11446.326999999999</v>
      </c>
      <c r="D10" s="505">
        <f t="shared" si="0"/>
        <v>78.300428505768011</v>
      </c>
      <c r="E10" s="502">
        <f>'[1]別表第2-1'!E11</f>
        <v>3172.1460000000002</v>
      </c>
      <c r="F10" s="503">
        <f t="shared" si="1"/>
        <v>21.699571494231993</v>
      </c>
      <c r="G10" s="504">
        <f>'[1]別表第2-2①②'!C10</f>
        <v>1950.7919999999999</v>
      </c>
      <c r="H10" s="502">
        <f>'[1]別表第2-2①②'!D10</f>
        <v>1783.9480000000001</v>
      </c>
      <c r="I10" s="505">
        <f>H10/$G$10*100</f>
        <v>91.447371119012189</v>
      </c>
      <c r="J10" s="506">
        <f>'[1]別表第2-2①②'!F10</f>
        <v>166.84399999999999</v>
      </c>
      <c r="K10" s="505">
        <f>J10/$G$10*100</f>
        <v>8.5526288809878235</v>
      </c>
      <c r="L10" s="502">
        <f>'[1]別表第2-2①②'!C27</f>
        <v>4120.7860000000001</v>
      </c>
      <c r="M10" s="502">
        <f>'[1]別表第2-2①②'!D27</f>
        <v>3195.712</v>
      </c>
      <c r="N10" s="505">
        <f t="shared" si="2"/>
        <v>77.551030313148999</v>
      </c>
      <c r="O10" s="502">
        <f>'[1]別表第2-2①②'!F27</f>
        <v>925.07399999999996</v>
      </c>
      <c r="P10" s="505">
        <f t="shared" si="3"/>
        <v>22.448969686851004</v>
      </c>
      <c r="Q10" s="625"/>
      <c r="R10" s="625"/>
      <c r="S10" s="502">
        <f>'[1]別表第2-2③④'!C10</f>
        <v>5052.9840000000004</v>
      </c>
      <c r="T10" s="502">
        <f>'[1]別表第2-2③④'!D10</f>
        <v>3731.4340000000002</v>
      </c>
      <c r="U10" s="505">
        <f t="shared" si="4"/>
        <v>73.846147147903096</v>
      </c>
      <c r="V10" s="502">
        <f>'[1]別表第2-2③④'!F10</f>
        <v>1321.55</v>
      </c>
      <c r="W10" s="505">
        <f t="shared" si="5"/>
        <v>26.153852852096897</v>
      </c>
      <c r="X10" s="502">
        <f>'[1]別表第2-2③④'!C27</f>
        <v>3493.9110000000001</v>
      </c>
      <c r="Y10" s="502">
        <f>'[1]別表第2-2③④'!D27</f>
        <v>2735.2330000000002</v>
      </c>
      <c r="Z10" s="505">
        <f t="shared" si="6"/>
        <v>78.285709052119529</v>
      </c>
      <c r="AA10" s="502">
        <f>'[1]別表第2-2③④'!F27</f>
        <v>758.678</v>
      </c>
      <c r="AB10" s="505">
        <f t="shared" si="7"/>
        <v>21.714290947880468</v>
      </c>
      <c r="AC10" s="507" t="s">
        <v>15</v>
      </c>
      <c r="AD10" s="508"/>
    </row>
    <row r="11" spans="1:30" ht="121.5" customHeight="1" x14ac:dyDescent="0.15">
      <c r="A11" s="498" t="s">
        <v>16</v>
      </c>
      <c r="B11" s="499">
        <f>'[1]別表第2-1'!B12</f>
        <v>9565.16</v>
      </c>
      <c r="C11" s="500">
        <f>'[1]別表第2-1'!C12</f>
        <v>1635.9079999999999</v>
      </c>
      <c r="D11" s="505">
        <f t="shared" si="0"/>
        <v>17.102777162117516</v>
      </c>
      <c r="E11" s="502">
        <f>'[1]別表第2-1'!E12</f>
        <v>7929.2520000000004</v>
      </c>
      <c r="F11" s="503">
        <f t="shared" si="1"/>
        <v>82.897222837882495</v>
      </c>
      <c r="G11" s="504">
        <f>'[1]別表第2-2①②'!C11</f>
        <v>3787.5259999999998</v>
      </c>
      <c r="H11" s="502">
        <f>'[1]別表第2-2①②'!D11</f>
        <v>323.34699999999998</v>
      </c>
      <c r="I11" s="505">
        <f>H11/$G$11*100</f>
        <v>8.5371559165534432</v>
      </c>
      <c r="J11" s="506">
        <f>'[1]別表第2-2①②'!F11</f>
        <v>3464.1790000000001</v>
      </c>
      <c r="K11" s="505">
        <f>J11/$G$11*100</f>
        <v>91.462844083446555</v>
      </c>
      <c r="L11" s="502">
        <f>'[1]別表第2-2①②'!C28</f>
        <v>1666.6030000000001</v>
      </c>
      <c r="M11" s="502">
        <f>'[1]別表第2-2①②'!D28</f>
        <v>335.798</v>
      </c>
      <c r="N11" s="505">
        <f t="shared" si="2"/>
        <v>20.148649678417716</v>
      </c>
      <c r="O11" s="502">
        <f>'[1]別表第2-2①②'!F28</f>
        <v>1330.8050000000001</v>
      </c>
      <c r="P11" s="505">
        <f t="shared" si="3"/>
        <v>79.851350321582288</v>
      </c>
      <c r="Q11" s="625"/>
      <c r="R11" s="625"/>
      <c r="S11" s="502">
        <f>'[1]別表第2-2③④'!C11</f>
        <v>2265.067</v>
      </c>
      <c r="T11" s="502">
        <f>'[1]別表第2-2③④'!D11</f>
        <v>525.495</v>
      </c>
      <c r="U11" s="505">
        <f t="shared" si="4"/>
        <v>23.199975983050393</v>
      </c>
      <c r="V11" s="502">
        <f>'[1]別表第2-2③④'!F11</f>
        <v>1739.5719999999999</v>
      </c>
      <c r="W11" s="505">
        <f t="shared" si="5"/>
        <v>76.800024016949607</v>
      </c>
      <c r="X11" s="502">
        <f>'[1]別表第2-2③④'!C28</f>
        <v>1845.9639999999999</v>
      </c>
      <c r="Y11" s="502">
        <f>'[1]別表第2-2③④'!D28</f>
        <v>451.26799999999997</v>
      </c>
      <c r="Z11" s="505">
        <f t="shared" si="6"/>
        <v>24.44619721728051</v>
      </c>
      <c r="AA11" s="502">
        <f>'[1]別表第2-2③④'!F28</f>
        <v>1394.6959999999999</v>
      </c>
      <c r="AB11" s="505">
        <f t="shared" si="7"/>
        <v>75.553802782719487</v>
      </c>
      <c r="AC11" s="507" t="s">
        <v>16</v>
      </c>
      <c r="AD11" s="508"/>
    </row>
    <row r="12" spans="1:30" ht="121.5" customHeight="1" x14ac:dyDescent="0.15">
      <c r="A12" s="498" t="s">
        <v>17</v>
      </c>
      <c r="B12" s="499">
        <f>'[1]別表第2-1'!B13</f>
        <v>10038.965</v>
      </c>
      <c r="C12" s="500">
        <f>'[1]別表第2-1'!C13</f>
        <v>4173.5379999999996</v>
      </c>
      <c r="D12" s="505">
        <f t="shared" si="0"/>
        <v>41.573389288636818</v>
      </c>
      <c r="E12" s="502">
        <f>'[1]別表第2-1'!E13</f>
        <v>5865.4269999999997</v>
      </c>
      <c r="F12" s="503">
        <f t="shared" si="1"/>
        <v>58.426610711363168</v>
      </c>
      <c r="G12" s="504">
        <f>'[1]別表第2-2①②'!C12</f>
        <v>1602.8</v>
      </c>
      <c r="H12" s="502">
        <f>'[1]別表第2-2①②'!D12</f>
        <v>546.64300000000003</v>
      </c>
      <c r="I12" s="505">
        <f>H12/$G$12*100</f>
        <v>34.105502869977542</v>
      </c>
      <c r="J12" s="506">
        <f>'[1]別表第2-2①②'!F12</f>
        <v>1056.1569999999999</v>
      </c>
      <c r="K12" s="505">
        <f>J12/$G$12*100</f>
        <v>65.894497130022458</v>
      </c>
      <c r="L12" s="502">
        <f>'[1]別表第2-2①②'!C29</f>
        <v>2722.8490000000002</v>
      </c>
      <c r="M12" s="502">
        <f>'[1]別表第2-2①②'!D29</f>
        <v>1037.9459999999999</v>
      </c>
      <c r="N12" s="505">
        <f t="shared" si="2"/>
        <v>38.119851670070574</v>
      </c>
      <c r="O12" s="502">
        <f>'[1]別表第2-2①②'!F29</f>
        <v>1684.903</v>
      </c>
      <c r="P12" s="505">
        <f t="shared" si="3"/>
        <v>61.880148329929419</v>
      </c>
      <c r="Q12" s="625"/>
      <c r="R12" s="625"/>
      <c r="S12" s="502">
        <f>'[1]別表第2-2③④'!C12</f>
        <v>3656.8820000000001</v>
      </c>
      <c r="T12" s="502">
        <f>'[1]別表第2-2③④'!D12</f>
        <v>1416.971</v>
      </c>
      <c r="U12" s="505">
        <f t="shared" si="4"/>
        <v>38.748064608045865</v>
      </c>
      <c r="V12" s="502">
        <f>'[1]別表第2-2③④'!F12</f>
        <v>2239.9110000000001</v>
      </c>
      <c r="W12" s="505">
        <f t="shared" si="5"/>
        <v>61.251935391954127</v>
      </c>
      <c r="X12" s="502">
        <f>'[1]別表第2-2③④'!C29</f>
        <v>2056.4340000000002</v>
      </c>
      <c r="Y12" s="502">
        <f>'[1]別表第2-2③④'!D29</f>
        <v>1171.9780000000001</v>
      </c>
      <c r="Z12" s="505">
        <f t="shared" si="6"/>
        <v>56.990790854459703</v>
      </c>
      <c r="AA12" s="502">
        <f>'[1]別表第2-2③④'!F29</f>
        <v>884.45600000000002</v>
      </c>
      <c r="AB12" s="505">
        <f t="shared" si="7"/>
        <v>43.009209145540282</v>
      </c>
      <c r="AC12" s="507" t="s">
        <v>17</v>
      </c>
      <c r="AD12" s="508"/>
    </row>
    <row r="13" spans="1:30" ht="121.5" customHeight="1" thickBot="1" x14ac:dyDescent="0.2">
      <c r="A13" s="509" t="s">
        <v>18</v>
      </c>
      <c r="B13" s="499">
        <f>'[1]別表第2-1'!B14</f>
        <v>858.04499999999996</v>
      </c>
      <c r="C13" s="500">
        <f>'[1]別表第2-1'!C14</f>
        <v>144.99299999999999</v>
      </c>
      <c r="D13" s="505">
        <f t="shared" si="0"/>
        <v>16.898064786811879</v>
      </c>
      <c r="E13" s="500">
        <f>'[1]別表第2-1'!E14</f>
        <v>713.05200000000002</v>
      </c>
      <c r="F13" s="510">
        <f t="shared" si="1"/>
        <v>83.101935213188128</v>
      </c>
      <c r="G13" s="511">
        <f>'[1]別表第2-2①②'!C13</f>
        <v>44.773000000000003</v>
      </c>
      <c r="H13" s="502">
        <f>'[1]別表第2-2①②'!D13</f>
        <v>21.32</v>
      </c>
      <c r="I13" s="512">
        <f>H13/$G$13*100</f>
        <v>47.617984052889014</v>
      </c>
      <c r="J13" s="506">
        <f>'[1]別表第2-2①②'!F13</f>
        <v>23.452999999999999</v>
      </c>
      <c r="K13" s="512">
        <f>J13/$G$13*100</f>
        <v>52.382015947110972</v>
      </c>
      <c r="L13" s="500">
        <f>'[1]別表第2-2①②'!C30</f>
        <v>256.43700000000001</v>
      </c>
      <c r="M13" s="513">
        <f>'[1]別表第2-2①②'!D30</f>
        <v>83.444000000000003</v>
      </c>
      <c r="N13" s="514">
        <f t="shared" si="2"/>
        <v>32.539766102395518</v>
      </c>
      <c r="O13" s="513">
        <f>'[1]別表第2-2①②'!F30</f>
        <v>172.99299999999999</v>
      </c>
      <c r="P13" s="514">
        <f t="shared" si="3"/>
        <v>67.460233897604468</v>
      </c>
      <c r="Q13" s="625"/>
      <c r="R13" s="625"/>
      <c r="S13" s="513">
        <f>'[1]別表第2-2③④'!C13</f>
        <v>404.15600000000001</v>
      </c>
      <c r="T13" s="513">
        <f>'[1]別表第2-2③④'!D13</f>
        <v>29.577000000000002</v>
      </c>
      <c r="U13" s="514">
        <f t="shared" si="4"/>
        <v>7.3182137590435374</v>
      </c>
      <c r="V13" s="513">
        <f>'[1]別表第2-2③④'!F13</f>
        <v>374.57900000000001</v>
      </c>
      <c r="W13" s="514">
        <f t="shared" si="5"/>
        <v>92.68178624095647</v>
      </c>
      <c r="X13" s="513">
        <f>'[1]別表第2-2③④'!C30</f>
        <v>152.679</v>
      </c>
      <c r="Y13" s="513">
        <f>'[1]別表第2-2③④'!D30</f>
        <v>10.651999999999999</v>
      </c>
      <c r="Z13" s="514">
        <v>39</v>
      </c>
      <c r="AA13" s="513">
        <f>'[1]別表第2-2③④'!F30</f>
        <v>142.02699999999999</v>
      </c>
      <c r="AB13" s="514">
        <v>61</v>
      </c>
      <c r="AC13" s="515" t="s">
        <v>18</v>
      </c>
      <c r="AD13" s="508"/>
    </row>
    <row r="14" spans="1:30" ht="121.5" customHeight="1" thickTop="1" thickBot="1" x14ac:dyDescent="0.2">
      <c r="A14" s="516" t="s">
        <v>340</v>
      </c>
      <c r="B14" s="517">
        <f>'[1]別表第2-1'!B15</f>
        <v>62400.54</v>
      </c>
      <c r="C14" s="518">
        <f>'[1]別表第2-1'!C15</f>
        <v>33840.498</v>
      </c>
      <c r="D14" s="519">
        <f t="shared" si="0"/>
        <v>54.231098000113462</v>
      </c>
      <c r="E14" s="518">
        <f>'[1]別表第2-1'!E15</f>
        <v>28560.042000000001</v>
      </c>
      <c r="F14" s="520">
        <f t="shared" si="1"/>
        <v>45.768901999886538</v>
      </c>
      <c r="G14" s="521">
        <f>SUM(G9:G13)</f>
        <v>12586.410999999998</v>
      </c>
      <c r="H14" s="522">
        <f>SUM(H9:H13)</f>
        <v>6163.7869999999994</v>
      </c>
      <c r="I14" s="523">
        <f>H14/$G$14*100</f>
        <v>48.971760099046506</v>
      </c>
      <c r="J14" s="522">
        <f>SUM(J9:J13)</f>
        <v>6422.6240000000007</v>
      </c>
      <c r="K14" s="523">
        <f>J14/$G$14*100</f>
        <v>51.028239900953508</v>
      </c>
      <c r="L14" s="522">
        <f>SUM(L9:L13)</f>
        <v>16081.657999999999</v>
      </c>
      <c r="M14" s="524">
        <f>SUM(M9:M13)</f>
        <v>8342.0550000000003</v>
      </c>
      <c r="N14" s="525">
        <f t="shared" si="2"/>
        <v>51.873102885287082</v>
      </c>
      <c r="O14" s="524">
        <f>SUM(O9:O13)</f>
        <v>7739.603000000001</v>
      </c>
      <c r="P14" s="525">
        <f t="shared" si="3"/>
        <v>48.126897114712932</v>
      </c>
      <c r="Q14" s="626"/>
      <c r="R14" s="626"/>
      <c r="S14" s="522">
        <f>SUM(S9:S13)</f>
        <v>19674.087</v>
      </c>
      <c r="T14" s="524">
        <f>SUM(T9:T13)</f>
        <v>10803.78</v>
      </c>
      <c r="U14" s="525">
        <f t="shared" si="4"/>
        <v>54.913755337159998</v>
      </c>
      <c r="V14" s="524">
        <f>SUM(V9:V13)</f>
        <v>8870.3069999999989</v>
      </c>
      <c r="W14" s="525">
        <f t="shared" si="5"/>
        <v>45.086244662840002</v>
      </c>
      <c r="X14" s="524">
        <f>SUM(X9:X13)</f>
        <v>14058.384000000002</v>
      </c>
      <c r="Y14" s="524">
        <f>SUM(Y9:Y13)</f>
        <v>8530.8760000000002</v>
      </c>
      <c r="Z14" s="525">
        <f>Y14/X14*100</f>
        <v>60.681768260135726</v>
      </c>
      <c r="AA14" s="524">
        <f>SUM(AA9:AA13)</f>
        <v>5527.5079999999998</v>
      </c>
      <c r="AB14" s="525">
        <f>AA14/X14*100</f>
        <v>39.31823173986426</v>
      </c>
      <c r="AC14" s="526" t="s">
        <v>340</v>
      </c>
      <c r="AD14" s="508"/>
    </row>
    <row r="15" spans="1:30" ht="12" customHeight="1" x14ac:dyDescent="0.15">
      <c r="A15" s="527"/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  <c r="AB15" s="528"/>
      <c r="AC15" s="528"/>
      <c r="AD15" s="508"/>
    </row>
    <row r="16" spans="1:30" ht="17.25" customHeight="1" x14ac:dyDescent="0.15">
      <c r="A16" s="722" t="s">
        <v>346</v>
      </c>
      <c r="B16" s="722"/>
      <c r="C16" s="722"/>
      <c r="D16" s="722"/>
      <c r="E16" s="722"/>
      <c r="F16" s="722"/>
      <c r="G16" s="722"/>
      <c r="H16" s="722"/>
      <c r="I16" s="722"/>
      <c r="J16" s="722"/>
      <c r="K16" s="722"/>
      <c r="L16" s="722"/>
      <c r="M16" s="722"/>
      <c r="N16" s="722"/>
      <c r="O16" s="722"/>
      <c r="P16" s="722"/>
      <c r="Q16" s="574"/>
      <c r="R16" s="528"/>
      <c r="S16" s="528"/>
      <c r="T16" s="528"/>
      <c r="U16" s="528"/>
      <c r="V16" s="528"/>
      <c r="W16" s="528"/>
      <c r="X16" s="528"/>
      <c r="Y16" s="528"/>
      <c r="Z16" s="528"/>
      <c r="AA16" s="528"/>
      <c r="AB16" s="528"/>
      <c r="AC16" s="528"/>
      <c r="AD16" s="508"/>
    </row>
    <row r="17" spans="1:30" ht="21" customHeight="1" x14ac:dyDescent="0.15">
      <c r="A17" s="527"/>
      <c r="B17" s="528"/>
      <c r="C17" s="528"/>
      <c r="D17" s="528"/>
      <c r="E17" s="528"/>
      <c r="F17" s="528"/>
      <c r="G17" s="528"/>
      <c r="H17" s="528"/>
      <c r="I17" s="528"/>
      <c r="J17" s="528"/>
      <c r="K17" s="528"/>
      <c r="L17" s="528"/>
      <c r="M17" s="528"/>
      <c r="N17" s="528"/>
      <c r="O17" s="528"/>
      <c r="P17" s="528"/>
      <c r="Q17" s="528"/>
      <c r="R17" s="528"/>
      <c r="S17" s="528"/>
      <c r="T17" s="528"/>
      <c r="U17" s="528"/>
      <c r="V17" s="528"/>
      <c r="W17" s="528"/>
      <c r="X17" s="528"/>
      <c r="Y17" s="528"/>
      <c r="Z17" s="528"/>
      <c r="AA17" s="528"/>
      <c r="AB17" s="528"/>
      <c r="AC17" s="528"/>
      <c r="AD17" s="508"/>
    </row>
    <row r="18" spans="1:30" ht="21" customHeight="1" x14ac:dyDescent="0.15">
      <c r="A18" s="527"/>
      <c r="B18" s="528"/>
      <c r="C18" s="528"/>
      <c r="D18" s="528"/>
      <c r="E18" s="528"/>
      <c r="F18" s="528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8"/>
      <c r="R18" s="528"/>
      <c r="S18" s="528"/>
      <c r="T18" s="528"/>
      <c r="U18" s="528"/>
      <c r="V18" s="528"/>
      <c r="W18" s="528"/>
      <c r="X18" s="528"/>
      <c r="Y18" s="528"/>
      <c r="Z18" s="528"/>
      <c r="AA18" s="528"/>
      <c r="AB18" s="528"/>
      <c r="AC18" s="528"/>
      <c r="AD18" s="508"/>
    </row>
    <row r="19" spans="1:30" ht="21" customHeight="1" x14ac:dyDescent="0.15">
      <c r="A19" s="527"/>
      <c r="B19" s="528"/>
      <c r="C19" s="528"/>
      <c r="D19" s="528"/>
      <c r="E19" s="528"/>
      <c r="F19" s="528"/>
      <c r="G19" s="528"/>
      <c r="H19" s="528"/>
      <c r="I19" s="528"/>
      <c r="J19" s="528"/>
      <c r="K19" s="528"/>
      <c r="L19" s="528"/>
      <c r="M19" s="528"/>
      <c r="N19" s="528"/>
      <c r="O19" s="528"/>
      <c r="P19" s="528"/>
      <c r="Q19" s="528"/>
      <c r="R19" s="528"/>
      <c r="S19" s="528"/>
      <c r="T19" s="528"/>
      <c r="U19" s="528"/>
      <c r="V19" s="528"/>
      <c r="W19" s="528"/>
      <c r="X19" s="528"/>
      <c r="Y19" s="528"/>
      <c r="Z19" s="528"/>
      <c r="AA19" s="528"/>
      <c r="AB19" s="528"/>
      <c r="AC19" s="528"/>
      <c r="AD19" s="508"/>
    </row>
    <row r="20" spans="1:30" ht="21" customHeight="1" x14ac:dyDescent="0.15">
      <c r="A20" s="527"/>
      <c r="B20" s="528"/>
      <c r="C20" s="528"/>
      <c r="D20" s="528"/>
      <c r="E20" s="528"/>
      <c r="F20" s="528"/>
      <c r="G20" s="528"/>
      <c r="H20" s="528"/>
      <c r="I20" s="528"/>
      <c r="J20" s="528"/>
      <c r="K20" s="528"/>
      <c r="L20" s="528"/>
      <c r="M20" s="528"/>
      <c r="N20" s="528"/>
      <c r="O20" s="528"/>
      <c r="P20" s="528"/>
      <c r="Q20" s="528"/>
      <c r="R20" s="528"/>
      <c r="S20" s="528"/>
      <c r="T20" s="528"/>
      <c r="U20" s="528"/>
      <c r="V20" s="528"/>
      <c r="W20" s="528"/>
      <c r="X20" s="528"/>
      <c r="Y20" s="528"/>
      <c r="Z20" s="528"/>
      <c r="AA20" s="528"/>
      <c r="AB20" s="528"/>
      <c r="AC20" s="528"/>
      <c r="AD20" s="508"/>
    </row>
    <row r="21" spans="1:30" ht="21" customHeight="1" x14ac:dyDescent="0.15">
      <c r="A21" s="527"/>
      <c r="B21" s="528"/>
      <c r="C21" s="528"/>
      <c r="D21" s="528"/>
      <c r="E21" s="528"/>
      <c r="F21" s="528"/>
      <c r="G21" s="528"/>
      <c r="H21" s="528"/>
      <c r="I21" s="528"/>
      <c r="J21" s="528"/>
      <c r="K21" s="528"/>
      <c r="L21" s="528"/>
      <c r="M21" s="528"/>
      <c r="N21" s="528"/>
      <c r="O21" s="528"/>
      <c r="P21" s="528"/>
      <c r="Q21" s="528"/>
      <c r="R21" s="528"/>
      <c r="S21" s="528"/>
      <c r="T21" s="528"/>
      <c r="U21" s="528"/>
      <c r="V21" s="528"/>
      <c r="W21" s="528"/>
      <c r="X21" s="528"/>
      <c r="Y21" s="528"/>
      <c r="Z21" s="528"/>
      <c r="AA21" s="528"/>
      <c r="AB21" s="528"/>
      <c r="AC21" s="528"/>
      <c r="AD21" s="508"/>
    </row>
    <row r="22" spans="1:30" ht="21" customHeight="1" x14ac:dyDescent="0.15">
      <c r="A22" s="527"/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528"/>
      <c r="AA22" s="528"/>
      <c r="AB22" s="528"/>
      <c r="AC22" s="528"/>
      <c r="AD22" s="508"/>
    </row>
  </sheetData>
  <mergeCells count="26">
    <mergeCell ref="A1:P1"/>
    <mergeCell ref="A5:A8"/>
    <mergeCell ref="B5:N5"/>
    <mergeCell ref="T5:AB5"/>
    <mergeCell ref="AC5:AC8"/>
    <mergeCell ref="B6:F6"/>
    <mergeCell ref="G6:K6"/>
    <mergeCell ref="L6:P6"/>
    <mergeCell ref="S6:W6"/>
    <mergeCell ref="X6:AB6"/>
    <mergeCell ref="X7:X8"/>
    <mergeCell ref="Y7:Z7"/>
    <mergeCell ref="AA7:AB7"/>
    <mergeCell ref="A16:P16"/>
    <mergeCell ref="L7:L8"/>
    <mergeCell ref="M7:N7"/>
    <mergeCell ref="O7:P7"/>
    <mergeCell ref="S7:S8"/>
    <mergeCell ref="T7:U7"/>
    <mergeCell ref="V7:W7"/>
    <mergeCell ref="B7:B8"/>
    <mergeCell ref="C7:D7"/>
    <mergeCell ref="E7:F7"/>
    <mergeCell ref="G7:G8"/>
    <mergeCell ref="H7:I7"/>
    <mergeCell ref="J7:K7"/>
  </mergeCells>
  <phoneticPr fontId="2"/>
  <printOptions horizontalCentered="1"/>
  <pageMargins left="0.39370078740157483" right="7.874015748031496E-2" top="0.59055118110236227" bottom="0.55118110236220474" header="0.51181102362204722" footer="0.15748031496062992"/>
  <pageSetup paperSize="9" scale="64" firstPageNumber="50" orientation="portrait" useFirstPageNumber="1" r:id="rId1"/>
  <headerFooter differentFirst="1" scaleWithDoc="0" alignWithMargins="0">
    <oddFooter>&amp;C&amp;"ＭＳ 明朝,標準"&amp;12- &amp;P -</oddFooter>
    <firstFooter>&amp;C&amp;"ＭＳ 明朝,標準"&amp;12- &amp;P -</firstFooter>
  </headerFooter>
  <colBreaks count="1" manualBreakCount="1">
    <brk id="1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13</vt:i4>
      </vt:variant>
    </vt:vector>
  </HeadingPairs>
  <TitlesOfParts>
    <vt:vector size="25" baseType="lpstr">
      <vt:lpstr>第１表</vt:lpstr>
      <vt:lpstr>第２、３表</vt:lpstr>
      <vt:lpstr>表4(1)～(3)</vt:lpstr>
      <vt:lpstr>表4(4)～(5)</vt:lpstr>
      <vt:lpstr>表4(6)～(7)</vt:lpstr>
      <vt:lpstr>表5市町村合計</vt:lpstr>
      <vt:lpstr>表6市町村別分類別</vt:lpstr>
      <vt:lpstr>表7</vt:lpstr>
      <vt:lpstr>別表第1</vt:lpstr>
      <vt:lpstr>別表第2-1</vt:lpstr>
      <vt:lpstr>別表第2-2①②</vt:lpstr>
      <vt:lpstr>別表第2-2③④</vt:lpstr>
      <vt:lpstr>第１表!Print_Area</vt:lpstr>
      <vt:lpstr>'第２、３表'!Print_Area</vt:lpstr>
      <vt:lpstr>'表4(1)～(3)'!Print_Area</vt:lpstr>
      <vt:lpstr>'表4(4)～(5)'!Print_Area</vt:lpstr>
      <vt:lpstr>'表4(6)～(7)'!Print_Area</vt:lpstr>
      <vt:lpstr>表5市町村合計!Print_Area</vt:lpstr>
      <vt:lpstr>表6市町村別分類別!Print_Area</vt:lpstr>
      <vt:lpstr>表7!Print_Area</vt:lpstr>
      <vt:lpstr>別表第1!Print_Area</vt:lpstr>
      <vt:lpstr>'別表第2-1'!Print_Area</vt:lpstr>
      <vt:lpstr>'別表第2-2①②'!Print_Area</vt:lpstr>
      <vt:lpstr>'別表第2-2③④'!Print_Area</vt:lpstr>
      <vt:lpstr>表7!Print_Titles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第１表～第３表</dc:title>
  <dc:creator>高橋　尚子</dc:creator>
  <cp:lastModifiedBy>新潟県</cp:lastModifiedBy>
  <cp:lastPrinted>2021-11-17T02:42:08Z</cp:lastPrinted>
  <dcterms:created xsi:type="dcterms:W3CDTF">1998-07-13T02:35:11Z</dcterms:created>
  <dcterms:modified xsi:type="dcterms:W3CDTF">2026-03-11T06:22:17Z</dcterms:modified>
</cp:coreProperties>
</file>