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comments7.xml" ContentType="application/vnd.openxmlformats-officedocument.spreadsheetml.comments+xml"/>
  <Override PartName="/xl/drawings/drawing7.xml" ContentType="application/vnd.openxmlformats-officedocument.drawing+xml"/>
  <Override PartName="/xl/comments8.xml" ContentType="application/vnd.openxmlformats-officedocument.spreadsheetml.comments+xml"/>
  <Override PartName="/xl/drawings/drawing8.xml" ContentType="application/vnd.openxmlformats-officedocument.drawing+xml"/>
  <Override PartName="/xl/comments9.xml" ContentType="application/vnd.openxmlformats-officedocument.spreadsheetml.comments+xml"/>
  <Override PartName="/xl/drawings/drawing9.xml" ContentType="application/vnd.openxmlformats-officedocument.drawing+xml"/>
  <Override PartName="/xl/comments10.xml" ContentType="application/vnd.openxmlformats-officedocument.spreadsheetml.comments+xml"/>
  <Override PartName="/xl/drawings/drawing10.xml" ContentType="application/vnd.openxmlformats-officedocument.drawing+xml"/>
  <Override PartName="/xl/comments11.xml" ContentType="application/vnd.openxmlformats-officedocument.spreadsheetml.comments+xml"/>
  <Override PartName="/xl/drawings/drawing11.xml" ContentType="application/vnd.openxmlformats-officedocument.drawing+xml"/>
  <Override PartName="/xl/comments12.xml" ContentType="application/vnd.openxmlformats-officedocument.spreadsheetml.comments+xml"/>
  <Override PartName="/xl/drawings/drawing12.xml" ContentType="application/vnd.openxmlformats-officedocument.drawing+xml"/>
  <Override PartName="/xl/comments13.xml" ContentType="application/vnd.openxmlformats-officedocument.spreadsheetml.comments+xml"/>
  <Override PartName="/xl/drawings/drawing13.xml" ContentType="application/vnd.openxmlformats-officedocument.drawing+xml"/>
  <Override PartName="/xl/comments14.xml" ContentType="application/vnd.openxmlformats-officedocument.spreadsheetml.comments+xml"/>
  <Override PartName="/xl/drawings/drawing14.xml" ContentType="application/vnd.openxmlformats-officedocument.drawing+xml"/>
  <Override PartName="/xl/comments15.xml" ContentType="application/vnd.openxmlformats-officedocument.spreadsheetml.comments+xml"/>
  <Override PartName="/xl/drawings/drawing15.xml" ContentType="application/vnd.openxmlformats-officedocument.drawing+xml"/>
  <Override PartName="/xl/comments16.xml" ContentType="application/vnd.openxmlformats-officedocument.spreadsheetml.comments+xml"/>
  <Override PartName="/xl/drawings/drawing16.xml" ContentType="application/vnd.openxmlformats-officedocument.drawing+xml"/>
  <Override PartName="/xl/comments17.xml" ContentType="application/vnd.openxmlformats-officedocument.spreadsheetml.comments+xml"/>
  <Override PartName="/xl/drawings/drawing17.xml" ContentType="application/vnd.openxmlformats-officedocument.drawing+xml"/>
  <Override PartName="/xl/comments18.xml" ContentType="application/vnd.openxmlformats-officedocument.spreadsheetml.comments+xml"/>
  <Override PartName="/xl/drawings/drawing18.xml" ContentType="application/vnd.openxmlformats-officedocument.drawing+xml"/>
  <Override PartName="/xl/comments19.xml" ContentType="application/vnd.openxmlformats-officedocument.spreadsheetml.comments+xml"/>
  <Override PartName="/xl/drawings/drawing19.xml" ContentType="application/vnd.openxmlformats-officedocument.drawing+xml"/>
  <Override PartName="/xl/comments20.xml" ContentType="application/vnd.openxmlformats-officedocument.spreadsheetml.comments+xml"/>
  <Override PartName="/xl/drawings/drawing20.xml" ContentType="application/vnd.openxmlformats-officedocument.drawing+xml"/>
  <Override PartName="/xl/comments21.xml" ContentType="application/vnd.openxmlformats-officedocument.spreadsheetml.comments+xml"/>
  <Override PartName="/xl/drawings/drawing21.xml" ContentType="application/vnd.openxmlformats-officedocument.drawing+xml"/>
  <Override PartName="/xl/comments22.xml" ContentType="application/vnd.openxmlformats-officedocument.spreadsheetml.comments+xml"/>
  <Override PartName="/xl/drawings/drawing22.xml" ContentType="application/vnd.openxmlformats-officedocument.drawing+xml"/>
  <Override PartName="/xl/comments2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y_カーボンゼロ推進室\22 エコ事業所\エコ事業所_R7\00_実施要綱・様式\様式\実績報告書\HP掲載\26年3月10日（改正後）\"/>
    </mc:Choice>
  </mc:AlternateContent>
  <xr:revisionPtr revIDLastSave="0" documentId="13_ncr:1_{62CDFB47-ABD6-418C-85EA-F5CF1A76793A}" xr6:coauthVersionLast="47" xr6:coauthVersionMax="47" xr10:uidLastSave="{00000000-0000-0000-0000-000000000000}"/>
  <bookViews>
    <workbookView xWindow="-98" yWindow="-98" windowWidth="20715" windowHeight="13155" tabRatio="552" xr2:uid="{A0293B9C-2E91-4343-8C76-DB9893919487}"/>
  </bookViews>
  <sheets>
    <sheet name="実績報告書" sheetId="17" r:id="rId1"/>
    <sheet name="別紙１-２" sheetId="22" r:id="rId2"/>
    <sheet name="別紙３-２" sheetId="33" r:id="rId3"/>
    <sheet name="別紙２（No.1）" sheetId="30" r:id="rId4"/>
    <sheet name="別紙２（No.2）" sheetId="35" r:id="rId5"/>
    <sheet name="別紙２（No.3）" sheetId="36" r:id="rId6"/>
    <sheet name="別紙２（No.4）" sheetId="37" r:id="rId7"/>
    <sheet name="別紙２（No.5）" sheetId="38" r:id="rId8"/>
    <sheet name="別紙２（No.6）" sheetId="39" r:id="rId9"/>
    <sheet name="別紙２（No.7）" sheetId="40" r:id="rId10"/>
    <sheet name="別紙２（No.8）" sheetId="41" r:id="rId11"/>
    <sheet name="別紙２（No.9）" sheetId="42" r:id="rId12"/>
    <sheet name="別紙２（No.10）" sheetId="43" r:id="rId13"/>
    <sheet name="別紙２（No.11）" sheetId="45" r:id="rId14"/>
    <sheet name="別紙２（No.12）" sheetId="46" r:id="rId15"/>
    <sheet name="別紙２（No.13）" sheetId="47" r:id="rId16"/>
    <sheet name="別紙２（No.14）" sheetId="48" r:id="rId17"/>
    <sheet name="別紙２（No.15）" sheetId="49" r:id="rId18"/>
    <sheet name="別紙２（No.16）" sheetId="50" r:id="rId19"/>
    <sheet name="別紙２（No.17）" sheetId="51" r:id="rId20"/>
    <sheet name="別紙２（No.18）" sheetId="52" r:id="rId21"/>
    <sheet name="別紙２（No.19）" sheetId="53" r:id="rId22"/>
    <sheet name="別紙２（No.20）" sheetId="54" r:id="rId23"/>
    <sheet name="➡以降のシートは記載不要です" sheetId="32" r:id="rId24"/>
    <sheet name="記載不要" sheetId="26" r:id="rId25"/>
    <sheet name="記載不要【別表】業種一覧表" sheetId="19" r:id="rId26"/>
    <sheet name="【記載不要】集計用" sheetId="44" r:id="rId27"/>
  </sheets>
  <definedNames>
    <definedName name="_xlnm.Print_Area" localSheetId="0">実績報告書!$A$4:$P$64</definedName>
    <definedName name="_xlnm.Print_Area" localSheetId="1">'別紙１-２'!$A$3:$L$43</definedName>
    <definedName name="_xlnm.Print_Area" localSheetId="3">'別紙２（No.1）'!$A$1:$AT$42</definedName>
    <definedName name="_xlnm.Print_Area" localSheetId="12">'別紙２（No.10）'!$A$1:$AT$42</definedName>
    <definedName name="_xlnm.Print_Area" localSheetId="13">'別紙２（No.11）'!$A$1:$AT$42</definedName>
    <definedName name="_xlnm.Print_Area" localSheetId="14">'別紙２（No.12）'!$A$1:$AT$42</definedName>
    <definedName name="_xlnm.Print_Area" localSheetId="15">'別紙２（No.13）'!$A$1:$AT$42</definedName>
    <definedName name="_xlnm.Print_Area" localSheetId="16">'別紙２（No.14）'!$A$1:$AT$42</definedName>
    <definedName name="_xlnm.Print_Area" localSheetId="17">'別紙２（No.15）'!$A$1:$AT$42</definedName>
    <definedName name="_xlnm.Print_Area" localSheetId="18">'別紙２（No.16）'!$A$1:$AT$42</definedName>
    <definedName name="_xlnm.Print_Area" localSheetId="19">'別紙２（No.17）'!$A$1:$AT$42</definedName>
    <definedName name="_xlnm.Print_Area" localSheetId="20">'別紙２（No.18）'!$A$1:$AT$42</definedName>
    <definedName name="_xlnm.Print_Area" localSheetId="21">'別紙２（No.19）'!$A$1:$AT$42</definedName>
    <definedName name="_xlnm.Print_Area" localSheetId="4">'別紙２（No.2）'!$A$1:$AT$42</definedName>
    <definedName name="_xlnm.Print_Area" localSheetId="22">'別紙２（No.20）'!$A$1:$AT$42</definedName>
    <definedName name="_xlnm.Print_Area" localSheetId="5">'別紙２（No.3）'!$A$1:$AT$42</definedName>
    <definedName name="_xlnm.Print_Area" localSheetId="6">'別紙２（No.4）'!$A$1:$AT$42</definedName>
    <definedName name="_xlnm.Print_Area" localSheetId="7">'別紙２（No.5）'!$A$1:$AT$42</definedName>
    <definedName name="_xlnm.Print_Area" localSheetId="8">'別紙２（No.6）'!$A$1:$AT$42</definedName>
    <definedName name="_xlnm.Print_Area" localSheetId="9">'別紙２（No.7）'!$A$1:$AT$42</definedName>
    <definedName name="_xlnm.Print_Area" localSheetId="10">'別紙２（No.8）'!$A$1:$AT$42</definedName>
    <definedName name="_xlnm.Print_Area" localSheetId="11">'別紙２（No.9）'!$A$1:$AT$42</definedName>
    <definedName name="_xlnm.Print_Area" localSheetId="2">'別紙３-２'!$A$1:$V$28</definedName>
    <definedName name="_xlnm.Print_Titles" localSheetId="2">'別紙３-２'!$A:$A</definedName>
    <definedName name="市区町村ＣＤ" localSheetId="24">#REF!</definedName>
    <definedName name="市区町村ＣＤ" localSheetId="3">#REF!</definedName>
    <definedName name="市区町村ＣＤ" localSheetId="12">#REF!</definedName>
    <definedName name="市区町村ＣＤ" localSheetId="13">#REF!</definedName>
    <definedName name="市区町村ＣＤ" localSheetId="14">#REF!</definedName>
    <definedName name="市区町村ＣＤ" localSheetId="15">#REF!</definedName>
    <definedName name="市区町村ＣＤ" localSheetId="16">#REF!</definedName>
    <definedName name="市区町村ＣＤ" localSheetId="17">#REF!</definedName>
    <definedName name="市区町村ＣＤ" localSheetId="18">#REF!</definedName>
    <definedName name="市区町村ＣＤ" localSheetId="19">#REF!</definedName>
    <definedName name="市区町村ＣＤ" localSheetId="20">#REF!</definedName>
    <definedName name="市区町村ＣＤ" localSheetId="21">#REF!</definedName>
    <definedName name="市区町村ＣＤ" localSheetId="4">#REF!</definedName>
    <definedName name="市区町村ＣＤ" localSheetId="22">#REF!</definedName>
    <definedName name="市区町村ＣＤ" localSheetId="5">#REF!</definedName>
    <definedName name="市区町村ＣＤ" localSheetId="6">#REF!</definedName>
    <definedName name="市区町村ＣＤ" localSheetId="7">#REF!</definedName>
    <definedName name="市区町村ＣＤ" localSheetId="8">#REF!</definedName>
    <definedName name="市区町村ＣＤ" localSheetId="9">#REF!</definedName>
    <definedName name="市区町村ＣＤ" localSheetId="10">#REF!</definedName>
    <definedName name="市区町村ＣＤ" localSheetId="11">#REF!</definedName>
    <definedName name="市区町村ＣＤ" localSheetId="2">#REF!</definedName>
    <definedName name="市区町村ＣＤ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U4" i="44" l="1"/>
  <c r="EV4" i="44"/>
  <c r="EW4" i="44"/>
  <c r="EX4" i="44"/>
  <c r="ER4" i="44"/>
  <c r="BE4" i="44"/>
  <c r="ER5" i="44" l="1"/>
  <c r="ES5" i="44"/>
  <c r="ET5" i="44"/>
  <c r="EU5" i="44"/>
  <c r="EV5" i="44"/>
  <c r="EW5" i="44"/>
  <c r="EX5" i="44"/>
  <c r="EY5" i="44"/>
  <c r="EZ5" i="44"/>
  <c r="FA5" i="44"/>
  <c r="FB5" i="44"/>
  <c r="ER6" i="44"/>
  <c r="ES6" i="44"/>
  <c r="ET6" i="44"/>
  <c r="EU6" i="44"/>
  <c r="EV6" i="44"/>
  <c r="EW6" i="44"/>
  <c r="EX6" i="44"/>
  <c r="EY6" i="44"/>
  <c r="EZ6" i="44"/>
  <c r="FA6" i="44"/>
  <c r="FB6" i="44"/>
  <c r="ER7" i="44"/>
  <c r="ES7" i="44"/>
  <c r="ET7" i="44"/>
  <c r="EU7" i="44"/>
  <c r="EV7" i="44"/>
  <c r="EW7" i="44"/>
  <c r="EX7" i="44"/>
  <c r="EY7" i="44"/>
  <c r="EZ7" i="44"/>
  <c r="FA7" i="44"/>
  <c r="FB7" i="44"/>
  <c r="ER8" i="44"/>
  <c r="ES8" i="44"/>
  <c r="ET8" i="44"/>
  <c r="EU8" i="44"/>
  <c r="EV8" i="44"/>
  <c r="EW8" i="44"/>
  <c r="EX8" i="44"/>
  <c r="EY8" i="44"/>
  <c r="EZ8" i="44"/>
  <c r="FA8" i="44"/>
  <c r="FB8" i="44"/>
  <c r="ER9" i="44"/>
  <c r="ES9" i="44"/>
  <c r="ET9" i="44"/>
  <c r="EU9" i="44"/>
  <c r="EV9" i="44"/>
  <c r="EW9" i="44"/>
  <c r="EX9" i="44"/>
  <c r="EY9" i="44"/>
  <c r="EZ9" i="44"/>
  <c r="FA9" i="44"/>
  <c r="FB9" i="44"/>
  <c r="ER10" i="44"/>
  <c r="ES10" i="44"/>
  <c r="ET10" i="44"/>
  <c r="EU10" i="44"/>
  <c r="EV10" i="44"/>
  <c r="EW10" i="44"/>
  <c r="EX10" i="44"/>
  <c r="EY10" i="44"/>
  <c r="EZ10" i="44"/>
  <c r="FA10" i="44"/>
  <c r="FB10" i="44"/>
  <c r="ER11" i="44"/>
  <c r="ES11" i="44"/>
  <c r="ET11" i="44"/>
  <c r="EU11" i="44"/>
  <c r="EV11" i="44"/>
  <c r="EW11" i="44"/>
  <c r="EX11" i="44"/>
  <c r="EY11" i="44"/>
  <c r="EZ11" i="44"/>
  <c r="FA11" i="44"/>
  <c r="FB11" i="44"/>
  <c r="ER12" i="44"/>
  <c r="ES12" i="44"/>
  <c r="ET12" i="44"/>
  <c r="EU12" i="44"/>
  <c r="EV12" i="44"/>
  <c r="EW12" i="44"/>
  <c r="EX12" i="44"/>
  <c r="EY12" i="44"/>
  <c r="EZ12" i="44"/>
  <c r="FA12" i="44"/>
  <c r="FB12" i="44"/>
  <c r="ER13" i="44"/>
  <c r="ES13" i="44"/>
  <c r="ET13" i="44"/>
  <c r="EU13" i="44"/>
  <c r="EV13" i="44"/>
  <c r="EW13" i="44"/>
  <c r="EX13" i="44"/>
  <c r="EY13" i="44"/>
  <c r="EZ13" i="44"/>
  <c r="FA13" i="44"/>
  <c r="FB13" i="44"/>
  <c r="ER14" i="44"/>
  <c r="ES14" i="44"/>
  <c r="ET14" i="44"/>
  <c r="EU14" i="44"/>
  <c r="EV14" i="44"/>
  <c r="EW14" i="44"/>
  <c r="EX14" i="44"/>
  <c r="EY14" i="44"/>
  <c r="EZ14" i="44"/>
  <c r="FA14" i="44"/>
  <c r="FB14" i="44"/>
  <c r="ER15" i="44"/>
  <c r="ES15" i="44"/>
  <c r="ET15" i="44"/>
  <c r="EU15" i="44"/>
  <c r="EV15" i="44"/>
  <c r="EW15" i="44"/>
  <c r="EX15" i="44"/>
  <c r="EY15" i="44"/>
  <c r="EZ15" i="44"/>
  <c r="FA15" i="44"/>
  <c r="FB15" i="44"/>
  <c r="ER16" i="44"/>
  <c r="ES16" i="44"/>
  <c r="ET16" i="44"/>
  <c r="EU16" i="44"/>
  <c r="EV16" i="44"/>
  <c r="EW16" i="44"/>
  <c r="EX16" i="44"/>
  <c r="EY16" i="44"/>
  <c r="EZ16" i="44"/>
  <c r="FA16" i="44"/>
  <c r="FB16" i="44"/>
  <c r="ER17" i="44"/>
  <c r="ES17" i="44"/>
  <c r="ET17" i="44"/>
  <c r="EU17" i="44"/>
  <c r="EV17" i="44"/>
  <c r="EW17" i="44"/>
  <c r="EX17" i="44"/>
  <c r="EY17" i="44"/>
  <c r="EZ17" i="44"/>
  <c r="FA17" i="44"/>
  <c r="FB17" i="44"/>
  <c r="ER18" i="44"/>
  <c r="ES18" i="44"/>
  <c r="ET18" i="44"/>
  <c r="EU18" i="44"/>
  <c r="EV18" i="44"/>
  <c r="EW18" i="44"/>
  <c r="EX18" i="44"/>
  <c r="EY18" i="44"/>
  <c r="EZ18" i="44"/>
  <c r="FA18" i="44"/>
  <c r="FB18" i="44"/>
  <c r="ER19" i="44"/>
  <c r="ES19" i="44"/>
  <c r="ET19" i="44"/>
  <c r="EU19" i="44"/>
  <c r="EV19" i="44"/>
  <c r="EW19" i="44"/>
  <c r="EX19" i="44"/>
  <c r="EY19" i="44"/>
  <c r="EZ19" i="44"/>
  <c r="FA19" i="44"/>
  <c r="FB19" i="44"/>
  <c r="ER20" i="44"/>
  <c r="ES20" i="44"/>
  <c r="ET20" i="44"/>
  <c r="EU20" i="44"/>
  <c r="EV20" i="44"/>
  <c r="EW20" i="44"/>
  <c r="EX20" i="44"/>
  <c r="EY20" i="44"/>
  <c r="EZ20" i="44"/>
  <c r="FA20" i="44"/>
  <c r="FB20" i="44"/>
  <c r="ER21" i="44"/>
  <c r="ES21" i="44"/>
  <c r="ET21" i="44"/>
  <c r="EU21" i="44"/>
  <c r="EV21" i="44"/>
  <c r="EW21" i="44"/>
  <c r="EX21" i="44"/>
  <c r="EY21" i="44"/>
  <c r="EZ21" i="44"/>
  <c r="FA21" i="44"/>
  <c r="FB21" i="44"/>
  <c r="ER22" i="44"/>
  <c r="ES22" i="44"/>
  <c r="ET22" i="44"/>
  <c r="EU22" i="44"/>
  <c r="EV22" i="44"/>
  <c r="EW22" i="44"/>
  <c r="EX22" i="44"/>
  <c r="EY22" i="44"/>
  <c r="EZ22" i="44"/>
  <c r="FA22" i="44"/>
  <c r="FB22" i="44"/>
  <c r="ER23" i="44"/>
  <c r="ES23" i="44"/>
  <c r="ET23" i="44"/>
  <c r="EU23" i="44"/>
  <c r="EV23" i="44"/>
  <c r="EW23" i="44"/>
  <c r="EX23" i="44"/>
  <c r="EY23" i="44"/>
  <c r="EZ23" i="44"/>
  <c r="FA23" i="44"/>
  <c r="FB23" i="44"/>
  <c r="FB4" i="44"/>
  <c r="FA4" i="44"/>
  <c r="EZ4" i="44"/>
  <c r="EY4" i="44"/>
  <c r="ES4" i="44"/>
  <c r="ET4" i="44"/>
  <c r="AA5" i="44"/>
  <c r="AA6" i="44"/>
  <c r="AA7" i="44"/>
  <c r="AA8" i="44"/>
  <c r="AA9" i="44"/>
  <c r="AA10" i="44"/>
  <c r="AA11" i="44"/>
  <c r="AA12" i="44"/>
  <c r="AA13" i="44"/>
  <c r="AA14" i="44"/>
  <c r="AA15" i="44"/>
  <c r="AA16" i="44"/>
  <c r="AA17" i="44"/>
  <c r="AA18" i="44"/>
  <c r="AA19" i="44"/>
  <c r="AA20" i="44"/>
  <c r="AA21" i="44"/>
  <c r="AA22" i="44"/>
  <c r="AA23" i="44"/>
  <c r="AA4" i="44"/>
  <c r="R32" i="17"/>
  <c r="R31" i="17"/>
  <c r="AR5" i="44"/>
  <c r="AS5" i="44"/>
  <c r="AT5" i="44"/>
  <c r="AV5" i="44"/>
  <c r="AW5" i="44"/>
  <c r="AX5" i="44"/>
  <c r="AR6" i="44"/>
  <c r="AS6" i="44"/>
  <c r="AT6" i="44"/>
  <c r="AV6" i="44"/>
  <c r="AW6" i="44"/>
  <c r="AX6" i="44"/>
  <c r="AR7" i="44"/>
  <c r="AS7" i="44"/>
  <c r="AT7" i="44"/>
  <c r="AV7" i="44"/>
  <c r="AW7" i="44"/>
  <c r="AX7" i="44"/>
  <c r="AR8" i="44"/>
  <c r="AS8" i="44"/>
  <c r="AT8" i="44"/>
  <c r="AV8" i="44"/>
  <c r="AW8" i="44"/>
  <c r="AX8" i="44"/>
  <c r="AR9" i="44"/>
  <c r="AS9" i="44"/>
  <c r="AT9" i="44"/>
  <c r="AV9" i="44"/>
  <c r="AW9" i="44"/>
  <c r="AX9" i="44"/>
  <c r="AR10" i="44"/>
  <c r="AS10" i="44"/>
  <c r="AT10" i="44"/>
  <c r="AV10" i="44"/>
  <c r="AW10" i="44"/>
  <c r="AX10" i="44"/>
  <c r="AR11" i="44"/>
  <c r="AS11" i="44"/>
  <c r="AT11" i="44"/>
  <c r="AV11" i="44"/>
  <c r="AW11" i="44"/>
  <c r="AX11" i="44"/>
  <c r="AR12" i="44"/>
  <c r="AS12" i="44"/>
  <c r="AT12" i="44"/>
  <c r="AV12" i="44"/>
  <c r="AW12" i="44"/>
  <c r="AX12" i="44"/>
  <c r="AR13" i="44"/>
  <c r="AS13" i="44"/>
  <c r="AT13" i="44"/>
  <c r="AV13" i="44"/>
  <c r="AW13" i="44"/>
  <c r="AX13" i="44"/>
  <c r="AR14" i="44"/>
  <c r="AS14" i="44"/>
  <c r="AT14" i="44"/>
  <c r="AV14" i="44"/>
  <c r="AW14" i="44"/>
  <c r="AX14" i="44"/>
  <c r="AR15" i="44"/>
  <c r="AS15" i="44"/>
  <c r="AT15" i="44"/>
  <c r="AV15" i="44"/>
  <c r="AW15" i="44"/>
  <c r="AX15" i="44"/>
  <c r="AR16" i="44"/>
  <c r="AS16" i="44"/>
  <c r="AT16" i="44"/>
  <c r="AV16" i="44"/>
  <c r="AW16" i="44"/>
  <c r="AX16" i="44"/>
  <c r="AR17" i="44"/>
  <c r="AS17" i="44"/>
  <c r="AT17" i="44"/>
  <c r="AV17" i="44"/>
  <c r="AW17" i="44"/>
  <c r="AX17" i="44"/>
  <c r="AR18" i="44"/>
  <c r="AS18" i="44"/>
  <c r="AT18" i="44"/>
  <c r="AV18" i="44"/>
  <c r="AW18" i="44"/>
  <c r="AX18" i="44"/>
  <c r="AR19" i="44"/>
  <c r="AS19" i="44"/>
  <c r="AT19" i="44"/>
  <c r="AV19" i="44"/>
  <c r="AW19" i="44"/>
  <c r="AX19" i="44"/>
  <c r="AR20" i="44"/>
  <c r="AS20" i="44"/>
  <c r="AT20" i="44"/>
  <c r="AV20" i="44"/>
  <c r="AW20" i="44"/>
  <c r="AX20" i="44"/>
  <c r="AR21" i="44"/>
  <c r="AS21" i="44"/>
  <c r="AT21" i="44"/>
  <c r="AV21" i="44"/>
  <c r="AW21" i="44"/>
  <c r="AX21" i="44"/>
  <c r="AR22" i="44"/>
  <c r="AS22" i="44"/>
  <c r="AT22" i="44"/>
  <c r="AV22" i="44"/>
  <c r="AW22" i="44"/>
  <c r="AX22" i="44"/>
  <c r="AR23" i="44"/>
  <c r="AS23" i="44"/>
  <c r="AT23" i="44"/>
  <c r="AV23" i="44"/>
  <c r="AW23" i="44"/>
  <c r="AX23" i="44"/>
  <c r="AX4" i="44"/>
  <c r="AW4" i="44"/>
  <c r="AV4" i="44"/>
  <c r="AT4" i="44"/>
  <c r="AS4" i="44"/>
  <c r="AR4" i="44"/>
  <c r="AQ4" i="44"/>
  <c r="AM5" i="44"/>
  <c r="AM6" i="44"/>
  <c r="AM7" i="44"/>
  <c r="AM8" i="44"/>
  <c r="AM9" i="44"/>
  <c r="AM10" i="44"/>
  <c r="AM11" i="44"/>
  <c r="AM12" i="44"/>
  <c r="AM13" i="44"/>
  <c r="AM14" i="44"/>
  <c r="AM15" i="44"/>
  <c r="AM16" i="44"/>
  <c r="AM17" i="44"/>
  <c r="AM18" i="44"/>
  <c r="AM19" i="44"/>
  <c r="AM20" i="44"/>
  <c r="AM21" i="44"/>
  <c r="AM22" i="44"/>
  <c r="AM23" i="44"/>
  <c r="AM4" i="44"/>
  <c r="AL5" i="44"/>
  <c r="AL6" i="44"/>
  <c r="AL7" i="44"/>
  <c r="AL8" i="44"/>
  <c r="AL9" i="44"/>
  <c r="AL10" i="44"/>
  <c r="AL11" i="44"/>
  <c r="AL12" i="44"/>
  <c r="AL13" i="44"/>
  <c r="AL14" i="44"/>
  <c r="AL15" i="44"/>
  <c r="AL16" i="44"/>
  <c r="AL17" i="44"/>
  <c r="AL18" i="44"/>
  <c r="AL19" i="44"/>
  <c r="AL20" i="44"/>
  <c r="AL21" i="44"/>
  <c r="AL22" i="44"/>
  <c r="AL23" i="44"/>
  <c r="AL4" i="44"/>
  <c r="AK5" i="44"/>
  <c r="AK6" i="44"/>
  <c r="AK7" i="44"/>
  <c r="AK8" i="44"/>
  <c r="AK9" i="44"/>
  <c r="AK10" i="44"/>
  <c r="AK11" i="44"/>
  <c r="AK12" i="44"/>
  <c r="AK13" i="44"/>
  <c r="AK14" i="44"/>
  <c r="AK15" i="44"/>
  <c r="AK16" i="44"/>
  <c r="AK17" i="44"/>
  <c r="AK18" i="44"/>
  <c r="AK19" i="44"/>
  <c r="AK20" i="44"/>
  <c r="AK21" i="44"/>
  <c r="AK22" i="44"/>
  <c r="AK23" i="44"/>
  <c r="AK4" i="44"/>
  <c r="AI5" i="44"/>
  <c r="AI6" i="44"/>
  <c r="AI7" i="44"/>
  <c r="AI8" i="44"/>
  <c r="AI9" i="44"/>
  <c r="AI10" i="44"/>
  <c r="AI11" i="44"/>
  <c r="AI12" i="44"/>
  <c r="AI13" i="44"/>
  <c r="AI14" i="44"/>
  <c r="AI15" i="44"/>
  <c r="AI16" i="44"/>
  <c r="AI17" i="44"/>
  <c r="AI18" i="44"/>
  <c r="AI19" i="44"/>
  <c r="AI20" i="44"/>
  <c r="AI21" i="44"/>
  <c r="AI22" i="44"/>
  <c r="AI23" i="44"/>
  <c r="AI4" i="44"/>
  <c r="AG5" i="44"/>
  <c r="AG6" i="44"/>
  <c r="AG7" i="44"/>
  <c r="AG8" i="44"/>
  <c r="AG9" i="44"/>
  <c r="AG10" i="44"/>
  <c r="AG11" i="44"/>
  <c r="AG12" i="44"/>
  <c r="AG13" i="44"/>
  <c r="AG14" i="44"/>
  <c r="AG15" i="44"/>
  <c r="AG16" i="44"/>
  <c r="AG17" i="44"/>
  <c r="AG18" i="44"/>
  <c r="AG19" i="44"/>
  <c r="AG20" i="44"/>
  <c r="AG21" i="44"/>
  <c r="AG22" i="44"/>
  <c r="AG23" i="44"/>
  <c r="AG4" i="44"/>
  <c r="Z5" i="44"/>
  <c r="Z6" i="44"/>
  <c r="Z7" i="44"/>
  <c r="Z8" i="44"/>
  <c r="Z9" i="44"/>
  <c r="Z10" i="44"/>
  <c r="Z11" i="44"/>
  <c r="Z12" i="44"/>
  <c r="Z13" i="44"/>
  <c r="Z14" i="44"/>
  <c r="Z15" i="44"/>
  <c r="Z16" i="44"/>
  <c r="Z17" i="44"/>
  <c r="Z18" i="44"/>
  <c r="Z19" i="44"/>
  <c r="Z20" i="44"/>
  <c r="Z21" i="44"/>
  <c r="Z22" i="44"/>
  <c r="Z23" i="44"/>
  <c r="Z4" i="44"/>
  <c r="EQ23" i="44"/>
  <c r="EP23" i="44"/>
  <c r="EO23" i="44"/>
  <c r="EN23" i="44"/>
  <c r="EM23" i="44"/>
  <c r="EL23" i="44"/>
  <c r="EK23" i="44"/>
  <c r="EJ23" i="44"/>
  <c r="EI23" i="44"/>
  <c r="EH23" i="44"/>
  <c r="EG23" i="44"/>
  <c r="EF23" i="44"/>
  <c r="EE23" i="44"/>
  <c r="ED23" i="44"/>
  <c r="EC23" i="44"/>
  <c r="EB23" i="44"/>
  <c r="DX23" i="44"/>
  <c r="DW23" i="44"/>
  <c r="DV23" i="44"/>
  <c r="DR23" i="44"/>
  <c r="DQ23" i="44"/>
  <c r="DP23" i="44"/>
  <c r="DL23" i="44"/>
  <c r="DK23" i="44"/>
  <c r="DJ23" i="44"/>
  <c r="DF23" i="44"/>
  <c r="DE23" i="44"/>
  <c r="DD23" i="44"/>
  <c r="CY23" i="44"/>
  <c r="CX23" i="44"/>
  <c r="CT23" i="44"/>
  <c r="CS23" i="44"/>
  <c r="CR23" i="44"/>
  <c r="CN23" i="44"/>
  <c r="CM23" i="44"/>
  <c r="CL23" i="44"/>
  <c r="CH23" i="44"/>
  <c r="CG23" i="44"/>
  <c r="CF23" i="44"/>
  <c r="CE23" i="44"/>
  <c r="CD23" i="44"/>
  <c r="CC23" i="44"/>
  <c r="CB23" i="44"/>
  <c r="CA23" i="44"/>
  <c r="BY23" i="44"/>
  <c r="BX23" i="44"/>
  <c r="BW23" i="44"/>
  <c r="BE23" i="44"/>
  <c r="AQ23" i="44"/>
  <c r="AP23" i="44"/>
  <c r="AO23" i="44"/>
  <c r="AN23" i="44"/>
  <c r="AJ23" i="44"/>
  <c r="AH23" i="44"/>
  <c r="AF23" i="44"/>
  <c r="AE23" i="44"/>
  <c r="AC23" i="44"/>
  <c r="AB23" i="44"/>
  <c r="X23" i="44"/>
  <c r="V23" i="44"/>
  <c r="U23" i="44"/>
  <c r="T23" i="44"/>
  <c r="S23" i="44"/>
  <c r="R23" i="44"/>
  <c r="Q23" i="44"/>
  <c r="P23" i="44"/>
  <c r="O23" i="44"/>
  <c r="N23" i="44"/>
  <c r="M23" i="44"/>
  <c r="L23" i="44"/>
  <c r="K23" i="44"/>
  <c r="J23" i="44"/>
  <c r="I23" i="44"/>
  <c r="H23" i="44"/>
  <c r="G23" i="44"/>
  <c r="F23" i="44"/>
  <c r="E23" i="44"/>
  <c r="D23" i="44"/>
  <c r="C23" i="44"/>
  <c r="B23" i="44"/>
  <c r="EQ22" i="44"/>
  <c r="EP22" i="44"/>
  <c r="EO22" i="44"/>
  <c r="EN22" i="44"/>
  <c r="EM22" i="44"/>
  <c r="EL22" i="44"/>
  <c r="EK22" i="44"/>
  <c r="EJ22" i="44"/>
  <c r="EI22" i="44"/>
  <c r="EH22" i="44"/>
  <c r="EG22" i="44"/>
  <c r="EF22" i="44"/>
  <c r="EE22" i="44"/>
  <c r="ED22" i="44"/>
  <c r="EC22" i="44"/>
  <c r="EB22" i="44"/>
  <c r="DX22" i="44"/>
  <c r="DW22" i="44"/>
  <c r="DV22" i="44"/>
  <c r="DR22" i="44"/>
  <c r="DQ22" i="44"/>
  <c r="DP22" i="44"/>
  <c r="DL22" i="44"/>
  <c r="DK22" i="44"/>
  <c r="DJ22" i="44"/>
  <c r="DF22" i="44"/>
  <c r="DE22" i="44"/>
  <c r="DD22" i="44"/>
  <c r="CY22" i="44"/>
  <c r="CX22" i="44"/>
  <c r="CT22" i="44"/>
  <c r="CS22" i="44"/>
  <c r="CR22" i="44"/>
  <c r="CN22" i="44"/>
  <c r="CM22" i="44"/>
  <c r="CL22" i="44"/>
  <c r="CH22" i="44"/>
  <c r="CG22" i="44"/>
  <c r="CF22" i="44"/>
  <c r="CE22" i="44"/>
  <c r="CD22" i="44"/>
  <c r="CC22" i="44"/>
  <c r="CB22" i="44"/>
  <c r="CA22" i="44"/>
  <c r="BY22" i="44"/>
  <c r="BX22" i="44"/>
  <c r="BW22" i="44"/>
  <c r="BE22" i="44"/>
  <c r="AQ22" i="44"/>
  <c r="AP22" i="44"/>
  <c r="AO22" i="44"/>
  <c r="AN22" i="44"/>
  <c r="AJ22" i="44"/>
  <c r="AH22" i="44"/>
  <c r="AF22" i="44"/>
  <c r="AE22" i="44"/>
  <c r="AC22" i="44"/>
  <c r="AB22" i="44"/>
  <c r="X22" i="44"/>
  <c r="V22" i="44"/>
  <c r="U22" i="44"/>
  <c r="T22" i="44"/>
  <c r="S22" i="44"/>
  <c r="R22" i="44"/>
  <c r="Q22" i="44"/>
  <c r="P22" i="44"/>
  <c r="O22" i="44"/>
  <c r="N22" i="44"/>
  <c r="M22" i="44"/>
  <c r="L22" i="44"/>
  <c r="K22" i="44"/>
  <c r="J22" i="44"/>
  <c r="I22" i="44"/>
  <c r="H22" i="44"/>
  <c r="G22" i="44"/>
  <c r="F22" i="44"/>
  <c r="E22" i="44"/>
  <c r="D22" i="44"/>
  <c r="C22" i="44"/>
  <c r="B22" i="44"/>
  <c r="EQ21" i="44"/>
  <c r="EP21" i="44"/>
  <c r="EO21" i="44"/>
  <c r="EN21" i="44"/>
  <c r="EM21" i="44"/>
  <c r="EL21" i="44"/>
  <c r="EK21" i="44"/>
  <c r="EJ21" i="44"/>
  <c r="EI21" i="44"/>
  <c r="EH21" i="44"/>
  <c r="EG21" i="44"/>
  <c r="EF21" i="44"/>
  <c r="EE21" i="44"/>
  <c r="ED21" i="44"/>
  <c r="EC21" i="44"/>
  <c r="EB21" i="44"/>
  <c r="DX21" i="44"/>
  <c r="DW21" i="44"/>
  <c r="DV21" i="44"/>
  <c r="DR21" i="44"/>
  <c r="DQ21" i="44"/>
  <c r="DP21" i="44"/>
  <c r="DL21" i="44"/>
  <c r="DK21" i="44"/>
  <c r="DJ21" i="44"/>
  <c r="DF21" i="44"/>
  <c r="DE21" i="44"/>
  <c r="DD21" i="44"/>
  <c r="CY21" i="44"/>
  <c r="CX21" i="44"/>
  <c r="CT21" i="44"/>
  <c r="CS21" i="44"/>
  <c r="CR21" i="44"/>
  <c r="CN21" i="44"/>
  <c r="CM21" i="44"/>
  <c r="CL21" i="44"/>
  <c r="CH21" i="44"/>
  <c r="CG21" i="44"/>
  <c r="CF21" i="44"/>
  <c r="CE21" i="44"/>
  <c r="CD21" i="44"/>
  <c r="CC21" i="44"/>
  <c r="CB21" i="44"/>
  <c r="CA21" i="44"/>
  <c r="BY21" i="44"/>
  <c r="BX21" i="44"/>
  <c r="BW21" i="44"/>
  <c r="BE21" i="44"/>
  <c r="AQ21" i="44"/>
  <c r="AP21" i="44"/>
  <c r="AO21" i="44"/>
  <c r="AN21" i="44"/>
  <c r="AJ21" i="44"/>
  <c r="AH21" i="44"/>
  <c r="AF21" i="44"/>
  <c r="AE21" i="44"/>
  <c r="AC21" i="44"/>
  <c r="AB21" i="44"/>
  <c r="X21" i="44"/>
  <c r="V21" i="44"/>
  <c r="U21" i="44"/>
  <c r="T21" i="44"/>
  <c r="S21" i="44"/>
  <c r="R21" i="44"/>
  <c r="Q21" i="44"/>
  <c r="P21" i="44"/>
  <c r="O21" i="44"/>
  <c r="N21" i="44"/>
  <c r="M21" i="44"/>
  <c r="L21" i="44"/>
  <c r="K21" i="44"/>
  <c r="J21" i="44"/>
  <c r="I21" i="44"/>
  <c r="H21" i="44"/>
  <c r="G21" i="44"/>
  <c r="F21" i="44"/>
  <c r="E21" i="44"/>
  <c r="D21" i="44"/>
  <c r="C21" i="44"/>
  <c r="B21" i="44"/>
  <c r="EQ20" i="44"/>
  <c r="EP20" i="44"/>
  <c r="EO20" i="44"/>
  <c r="EN20" i="44"/>
  <c r="EM20" i="44"/>
  <c r="EL20" i="44"/>
  <c r="EK20" i="44"/>
  <c r="EJ20" i="44"/>
  <c r="EI20" i="44"/>
  <c r="EH20" i="44"/>
  <c r="EG20" i="44"/>
  <c r="EF20" i="44"/>
  <c r="EE20" i="44"/>
  <c r="ED20" i="44"/>
  <c r="EC20" i="44"/>
  <c r="EB20" i="44"/>
  <c r="DX20" i="44"/>
  <c r="DW20" i="44"/>
  <c r="DV20" i="44"/>
  <c r="DR20" i="44"/>
  <c r="DQ20" i="44"/>
  <c r="DP20" i="44"/>
  <c r="DL20" i="44"/>
  <c r="DK20" i="44"/>
  <c r="DJ20" i="44"/>
  <c r="DF20" i="44"/>
  <c r="DE20" i="44"/>
  <c r="DD20" i="44"/>
  <c r="CY20" i="44"/>
  <c r="CX20" i="44"/>
  <c r="CT20" i="44"/>
  <c r="CS20" i="44"/>
  <c r="CR20" i="44"/>
  <c r="CN20" i="44"/>
  <c r="CM20" i="44"/>
  <c r="CL20" i="44"/>
  <c r="CH20" i="44"/>
  <c r="CG20" i="44"/>
  <c r="CF20" i="44"/>
  <c r="CE20" i="44"/>
  <c r="CD20" i="44"/>
  <c r="CC20" i="44"/>
  <c r="CB20" i="44"/>
  <c r="CA20" i="44"/>
  <c r="BY20" i="44"/>
  <c r="BX20" i="44"/>
  <c r="BW20" i="44"/>
  <c r="BE20" i="44"/>
  <c r="AQ20" i="44"/>
  <c r="AP20" i="44"/>
  <c r="AO20" i="44"/>
  <c r="AN20" i="44"/>
  <c r="AJ20" i="44"/>
  <c r="AH20" i="44"/>
  <c r="AF20" i="44"/>
  <c r="AE20" i="44"/>
  <c r="AC20" i="44"/>
  <c r="AB20" i="44"/>
  <c r="X20" i="44"/>
  <c r="V20" i="44"/>
  <c r="U20" i="44"/>
  <c r="T20" i="44"/>
  <c r="S20" i="44"/>
  <c r="R20" i="44"/>
  <c r="Q20" i="44"/>
  <c r="P20" i="44"/>
  <c r="O20" i="44"/>
  <c r="N20" i="44"/>
  <c r="M20" i="44"/>
  <c r="L20" i="44"/>
  <c r="K20" i="44"/>
  <c r="J20" i="44"/>
  <c r="I20" i="44"/>
  <c r="H20" i="44"/>
  <c r="G20" i="44"/>
  <c r="F20" i="44"/>
  <c r="E20" i="44"/>
  <c r="D20" i="44"/>
  <c r="C20" i="44"/>
  <c r="B20" i="44"/>
  <c r="EQ19" i="44"/>
  <c r="EP19" i="44"/>
  <c r="EO19" i="44"/>
  <c r="EN19" i="44"/>
  <c r="EM19" i="44"/>
  <c r="EL19" i="44"/>
  <c r="EK19" i="44"/>
  <c r="EJ19" i="44"/>
  <c r="EI19" i="44"/>
  <c r="EH19" i="44"/>
  <c r="EG19" i="44"/>
  <c r="EF19" i="44"/>
  <c r="EE19" i="44"/>
  <c r="ED19" i="44"/>
  <c r="EC19" i="44"/>
  <c r="EB19" i="44"/>
  <c r="DX19" i="44"/>
  <c r="DW19" i="44"/>
  <c r="DV19" i="44"/>
  <c r="DR19" i="44"/>
  <c r="DQ19" i="44"/>
  <c r="DP19" i="44"/>
  <c r="DL19" i="44"/>
  <c r="DK19" i="44"/>
  <c r="DJ19" i="44"/>
  <c r="DF19" i="44"/>
  <c r="DE19" i="44"/>
  <c r="DD19" i="44"/>
  <c r="CY19" i="44"/>
  <c r="CX19" i="44"/>
  <c r="CT19" i="44"/>
  <c r="CS19" i="44"/>
  <c r="CR19" i="44"/>
  <c r="CN19" i="44"/>
  <c r="CM19" i="44"/>
  <c r="CL19" i="44"/>
  <c r="CH19" i="44"/>
  <c r="CG19" i="44"/>
  <c r="CF19" i="44"/>
  <c r="CE19" i="44"/>
  <c r="CD19" i="44"/>
  <c r="CC19" i="44"/>
  <c r="CB19" i="44"/>
  <c r="CA19" i="44"/>
  <c r="BY19" i="44"/>
  <c r="BX19" i="44"/>
  <c r="BW19" i="44"/>
  <c r="BE19" i="44"/>
  <c r="AQ19" i="44"/>
  <c r="AP19" i="44"/>
  <c r="AO19" i="44"/>
  <c r="AN19" i="44"/>
  <c r="AJ19" i="44"/>
  <c r="AH19" i="44"/>
  <c r="AF19" i="44"/>
  <c r="AE19" i="44"/>
  <c r="AC19" i="44"/>
  <c r="AB19" i="44"/>
  <c r="X19" i="44"/>
  <c r="V19" i="44"/>
  <c r="U19" i="44"/>
  <c r="T19" i="44"/>
  <c r="S19" i="44"/>
  <c r="R19" i="44"/>
  <c r="Q19" i="44"/>
  <c r="P19" i="44"/>
  <c r="O19" i="44"/>
  <c r="N19" i="44"/>
  <c r="M19" i="44"/>
  <c r="L19" i="44"/>
  <c r="K19" i="44"/>
  <c r="J19" i="44"/>
  <c r="I19" i="44"/>
  <c r="H19" i="44"/>
  <c r="G19" i="44"/>
  <c r="F19" i="44"/>
  <c r="E19" i="44"/>
  <c r="D19" i="44"/>
  <c r="C19" i="44"/>
  <c r="B19" i="44"/>
  <c r="EQ18" i="44"/>
  <c r="EP18" i="44"/>
  <c r="EO18" i="44"/>
  <c r="EN18" i="44"/>
  <c r="EM18" i="44"/>
  <c r="EL18" i="44"/>
  <c r="EK18" i="44"/>
  <c r="EJ18" i="44"/>
  <c r="EI18" i="44"/>
  <c r="EH18" i="44"/>
  <c r="EG18" i="44"/>
  <c r="EF18" i="44"/>
  <c r="EE18" i="44"/>
  <c r="ED18" i="44"/>
  <c r="EC18" i="44"/>
  <c r="EB18" i="44"/>
  <c r="DX18" i="44"/>
  <c r="DW18" i="44"/>
  <c r="DV18" i="44"/>
  <c r="DR18" i="44"/>
  <c r="DQ18" i="44"/>
  <c r="DP18" i="44"/>
  <c r="DL18" i="44"/>
  <c r="DK18" i="44"/>
  <c r="DJ18" i="44"/>
  <c r="DF18" i="44"/>
  <c r="DE18" i="44"/>
  <c r="DD18" i="44"/>
  <c r="CY18" i="44"/>
  <c r="CX18" i="44"/>
  <c r="CT18" i="44"/>
  <c r="CS18" i="44"/>
  <c r="CR18" i="44"/>
  <c r="CN18" i="44"/>
  <c r="CM18" i="44"/>
  <c r="CL18" i="44"/>
  <c r="CH18" i="44"/>
  <c r="CG18" i="44"/>
  <c r="CF18" i="44"/>
  <c r="CE18" i="44"/>
  <c r="CD18" i="44"/>
  <c r="CC18" i="44"/>
  <c r="CB18" i="44"/>
  <c r="CA18" i="44"/>
  <c r="BY18" i="44"/>
  <c r="BX18" i="44"/>
  <c r="BW18" i="44"/>
  <c r="BE18" i="44"/>
  <c r="AQ18" i="44"/>
  <c r="AP18" i="44"/>
  <c r="AO18" i="44"/>
  <c r="AN18" i="44"/>
  <c r="AJ18" i="44"/>
  <c r="AH18" i="44"/>
  <c r="AF18" i="44"/>
  <c r="AE18" i="44"/>
  <c r="AC18" i="44"/>
  <c r="AB18" i="44"/>
  <c r="X18" i="44"/>
  <c r="V18" i="44"/>
  <c r="U18" i="44"/>
  <c r="T18" i="44"/>
  <c r="S18" i="44"/>
  <c r="R18" i="44"/>
  <c r="Q18" i="44"/>
  <c r="P18" i="44"/>
  <c r="O18" i="44"/>
  <c r="N18" i="44"/>
  <c r="M18" i="44"/>
  <c r="L18" i="44"/>
  <c r="K18" i="44"/>
  <c r="J18" i="44"/>
  <c r="I18" i="44"/>
  <c r="H18" i="44"/>
  <c r="G18" i="44"/>
  <c r="F18" i="44"/>
  <c r="E18" i="44"/>
  <c r="D18" i="44"/>
  <c r="C18" i="44"/>
  <c r="B18" i="44"/>
  <c r="EQ17" i="44"/>
  <c r="EP17" i="44"/>
  <c r="EO17" i="44"/>
  <c r="EN17" i="44"/>
  <c r="EM17" i="44"/>
  <c r="EL17" i="44"/>
  <c r="EK17" i="44"/>
  <c r="EJ17" i="44"/>
  <c r="EI17" i="44"/>
  <c r="EH17" i="44"/>
  <c r="EG17" i="44"/>
  <c r="EF17" i="44"/>
  <c r="EE17" i="44"/>
  <c r="ED17" i="44"/>
  <c r="EC17" i="44"/>
  <c r="EB17" i="44"/>
  <c r="DX17" i="44"/>
  <c r="DW17" i="44"/>
  <c r="DV17" i="44"/>
  <c r="DR17" i="44"/>
  <c r="DQ17" i="44"/>
  <c r="DP17" i="44"/>
  <c r="DL17" i="44"/>
  <c r="DK17" i="44"/>
  <c r="DJ17" i="44"/>
  <c r="DF17" i="44"/>
  <c r="DE17" i="44"/>
  <c r="DD17" i="44"/>
  <c r="CY17" i="44"/>
  <c r="CX17" i="44"/>
  <c r="CT17" i="44"/>
  <c r="CS17" i="44"/>
  <c r="CR17" i="44"/>
  <c r="CN17" i="44"/>
  <c r="CM17" i="44"/>
  <c r="CL17" i="44"/>
  <c r="CH17" i="44"/>
  <c r="CG17" i="44"/>
  <c r="CF17" i="44"/>
  <c r="CE17" i="44"/>
  <c r="CD17" i="44"/>
  <c r="CC17" i="44"/>
  <c r="CB17" i="44"/>
  <c r="CA17" i="44"/>
  <c r="BY17" i="44"/>
  <c r="BX17" i="44"/>
  <c r="BW17" i="44"/>
  <c r="BE17" i="44"/>
  <c r="AQ17" i="44"/>
  <c r="AP17" i="44"/>
  <c r="AO17" i="44"/>
  <c r="AN17" i="44"/>
  <c r="AJ17" i="44"/>
  <c r="AH17" i="44"/>
  <c r="AF17" i="44"/>
  <c r="AE17" i="44"/>
  <c r="AC17" i="44"/>
  <c r="AB17" i="44"/>
  <c r="X17" i="44"/>
  <c r="V17" i="44"/>
  <c r="U17" i="44"/>
  <c r="T17" i="44"/>
  <c r="S17" i="44"/>
  <c r="R17" i="44"/>
  <c r="Q17" i="44"/>
  <c r="P17" i="44"/>
  <c r="O17" i="44"/>
  <c r="N17" i="44"/>
  <c r="M17" i="44"/>
  <c r="L17" i="44"/>
  <c r="K17" i="44"/>
  <c r="J17" i="44"/>
  <c r="I17" i="44"/>
  <c r="H17" i="44"/>
  <c r="G17" i="44"/>
  <c r="F17" i="44"/>
  <c r="E17" i="44"/>
  <c r="D17" i="44"/>
  <c r="C17" i="44"/>
  <c r="B17" i="44"/>
  <c r="EQ16" i="44"/>
  <c r="EP16" i="44"/>
  <c r="EO16" i="44"/>
  <c r="EN16" i="44"/>
  <c r="EM16" i="44"/>
  <c r="EL16" i="44"/>
  <c r="EK16" i="44"/>
  <c r="EJ16" i="44"/>
  <c r="EI16" i="44"/>
  <c r="EH16" i="44"/>
  <c r="EG16" i="44"/>
  <c r="EF16" i="44"/>
  <c r="EE16" i="44"/>
  <c r="ED16" i="44"/>
  <c r="EC16" i="44"/>
  <c r="EB16" i="44"/>
  <c r="DX16" i="44"/>
  <c r="DW16" i="44"/>
  <c r="DV16" i="44"/>
  <c r="DR16" i="44"/>
  <c r="DQ16" i="44"/>
  <c r="DP16" i="44"/>
  <c r="DL16" i="44"/>
  <c r="DK16" i="44"/>
  <c r="DJ16" i="44"/>
  <c r="DF16" i="44"/>
  <c r="DE16" i="44"/>
  <c r="DD16" i="44"/>
  <c r="CY16" i="44"/>
  <c r="CX16" i="44"/>
  <c r="CT16" i="44"/>
  <c r="CS16" i="44"/>
  <c r="CR16" i="44"/>
  <c r="CN16" i="44"/>
  <c r="CM16" i="44"/>
  <c r="CL16" i="44"/>
  <c r="CH16" i="44"/>
  <c r="CG16" i="44"/>
  <c r="CF16" i="44"/>
  <c r="CE16" i="44"/>
  <c r="CD16" i="44"/>
  <c r="CC16" i="44"/>
  <c r="CB16" i="44"/>
  <c r="CA16" i="44"/>
  <c r="BY16" i="44"/>
  <c r="BX16" i="44"/>
  <c r="BW16" i="44"/>
  <c r="BE16" i="44"/>
  <c r="AQ16" i="44"/>
  <c r="AP16" i="44"/>
  <c r="AO16" i="44"/>
  <c r="AN16" i="44"/>
  <c r="AJ16" i="44"/>
  <c r="AH16" i="44"/>
  <c r="AF16" i="44"/>
  <c r="AE16" i="44"/>
  <c r="AC16" i="44"/>
  <c r="AB16" i="44"/>
  <c r="X16" i="44"/>
  <c r="V16" i="44"/>
  <c r="U16" i="44"/>
  <c r="T16" i="44"/>
  <c r="S16" i="44"/>
  <c r="R16" i="44"/>
  <c r="Q16" i="44"/>
  <c r="P16" i="44"/>
  <c r="O16" i="44"/>
  <c r="N16" i="44"/>
  <c r="M16" i="44"/>
  <c r="L16" i="44"/>
  <c r="K16" i="44"/>
  <c r="J16" i="44"/>
  <c r="I16" i="44"/>
  <c r="H16" i="44"/>
  <c r="G16" i="44"/>
  <c r="F16" i="44"/>
  <c r="E16" i="44"/>
  <c r="D16" i="44"/>
  <c r="C16" i="44"/>
  <c r="B16" i="44"/>
  <c r="EQ15" i="44"/>
  <c r="EP15" i="44"/>
  <c r="EO15" i="44"/>
  <c r="EN15" i="44"/>
  <c r="EM15" i="44"/>
  <c r="EL15" i="44"/>
  <c r="EK15" i="44"/>
  <c r="EJ15" i="44"/>
  <c r="EI15" i="44"/>
  <c r="EH15" i="44"/>
  <c r="EG15" i="44"/>
  <c r="EF15" i="44"/>
  <c r="EE15" i="44"/>
  <c r="ED15" i="44"/>
  <c r="EC15" i="44"/>
  <c r="EB15" i="44"/>
  <c r="DX15" i="44"/>
  <c r="DW15" i="44"/>
  <c r="DV15" i="44"/>
  <c r="DR15" i="44"/>
  <c r="DQ15" i="44"/>
  <c r="DP15" i="44"/>
  <c r="DL15" i="44"/>
  <c r="DK15" i="44"/>
  <c r="DJ15" i="44"/>
  <c r="DF15" i="44"/>
  <c r="DE15" i="44"/>
  <c r="DD15" i="44"/>
  <c r="CY15" i="44"/>
  <c r="CX15" i="44"/>
  <c r="CT15" i="44"/>
  <c r="CS15" i="44"/>
  <c r="CR15" i="44"/>
  <c r="CN15" i="44"/>
  <c r="CM15" i="44"/>
  <c r="CL15" i="44"/>
  <c r="CH15" i="44"/>
  <c r="CG15" i="44"/>
  <c r="CF15" i="44"/>
  <c r="CE15" i="44"/>
  <c r="CD15" i="44"/>
  <c r="CC15" i="44"/>
  <c r="CB15" i="44"/>
  <c r="CA15" i="44"/>
  <c r="BY15" i="44"/>
  <c r="BX15" i="44"/>
  <c r="BW15" i="44"/>
  <c r="BE15" i="44"/>
  <c r="AQ15" i="44"/>
  <c r="AP15" i="44"/>
  <c r="AO15" i="44"/>
  <c r="AN15" i="44"/>
  <c r="AJ15" i="44"/>
  <c r="AH15" i="44"/>
  <c r="AF15" i="44"/>
  <c r="AE15" i="44"/>
  <c r="AC15" i="44"/>
  <c r="AB15" i="44"/>
  <c r="X15" i="44"/>
  <c r="V15" i="44"/>
  <c r="U15" i="44"/>
  <c r="T15" i="44"/>
  <c r="S15" i="44"/>
  <c r="R15" i="44"/>
  <c r="Q15" i="44"/>
  <c r="P15" i="44"/>
  <c r="O15" i="44"/>
  <c r="N15" i="44"/>
  <c r="M15" i="44"/>
  <c r="L15" i="44"/>
  <c r="K15" i="44"/>
  <c r="J15" i="44"/>
  <c r="I15" i="44"/>
  <c r="H15" i="44"/>
  <c r="G15" i="44"/>
  <c r="F15" i="44"/>
  <c r="E15" i="44"/>
  <c r="D15" i="44"/>
  <c r="C15" i="44"/>
  <c r="B15" i="44"/>
  <c r="EQ14" i="44"/>
  <c r="EP14" i="44"/>
  <c r="EO14" i="44"/>
  <c r="EN14" i="44"/>
  <c r="EM14" i="44"/>
  <c r="EL14" i="44"/>
  <c r="EK14" i="44"/>
  <c r="EJ14" i="44"/>
  <c r="EI14" i="44"/>
  <c r="EH14" i="44"/>
  <c r="EG14" i="44"/>
  <c r="EF14" i="44"/>
  <c r="EE14" i="44"/>
  <c r="ED14" i="44"/>
  <c r="EC14" i="44"/>
  <c r="EB14" i="44"/>
  <c r="DX14" i="44"/>
  <c r="DW14" i="44"/>
  <c r="DV14" i="44"/>
  <c r="DR14" i="44"/>
  <c r="DQ14" i="44"/>
  <c r="DP14" i="44"/>
  <c r="DL14" i="44"/>
  <c r="DK14" i="44"/>
  <c r="DJ14" i="44"/>
  <c r="DF14" i="44"/>
  <c r="DE14" i="44"/>
  <c r="DD14" i="44"/>
  <c r="CY14" i="44"/>
  <c r="CX14" i="44"/>
  <c r="CT14" i="44"/>
  <c r="CS14" i="44"/>
  <c r="CR14" i="44"/>
  <c r="CN14" i="44"/>
  <c r="CM14" i="44"/>
  <c r="CL14" i="44"/>
  <c r="CH14" i="44"/>
  <c r="CG14" i="44"/>
  <c r="CF14" i="44"/>
  <c r="CE14" i="44"/>
  <c r="CD14" i="44"/>
  <c r="CC14" i="44"/>
  <c r="CB14" i="44"/>
  <c r="CA14" i="44"/>
  <c r="BY14" i="44"/>
  <c r="BX14" i="44"/>
  <c r="BW14" i="44"/>
  <c r="BE14" i="44"/>
  <c r="AQ14" i="44"/>
  <c r="AP14" i="44"/>
  <c r="AO14" i="44"/>
  <c r="AN14" i="44"/>
  <c r="AJ14" i="44"/>
  <c r="AH14" i="44"/>
  <c r="AF14" i="44"/>
  <c r="AE14" i="44"/>
  <c r="AC14" i="44"/>
  <c r="AB14" i="44"/>
  <c r="X14" i="44"/>
  <c r="V14" i="44"/>
  <c r="U14" i="44"/>
  <c r="T14" i="44"/>
  <c r="S14" i="44"/>
  <c r="R14" i="44"/>
  <c r="Q14" i="44"/>
  <c r="P14" i="44"/>
  <c r="O14" i="44"/>
  <c r="N14" i="44"/>
  <c r="M14" i="44"/>
  <c r="L14" i="44"/>
  <c r="K14" i="44"/>
  <c r="J14" i="44"/>
  <c r="I14" i="44"/>
  <c r="H14" i="44"/>
  <c r="G14" i="44"/>
  <c r="F14" i="44"/>
  <c r="E14" i="44"/>
  <c r="D14" i="44"/>
  <c r="C14" i="44"/>
  <c r="B14" i="44"/>
  <c r="EQ13" i="44"/>
  <c r="EP13" i="44"/>
  <c r="EO13" i="44"/>
  <c r="EN13" i="44"/>
  <c r="EM13" i="44"/>
  <c r="EL13" i="44"/>
  <c r="EK13" i="44"/>
  <c r="EJ13" i="44"/>
  <c r="EI13" i="44"/>
  <c r="EH13" i="44"/>
  <c r="EG13" i="44"/>
  <c r="EF13" i="44"/>
  <c r="EE13" i="44"/>
  <c r="ED13" i="44"/>
  <c r="EC13" i="44"/>
  <c r="EB13" i="44"/>
  <c r="DX13" i="44"/>
  <c r="DW13" i="44"/>
  <c r="DV13" i="44"/>
  <c r="DR13" i="44"/>
  <c r="DQ13" i="44"/>
  <c r="DP13" i="44"/>
  <c r="DL13" i="44"/>
  <c r="DK13" i="44"/>
  <c r="DJ13" i="44"/>
  <c r="DF13" i="44"/>
  <c r="DE13" i="44"/>
  <c r="DD13" i="44"/>
  <c r="CY13" i="44"/>
  <c r="CX13" i="44"/>
  <c r="CT13" i="44"/>
  <c r="CS13" i="44"/>
  <c r="CR13" i="44"/>
  <c r="CN13" i="44"/>
  <c r="CM13" i="44"/>
  <c r="CL13" i="44"/>
  <c r="CH13" i="44"/>
  <c r="CG13" i="44"/>
  <c r="CF13" i="44"/>
  <c r="CE13" i="44"/>
  <c r="CD13" i="44"/>
  <c r="CC13" i="44"/>
  <c r="CB13" i="44"/>
  <c r="CA13" i="44"/>
  <c r="BY13" i="44"/>
  <c r="BX13" i="44"/>
  <c r="BW13" i="44"/>
  <c r="BE13" i="44"/>
  <c r="AQ13" i="44"/>
  <c r="AP13" i="44"/>
  <c r="AO13" i="44"/>
  <c r="AN13" i="44"/>
  <c r="AJ13" i="44"/>
  <c r="AH13" i="44"/>
  <c r="AF13" i="44"/>
  <c r="AE13" i="44"/>
  <c r="AC13" i="44"/>
  <c r="AB13" i="44"/>
  <c r="X13" i="44"/>
  <c r="V13" i="44"/>
  <c r="U13" i="44"/>
  <c r="T13" i="44"/>
  <c r="S13" i="44"/>
  <c r="R13" i="44"/>
  <c r="Q13" i="44"/>
  <c r="P13" i="44"/>
  <c r="O13" i="44"/>
  <c r="N13" i="44"/>
  <c r="M13" i="44"/>
  <c r="L13" i="44"/>
  <c r="K13" i="44"/>
  <c r="J13" i="44"/>
  <c r="I13" i="44"/>
  <c r="H13" i="44"/>
  <c r="G13" i="44"/>
  <c r="F13" i="44"/>
  <c r="E13" i="44"/>
  <c r="D13" i="44"/>
  <c r="C13" i="44"/>
  <c r="B13" i="44"/>
  <c r="EQ12" i="44"/>
  <c r="EP12" i="44"/>
  <c r="EO12" i="44"/>
  <c r="EN12" i="44"/>
  <c r="EM12" i="44"/>
  <c r="EL12" i="44"/>
  <c r="EK12" i="44"/>
  <c r="EJ12" i="44"/>
  <c r="EI12" i="44"/>
  <c r="EH12" i="44"/>
  <c r="EG12" i="44"/>
  <c r="EF12" i="44"/>
  <c r="EE12" i="44"/>
  <c r="ED12" i="44"/>
  <c r="EC12" i="44"/>
  <c r="EB12" i="44"/>
  <c r="DX12" i="44"/>
  <c r="DW12" i="44"/>
  <c r="DV12" i="44"/>
  <c r="DR12" i="44"/>
  <c r="DQ12" i="44"/>
  <c r="DP12" i="44"/>
  <c r="DL12" i="44"/>
  <c r="DK12" i="44"/>
  <c r="DJ12" i="44"/>
  <c r="DF12" i="44"/>
  <c r="DE12" i="44"/>
  <c r="DD12" i="44"/>
  <c r="CY12" i="44"/>
  <c r="CX12" i="44"/>
  <c r="CT12" i="44"/>
  <c r="CS12" i="44"/>
  <c r="CR12" i="44"/>
  <c r="CN12" i="44"/>
  <c r="CM12" i="44"/>
  <c r="CL12" i="44"/>
  <c r="CH12" i="44"/>
  <c r="CG12" i="44"/>
  <c r="CF12" i="44"/>
  <c r="CE12" i="44"/>
  <c r="CD12" i="44"/>
  <c r="CC12" i="44"/>
  <c r="CB12" i="44"/>
  <c r="CA12" i="44"/>
  <c r="BY12" i="44"/>
  <c r="BX12" i="44"/>
  <c r="BW12" i="44"/>
  <c r="BE12" i="44"/>
  <c r="AQ12" i="44"/>
  <c r="AP12" i="44"/>
  <c r="AO12" i="44"/>
  <c r="AN12" i="44"/>
  <c r="AJ12" i="44"/>
  <c r="AH12" i="44"/>
  <c r="AF12" i="44"/>
  <c r="AE12" i="44"/>
  <c r="AC12" i="44"/>
  <c r="AB12" i="44"/>
  <c r="X12" i="44"/>
  <c r="V12" i="44"/>
  <c r="U12" i="44"/>
  <c r="T12" i="44"/>
  <c r="S12" i="44"/>
  <c r="R12" i="44"/>
  <c r="Q12" i="44"/>
  <c r="P12" i="44"/>
  <c r="O12" i="44"/>
  <c r="N12" i="44"/>
  <c r="M12" i="44"/>
  <c r="L12" i="44"/>
  <c r="K12" i="44"/>
  <c r="J12" i="44"/>
  <c r="I12" i="44"/>
  <c r="H12" i="44"/>
  <c r="G12" i="44"/>
  <c r="F12" i="44"/>
  <c r="E12" i="44"/>
  <c r="D12" i="44"/>
  <c r="C12" i="44"/>
  <c r="B12" i="44"/>
  <c r="EQ11" i="44"/>
  <c r="EP11" i="44"/>
  <c r="EO11" i="44"/>
  <c r="EN11" i="44"/>
  <c r="EM11" i="44"/>
  <c r="EL11" i="44"/>
  <c r="EK11" i="44"/>
  <c r="EJ11" i="44"/>
  <c r="EI11" i="44"/>
  <c r="EH11" i="44"/>
  <c r="EG11" i="44"/>
  <c r="EF11" i="44"/>
  <c r="EE11" i="44"/>
  <c r="ED11" i="44"/>
  <c r="EC11" i="44"/>
  <c r="EB11" i="44"/>
  <c r="DX11" i="44"/>
  <c r="DW11" i="44"/>
  <c r="DV11" i="44"/>
  <c r="DR11" i="44"/>
  <c r="DQ11" i="44"/>
  <c r="DP11" i="44"/>
  <c r="DL11" i="44"/>
  <c r="DK11" i="44"/>
  <c r="DJ11" i="44"/>
  <c r="DF11" i="44"/>
  <c r="DE11" i="44"/>
  <c r="DD11" i="44"/>
  <c r="CY11" i="44"/>
  <c r="CX11" i="44"/>
  <c r="CT11" i="44"/>
  <c r="CS11" i="44"/>
  <c r="CR11" i="44"/>
  <c r="CN11" i="44"/>
  <c r="CM11" i="44"/>
  <c r="CL11" i="44"/>
  <c r="CH11" i="44"/>
  <c r="CG11" i="44"/>
  <c r="CF11" i="44"/>
  <c r="CE11" i="44"/>
  <c r="CD11" i="44"/>
  <c r="CC11" i="44"/>
  <c r="CB11" i="44"/>
  <c r="CA11" i="44"/>
  <c r="BY11" i="44"/>
  <c r="BX11" i="44"/>
  <c r="BW11" i="44"/>
  <c r="BE11" i="44"/>
  <c r="AQ11" i="44"/>
  <c r="AP11" i="44"/>
  <c r="AO11" i="44"/>
  <c r="AN11" i="44"/>
  <c r="AJ11" i="44"/>
  <c r="AH11" i="44"/>
  <c r="AF11" i="44"/>
  <c r="AE11" i="44"/>
  <c r="AC11" i="44"/>
  <c r="AB11" i="44"/>
  <c r="X11" i="44"/>
  <c r="V11" i="44"/>
  <c r="U11" i="44"/>
  <c r="T11" i="44"/>
  <c r="S11" i="44"/>
  <c r="R11" i="44"/>
  <c r="Q11" i="44"/>
  <c r="P11" i="44"/>
  <c r="O11" i="44"/>
  <c r="N11" i="44"/>
  <c r="M11" i="44"/>
  <c r="L11" i="44"/>
  <c r="K11" i="44"/>
  <c r="J11" i="44"/>
  <c r="I11" i="44"/>
  <c r="H11" i="44"/>
  <c r="G11" i="44"/>
  <c r="F11" i="44"/>
  <c r="E11" i="44"/>
  <c r="D11" i="44"/>
  <c r="C11" i="44"/>
  <c r="B11" i="44"/>
  <c r="EQ10" i="44"/>
  <c r="EP10" i="44"/>
  <c r="EO10" i="44"/>
  <c r="EN10" i="44"/>
  <c r="EM10" i="44"/>
  <c r="EL10" i="44"/>
  <c r="EK10" i="44"/>
  <c r="EJ10" i="44"/>
  <c r="EI10" i="44"/>
  <c r="EH10" i="44"/>
  <c r="EG10" i="44"/>
  <c r="EF10" i="44"/>
  <c r="EE10" i="44"/>
  <c r="ED10" i="44"/>
  <c r="EC10" i="44"/>
  <c r="EB10" i="44"/>
  <c r="DX10" i="44"/>
  <c r="DW10" i="44"/>
  <c r="DV10" i="44"/>
  <c r="DR10" i="44"/>
  <c r="DQ10" i="44"/>
  <c r="DP10" i="44"/>
  <c r="DL10" i="44"/>
  <c r="DK10" i="44"/>
  <c r="DJ10" i="44"/>
  <c r="DF10" i="44"/>
  <c r="DE10" i="44"/>
  <c r="DD10" i="44"/>
  <c r="CY10" i="44"/>
  <c r="CX10" i="44"/>
  <c r="CT10" i="44"/>
  <c r="CS10" i="44"/>
  <c r="CR10" i="44"/>
  <c r="CN10" i="44"/>
  <c r="CM10" i="44"/>
  <c r="CL10" i="44"/>
  <c r="CH10" i="44"/>
  <c r="CG10" i="44"/>
  <c r="CF10" i="44"/>
  <c r="CE10" i="44"/>
  <c r="CD10" i="44"/>
  <c r="CC10" i="44"/>
  <c r="CB10" i="44"/>
  <c r="CA10" i="44"/>
  <c r="BY10" i="44"/>
  <c r="BX10" i="44"/>
  <c r="BW10" i="44"/>
  <c r="BE10" i="44"/>
  <c r="AQ10" i="44"/>
  <c r="AP10" i="44"/>
  <c r="AO10" i="44"/>
  <c r="AN10" i="44"/>
  <c r="AJ10" i="44"/>
  <c r="AH10" i="44"/>
  <c r="AF10" i="44"/>
  <c r="AE10" i="44"/>
  <c r="AC10" i="44"/>
  <c r="AB10" i="44"/>
  <c r="X10" i="44"/>
  <c r="V10" i="44"/>
  <c r="U10" i="44"/>
  <c r="T10" i="44"/>
  <c r="S10" i="44"/>
  <c r="R10" i="44"/>
  <c r="Q10" i="44"/>
  <c r="P10" i="44"/>
  <c r="O10" i="44"/>
  <c r="N10" i="44"/>
  <c r="M10" i="44"/>
  <c r="L10" i="44"/>
  <c r="K10" i="44"/>
  <c r="J10" i="44"/>
  <c r="I10" i="44"/>
  <c r="H10" i="44"/>
  <c r="G10" i="44"/>
  <c r="F10" i="44"/>
  <c r="E10" i="44"/>
  <c r="D10" i="44"/>
  <c r="C10" i="44"/>
  <c r="B10" i="44"/>
  <c r="EQ9" i="44"/>
  <c r="EP9" i="44"/>
  <c r="EO9" i="44"/>
  <c r="EN9" i="44"/>
  <c r="EM9" i="44"/>
  <c r="EL9" i="44"/>
  <c r="EK9" i="44"/>
  <c r="EJ9" i="44"/>
  <c r="EI9" i="44"/>
  <c r="EH9" i="44"/>
  <c r="EG9" i="44"/>
  <c r="EF9" i="44"/>
  <c r="EE9" i="44"/>
  <c r="ED9" i="44"/>
  <c r="EC9" i="44"/>
  <c r="EB9" i="44"/>
  <c r="DX9" i="44"/>
  <c r="DW9" i="44"/>
  <c r="DV9" i="44"/>
  <c r="DR9" i="44"/>
  <c r="DQ9" i="44"/>
  <c r="DP9" i="44"/>
  <c r="DL9" i="44"/>
  <c r="DK9" i="44"/>
  <c r="DJ9" i="44"/>
  <c r="DF9" i="44"/>
  <c r="DE9" i="44"/>
  <c r="DD9" i="44"/>
  <c r="CY9" i="44"/>
  <c r="CX9" i="44"/>
  <c r="CT9" i="44"/>
  <c r="CS9" i="44"/>
  <c r="CR9" i="44"/>
  <c r="CN9" i="44"/>
  <c r="CM9" i="44"/>
  <c r="CL9" i="44"/>
  <c r="CH9" i="44"/>
  <c r="CG9" i="44"/>
  <c r="CF9" i="44"/>
  <c r="CE9" i="44"/>
  <c r="CD9" i="44"/>
  <c r="CC9" i="44"/>
  <c r="CB9" i="44"/>
  <c r="CA9" i="44"/>
  <c r="BY9" i="44"/>
  <c r="BX9" i="44"/>
  <c r="BW9" i="44"/>
  <c r="BE9" i="44"/>
  <c r="AQ9" i="44"/>
  <c r="AP9" i="44"/>
  <c r="AO9" i="44"/>
  <c r="AN9" i="44"/>
  <c r="AJ9" i="44"/>
  <c r="AH9" i="44"/>
  <c r="AF9" i="44"/>
  <c r="AE9" i="44"/>
  <c r="AC9" i="44"/>
  <c r="AB9" i="44"/>
  <c r="X9" i="44"/>
  <c r="V9" i="44"/>
  <c r="U9" i="44"/>
  <c r="T9" i="44"/>
  <c r="S9" i="44"/>
  <c r="R9" i="44"/>
  <c r="Q9" i="44"/>
  <c r="P9" i="44"/>
  <c r="O9" i="44"/>
  <c r="N9" i="44"/>
  <c r="M9" i="44"/>
  <c r="L9" i="44"/>
  <c r="K9" i="44"/>
  <c r="J9" i="44"/>
  <c r="I9" i="44"/>
  <c r="H9" i="44"/>
  <c r="G9" i="44"/>
  <c r="F9" i="44"/>
  <c r="E9" i="44"/>
  <c r="D9" i="44"/>
  <c r="C9" i="44"/>
  <c r="B9" i="44"/>
  <c r="EQ8" i="44"/>
  <c r="EP8" i="44"/>
  <c r="EO8" i="44"/>
  <c r="EN8" i="44"/>
  <c r="EM8" i="44"/>
  <c r="EL8" i="44"/>
  <c r="EK8" i="44"/>
  <c r="EJ8" i="44"/>
  <c r="EI8" i="44"/>
  <c r="EH8" i="44"/>
  <c r="EG8" i="44"/>
  <c r="EF8" i="44"/>
  <c r="EE8" i="44"/>
  <c r="ED8" i="44"/>
  <c r="EC8" i="44"/>
  <c r="EB8" i="44"/>
  <c r="DX8" i="44"/>
  <c r="DW8" i="44"/>
  <c r="DV8" i="44"/>
  <c r="DR8" i="44"/>
  <c r="DQ8" i="44"/>
  <c r="DP8" i="44"/>
  <c r="DL8" i="44"/>
  <c r="DK8" i="44"/>
  <c r="DJ8" i="44"/>
  <c r="DF8" i="44"/>
  <c r="DE8" i="44"/>
  <c r="DD8" i="44"/>
  <c r="CY8" i="44"/>
  <c r="CX8" i="44"/>
  <c r="CT8" i="44"/>
  <c r="CS8" i="44"/>
  <c r="CR8" i="44"/>
  <c r="CN8" i="44"/>
  <c r="CM8" i="44"/>
  <c r="CL8" i="44"/>
  <c r="CH8" i="44"/>
  <c r="CG8" i="44"/>
  <c r="CF8" i="44"/>
  <c r="CE8" i="44"/>
  <c r="CD8" i="44"/>
  <c r="CC8" i="44"/>
  <c r="CB8" i="44"/>
  <c r="CA8" i="44"/>
  <c r="BY8" i="44"/>
  <c r="BX8" i="44"/>
  <c r="BW8" i="44"/>
  <c r="BE8" i="44"/>
  <c r="AQ8" i="44"/>
  <c r="AP8" i="44"/>
  <c r="AO8" i="44"/>
  <c r="AN8" i="44"/>
  <c r="AJ8" i="44"/>
  <c r="AH8" i="44"/>
  <c r="AF8" i="44"/>
  <c r="AE8" i="44"/>
  <c r="AC8" i="44"/>
  <c r="AB8" i="44"/>
  <c r="X8" i="44"/>
  <c r="V8" i="44"/>
  <c r="U8" i="44"/>
  <c r="T8" i="44"/>
  <c r="S8" i="44"/>
  <c r="R8" i="44"/>
  <c r="Q8" i="44"/>
  <c r="P8" i="44"/>
  <c r="O8" i="44"/>
  <c r="N8" i="44"/>
  <c r="M8" i="44"/>
  <c r="L8" i="44"/>
  <c r="K8" i="44"/>
  <c r="J8" i="44"/>
  <c r="I8" i="44"/>
  <c r="H8" i="44"/>
  <c r="G8" i="44"/>
  <c r="F8" i="44"/>
  <c r="E8" i="44"/>
  <c r="D8" i="44"/>
  <c r="C8" i="44"/>
  <c r="B8" i="44"/>
  <c r="EQ7" i="44"/>
  <c r="EP7" i="44"/>
  <c r="EO7" i="44"/>
  <c r="EN7" i="44"/>
  <c r="EM7" i="44"/>
  <c r="EL7" i="44"/>
  <c r="EK7" i="44"/>
  <c r="EJ7" i="44"/>
  <c r="EI7" i="44"/>
  <c r="EH7" i="44"/>
  <c r="EG7" i="44"/>
  <c r="EF7" i="44"/>
  <c r="EE7" i="44"/>
  <c r="ED7" i="44"/>
  <c r="EC7" i="44"/>
  <c r="EB7" i="44"/>
  <c r="DX7" i="44"/>
  <c r="DW7" i="44"/>
  <c r="DV7" i="44"/>
  <c r="DR7" i="44"/>
  <c r="DQ7" i="44"/>
  <c r="DP7" i="44"/>
  <c r="DL7" i="44"/>
  <c r="DK7" i="44"/>
  <c r="DJ7" i="44"/>
  <c r="DF7" i="44"/>
  <c r="DE7" i="44"/>
  <c r="DD7" i="44"/>
  <c r="CY7" i="44"/>
  <c r="CX7" i="44"/>
  <c r="CT7" i="44"/>
  <c r="CS7" i="44"/>
  <c r="CR7" i="44"/>
  <c r="CN7" i="44"/>
  <c r="CM7" i="44"/>
  <c r="CL7" i="44"/>
  <c r="CH7" i="44"/>
  <c r="CG7" i="44"/>
  <c r="CF7" i="44"/>
  <c r="CE7" i="44"/>
  <c r="CD7" i="44"/>
  <c r="CC7" i="44"/>
  <c r="CB7" i="44"/>
  <c r="CA7" i="44"/>
  <c r="BY7" i="44"/>
  <c r="BX7" i="44"/>
  <c r="BW7" i="44"/>
  <c r="BE7" i="44"/>
  <c r="AQ7" i="44"/>
  <c r="AP7" i="44"/>
  <c r="AO7" i="44"/>
  <c r="AN7" i="44"/>
  <c r="AJ7" i="44"/>
  <c r="AH7" i="44"/>
  <c r="AF7" i="44"/>
  <c r="AE7" i="44"/>
  <c r="AC7" i="44"/>
  <c r="AB7" i="44"/>
  <c r="X7" i="44"/>
  <c r="V7" i="44"/>
  <c r="U7" i="44"/>
  <c r="T7" i="44"/>
  <c r="S7" i="44"/>
  <c r="R7" i="44"/>
  <c r="Q7" i="44"/>
  <c r="P7" i="44"/>
  <c r="O7" i="44"/>
  <c r="N7" i="44"/>
  <c r="M7" i="44"/>
  <c r="L7" i="44"/>
  <c r="K7" i="44"/>
  <c r="J7" i="44"/>
  <c r="I7" i="44"/>
  <c r="H7" i="44"/>
  <c r="G7" i="44"/>
  <c r="F7" i="44"/>
  <c r="E7" i="44"/>
  <c r="D7" i="44"/>
  <c r="C7" i="44"/>
  <c r="B7" i="44"/>
  <c r="EQ6" i="44"/>
  <c r="EP6" i="44"/>
  <c r="EO6" i="44"/>
  <c r="EN6" i="44"/>
  <c r="EM6" i="44"/>
  <c r="EL6" i="44"/>
  <c r="EK6" i="44"/>
  <c r="EJ6" i="44"/>
  <c r="EI6" i="44"/>
  <c r="EH6" i="44"/>
  <c r="EG6" i="44"/>
  <c r="EF6" i="44"/>
  <c r="EE6" i="44"/>
  <c r="ED6" i="44"/>
  <c r="EC6" i="44"/>
  <c r="EB6" i="44"/>
  <c r="DX6" i="44"/>
  <c r="DW6" i="44"/>
  <c r="DV6" i="44"/>
  <c r="DR6" i="44"/>
  <c r="DQ6" i="44"/>
  <c r="DP6" i="44"/>
  <c r="DL6" i="44"/>
  <c r="DK6" i="44"/>
  <c r="DJ6" i="44"/>
  <c r="DF6" i="44"/>
  <c r="DE6" i="44"/>
  <c r="DD6" i="44"/>
  <c r="CY6" i="44"/>
  <c r="CX6" i="44"/>
  <c r="CT6" i="44"/>
  <c r="CS6" i="44"/>
  <c r="CR6" i="44"/>
  <c r="CN6" i="44"/>
  <c r="CM6" i="44"/>
  <c r="CL6" i="44"/>
  <c r="CH6" i="44"/>
  <c r="CG6" i="44"/>
  <c r="CF6" i="44"/>
  <c r="CE6" i="44"/>
  <c r="CD6" i="44"/>
  <c r="CC6" i="44"/>
  <c r="CB6" i="44"/>
  <c r="CA6" i="44"/>
  <c r="BY6" i="44"/>
  <c r="BX6" i="44"/>
  <c r="BW6" i="44"/>
  <c r="BE6" i="44"/>
  <c r="AQ6" i="44"/>
  <c r="AP6" i="44"/>
  <c r="AO6" i="44"/>
  <c r="AN6" i="44"/>
  <c r="AJ6" i="44"/>
  <c r="AH6" i="44"/>
  <c r="AF6" i="44"/>
  <c r="AE6" i="44"/>
  <c r="AC6" i="44"/>
  <c r="AB6" i="44"/>
  <c r="X6" i="44"/>
  <c r="V6" i="44"/>
  <c r="U6" i="44"/>
  <c r="T6" i="44"/>
  <c r="S6" i="44"/>
  <c r="R6" i="44"/>
  <c r="Q6" i="44"/>
  <c r="P6" i="44"/>
  <c r="O6" i="44"/>
  <c r="N6" i="44"/>
  <c r="M6" i="44"/>
  <c r="L6" i="44"/>
  <c r="K6" i="44"/>
  <c r="J6" i="44"/>
  <c r="I6" i="44"/>
  <c r="H6" i="44"/>
  <c r="G6" i="44"/>
  <c r="F6" i="44"/>
  <c r="E6" i="44"/>
  <c r="D6" i="44"/>
  <c r="C6" i="44"/>
  <c r="B6" i="44"/>
  <c r="EQ5" i="44"/>
  <c r="EP5" i="44"/>
  <c r="EO5" i="44"/>
  <c r="EN5" i="44"/>
  <c r="EM5" i="44"/>
  <c r="EL5" i="44"/>
  <c r="EK5" i="44"/>
  <c r="EJ5" i="44"/>
  <c r="EI5" i="44"/>
  <c r="EH5" i="44"/>
  <c r="EG5" i="44"/>
  <c r="EF5" i="44"/>
  <c r="EE5" i="44"/>
  <c r="ED5" i="44"/>
  <c r="EC5" i="44"/>
  <c r="EB5" i="44"/>
  <c r="DX5" i="44"/>
  <c r="DW5" i="44"/>
  <c r="DV5" i="44"/>
  <c r="DR5" i="44"/>
  <c r="DQ5" i="44"/>
  <c r="DP5" i="44"/>
  <c r="DL5" i="44"/>
  <c r="DK5" i="44"/>
  <c r="DJ5" i="44"/>
  <c r="DF5" i="44"/>
  <c r="DE5" i="44"/>
  <c r="DD5" i="44"/>
  <c r="CY5" i="44"/>
  <c r="CX5" i="44"/>
  <c r="CT5" i="44"/>
  <c r="CS5" i="44"/>
  <c r="CR5" i="44"/>
  <c r="CN5" i="44"/>
  <c r="CM5" i="44"/>
  <c r="CL5" i="44"/>
  <c r="CH5" i="44"/>
  <c r="CG5" i="44"/>
  <c r="CF5" i="44"/>
  <c r="CE5" i="44"/>
  <c r="CD5" i="44"/>
  <c r="CC5" i="44"/>
  <c r="CB5" i="44"/>
  <c r="CA5" i="44"/>
  <c r="BY5" i="44"/>
  <c r="BX5" i="44"/>
  <c r="BW5" i="44"/>
  <c r="BE5" i="44"/>
  <c r="AQ5" i="44"/>
  <c r="AP5" i="44"/>
  <c r="AO5" i="44"/>
  <c r="AN5" i="44"/>
  <c r="AJ5" i="44"/>
  <c r="AH5" i="44"/>
  <c r="AF5" i="44"/>
  <c r="AE5" i="44"/>
  <c r="AC5" i="44"/>
  <c r="AB5" i="44"/>
  <c r="X5" i="44"/>
  <c r="V5" i="44"/>
  <c r="U5" i="44"/>
  <c r="T5" i="44"/>
  <c r="S5" i="44"/>
  <c r="R5" i="44"/>
  <c r="Q5" i="44"/>
  <c r="P5" i="44"/>
  <c r="O5" i="44"/>
  <c r="N5" i="44"/>
  <c r="M5" i="44"/>
  <c r="L5" i="44"/>
  <c r="K5" i="44"/>
  <c r="J5" i="44"/>
  <c r="I5" i="44"/>
  <c r="H5" i="44"/>
  <c r="G5" i="44"/>
  <c r="F5" i="44"/>
  <c r="E5" i="44"/>
  <c r="D5" i="44"/>
  <c r="C5" i="44"/>
  <c r="B5" i="44"/>
  <c r="EQ4" i="44"/>
  <c r="EP4" i="44"/>
  <c r="EO4" i="44"/>
  <c r="EN4" i="44"/>
  <c r="EM4" i="44"/>
  <c r="EL4" i="44"/>
  <c r="EK4" i="44"/>
  <c r="EJ4" i="44"/>
  <c r="EI4" i="44"/>
  <c r="EH4" i="44"/>
  <c r="EG4" i="44"/>
  <c r="EF4" i="44"/>
  <c r="EE4" i="44"/>
  <c r="ED4" i="44"/>
  <c r="EC4" i="44"/>
  <c r="EB4" i="44"/>
  <c r="DX4" i="44"/>
  <c r="DW4" i="44"/>
  <c r="DV4" i="44"/>
  <c r="DR4" i="44"/>
  <c r="DQ4" i="44"/>
  <c r="DP4" i="44"/>
  <c r="DL4" i="44"/>
  <c r="DK4" i="44"/>
  <c r="DJ4" i="44"/>
  <c r="DF4" i="44"/>
  <c r="DE4" i="44"/>
  <c r="DD4" i="44"/>
  <c r="CY4" i="44"/>
  <c r="CX4" i="44"/>
  <c r="CT4" i="44"/>
  <c r="CS4" i="44"/>
  <c r="CR4" i="44"/>
  <c r="CN4" i="44"/>
  <c r="CM4" i="44"/>
  <c r="CL4" i="44"/>
  <c r="CH4" i="44"/>
  <c r="CG4" i="44"/>
  <c r="CF4" i="44"/>
  <c r="CE4" i="44"/>
  <c r="CD4" i="44"/>
  <c r="CC4" i="44"/>
  <c r="CB4" i="44"/>
  <c r="CA4" i="44"/>
  <c r="BY4" i="44"/>
  <c r="BX4" i="44"/>
  <c r="BW4" i="44"/>
  <c r="AP4" i="44"/>
  <c r="AO4" i="44"/>
  <c r="AN4" i="44"/>
  <c r="AJ4" i="44"/>
  <c r="AH4" i="44"/>
  <c r="AF4" i="44"/>
  <c r="AE4" i="44"/>
  <c r="AC4" i="44"/>
  <c r="AB4" i="44"/>
  <c r="X4" i="44"/>
  <c r="V4" i="44"/>
  <c r="U4" i="44"/>
  <c r="T4" i="44"/>
  <c r="S4" i="44"/>
  <c r="R4" i="44"/>
  <c r="Q4" i="44"/>
  <c r="P4" i="44"/>
  <c r="O4" i="44"/>
  <c r="N4" i="44"/>
  <c r="M4" i="44"/>
  <c r="L4" i="44"/>
  <c r="K4" i="44"/>
  <c r="J4" i="44"/>
  <c r="I4" i="44"/>
  <c r="H4" i="44"/>
  <c r="G4" i="44"/>
  <c r="F4" i="44"/>
  <c r="E4" i="44"/>
  <c r="D4" i="44"/>
  <c r="C4" i="44"/>
  <c r="B4" i="44"/>
  <c r="T27" i="33"/>
  <c r="BH13" i="44" l="1"/>
  <c r="BH5" i="44"/>
  <c r="BH21" i="44"/>
  <c r="BH6" i="44"/>
  <c r="BH8" i="44"/>
  <c r="BH9" i="44"/>
  <c r="BH15" i="44"/>
  <c r="BH12" i="44"/>
  <c r="BH19" i="44"/>
  <c r="BH7" i="44"/>
  <c r="BH18" i="44"/>
  <c r="BH22" i="44"/>
  <c r="BH11" i="44"/>
  <c r="BH23" i="44"/>
  <c r="BH4" i="44"/>
  <c r="BH10" i="44"/>
  <c r="BH14" i="44"/>
  <c r="BH16" i="44"/>
  <c r="BH17" i="44"/>
  <c r="BH20" i="44"/>
  <c r="L7" i="33" l="1"/>
  <c r="N27" i="33" l="1"/>
  <c r="L27" i="33"/>
  <c r="K27" i="33"/>
  <c r="J27" i="33"/>
  <c r="B2" i="54"/>
  <c r="B2" i="53"/>
  <c r="B2" i="52"/>
  <c r="B2" i="51"/>
  <c r="B2" i="50"/>
  <c r="B2" i="49"/>
  <c r="B2" i="48"/>
  <c r="B2" i="47"/>
  <c r="AU36" i="54"/>
  <c r="AT35" i="54"/>
  <c r="AG35" i="54"/>
  <c r="AU35" i="54" s="1"/>
  <c r="AG33" i="54"/>
  <c r="AU34" i="54" s="1"/>
  <c r="AU32" i="54"/>
  <c r="AU31" i="54"/>
  <c r="AG31" i="54"/>
  <c r="AN31" i="54" s="1"/>
  <c r="AT31" i="54" s="1"/>
  <c r="AU30" i="54"/>
  <c r="AG29" i="54"/>
  <c r="AN29" i="54" s="1"/>
  <c r="AT29" i="54" s="1"/>
  <c r="AU28" i="54"/>
  <c r="AN27" i="54"/>
  <c r="AT27" i="54" s="1"/>
  <c r="AG27" i="54"/>
  <c r="AU27" i="54" s="1"/>
  <c r="AU26" i="54"/>
  <c r="AU25" i="54"/>
  <c r="AN25" i="54"/>
  <c r="AT25" i="54" s="1"/>
  <c r="AG25" i="54"/>
  <c r="AU24" i="54"/>
  <c r="AG23" i="54"/>
  <c r="AT23" i="54" s="1"/>
  <c r="CZ23" i="44" s="1"/>
  <c r="AU22" i="54"/>
  <c r="AU21" i="54"/>
  <c r="AG21" i="54"/>
  <c r="AN21" i="54" s="1"/>
  <c r="AT21" i="54" s="1"/>
  <c r="AU20" i="54"/>
  <c r="AG19" i="54"/>
  <c r="AU19" i="54" s="1"/>
  <c r="AG17" i="54"/>
  <c r="AU18" i="54" s="1"/>
  <c r="AU16" i="54"/>
  <c r="AU15" i="54"/>
  <c r="AG15" i="54"/>
  <c r="AN15" i="54" s="1"/>
  <c r="AT15" i="54" s="1"/>
  <c r="AG13" i="54"/>
  <c r="AN13" i="54" s="1"/>
  <c r="AT13" i="54" s="1"/>
  <c r="BZ23" i="44" s="1"/>
  <c r="BV23" i="44" s="1"/>
  <c r="AN6" i="54"/>
  <c r="AN6" i="54" a="1"/>
  <c r="H2" i="54"/>
  <c r="AU36" i="53"/>
  <c r="AT35" i="53"/>
  <c r="AG35" i="53"/>
  <c r="AU35" i="53" s="1"/>
  <c r="AU34" i="53"/>
  <c r="AG33" i="53"/>
  <c r="AU33" i="53" s="1"/>
  <c r="AU32" i="53"/>
  <c r="AU31" i="53"/>
  <c r="AT31" i="53"/>
  <c r="AN31" i="53"/>
  <c r="AG31" i="53"/>
  <c r="AU30" i="53"/>
  <c r="AG29" i="53"/>
  <c r="AN29" i="53" s="1"/>
  <c r="AT29" i="53" s="1"/>
  <c r="AU28" i="53"/>
  <c r="AU27" i="53"/>
  <c r="AN27" i="53"/>
  <c r="AT27" i="53" s="1"/>
  <c r="AG27" i="53"/>
  <c r="AU26" i="53"/>
  <c r="AN25" i="53"/>
  <c r="AT25" i="53" s="1"/>
  <c r="AG25" i="53"/>
  <c r="AU25" i="53" s="1"/>
  <c r="AU24" i="53"/>
  <c r="AG23" i="53"/>
  <c r="AT23" i="53" s="1"/>
  <c r="CZ22" i="44" s="1"/>
  <c r="AU22" i="53"/>
  <c r="AU21" i="53"/>
  <c r="AG21" i="53"/>
  <c r="AN21" i="53" s="1"/>
  <c r="AT21" i="53" s="1"/>
  <c r="AU20" i="53"/>
  <c r="AG19" i="53"/>
  <c r="AU19" i="53" s="1"/>
  <c r="AU18" i="53"/>
  <c r="AG17" i="53"/>
  <c r="AU17" i="53" s="1"/>
  <c r="AU16" i="53"/>
  <c r="AU15" i="53"/>
  <c r="AT15" i="53"/>
  <c r="AN15" i="53"/>
  <c r="AG15" i="53"/>
  <c r="AG13" i="53"/>
  <c r="AN13" i="53" s="1"/>
  <c r="AT13" i="53" s="1"/>
  <c r="BZ22" i="44" s="1"/>
  <c r="BV22" i="44" s="1"/>
  <c r="AN6" i="53"/>
  <c r="AN6" i="53" a="1"/>
  <c r="H2" i="53"/>
  <c r="AU36" i="52"/>
  <c r="AT35" i="52"/>
  <c r="AG35" i="52"/>
  <c r="AU35" i="52" s="1"/>
  <c r="AU34" i="52"/>
  <c r="AG33" i="52"/>
  <c r="AU33" i="52" s="1"/>
  <c r="AU32" i="52"/>
  <c r="AU31" i="52"/>
  <c r="AT31" i="52"/>
  <c r="AN31" i="52"/>
  <c r="AG31" i="52"/>
  <c r="AU30" i="52"/>
  <c r="AG29" i="52"/>
  <c r="AN29" i="52" s="1"/>
  <c r="AT29" i="52" s="1"/>
  <c r="AU28" i="52"/>
  <c r="AU27" i="52"/>
  <c r="AN27" i="52"/>
  <c r="AT27" i="52" s="1"/>
  <c r="AG27" i="52"/>
  <c r="AU26" i="52"/>
  <c r="AT25" i="52"/>
  <c r="AN25" i="52"/>
  <c r="AG25" i="52"/>
  <c r="AU25" i="52" s="1"/>
  <c r="AU24" i="52"/>
  <c r="AG23" i="52"/>
  <c r="AT23" i="52" s="1"/>
  <c r="CZ21" i="44" s="1"/>
  <c r="AU22" i="52"/>
  <c r="AU21" i="52"/>
  <c r="AG21" i="52"/>
  <c r="AN21" i="52" s="1"/>
  <c r="AT21" i="52" s="1"/>
  <c r="AU20" i="52"/>
  <c r="AN19" i="52"/>
  <c r="AT19" i="52" s="1"/>
  <c r="AG19" i="52"/>
  <c r="AU19" i="52" s="1"/>
  <c r="AU18" i="52"/>
  <c r="AG17" i="52"/>
  <c r="AU17" i="52" s="1"/>
  <c r="AU16" i="52"/>
  <c r="AU15" i="52"/>
  <c r="AT15" i="52"/>
  <c r="AN15" i="52"/>
  <c r="AG15" i="52"/>
  <c r="AG13" i="52"/>
  <c r="AN13" i="52" s="1"/>
  <c r="AT13" i="52" s="1"/>
  <c r="BZ21" i="44" s="1"/>
  <c r="BV21" i="44" s="1"/>
  <c r="AN6" i="52"/>
  <c r="AN6" i="52" a="1"/>
  <c r="H2" i="52"/>
  <c r="AU36" i="51"/>
  <c r="AT35" i="51"/>
  <c r="AG35" i="51"/>
  <c r="AU35" i="51" s="1"/>
  <c r="AU34" i="51"/>
  <c r="AG33" i="51"/>
  <c r="AU33" i="51" s="1"/>
  <c r="AU32" i="51"/>
  <c r="AU31" i="51"/>
  <c r="AT31" i="51"/>
  <c r="AN31" i="51"/>
  <c r="AG31" i="51"/>
  <c r="AU30" i="51"/>
  <c r="AG29" i="51"/>
  <c r="AN29" i="51" s="1"/>
  <c r="AT29" i="51" s="1"/>
  <c r="AU28" i="51"/>
  <c r="AU27" i="51"/>
  <c r="AN27" i="51"/>
  <c r="AT27" i="51" s="1"/>
  <c r="AG27" i="51"/>
  <c r="AU26" i="51"/>
  <c r="AT25" i="51"/>
  <c r="AN25" i="51"/>
  <c r="AG25" i="51"/>
  <c r="AU25" i="51" s="1"/>
  <c r="AU24" i="51"/>
  <c r="AG23" i="51"/>
  <c r="AT23" i="51" s="1"/>
  <c r="CZ20" i="44" s="1"/>
  <c r="AU22" i="51"/>
  <c r="AU21" i="51"/>
  <c r="AG21" i="51"/>
  <c r="AN21" i="51" s="1"/>
  <c r="AT21" i="51" s="1"/>
  <c r="AU20" i="51"/>
  <c r="AN19" i="51"/>
  <c r="AT19" i="51" s="1"/>
  <c r="AG19" i="51"/>
  <c r="AU19" i="51" s="1"/>
  <c r="AU18" i="51"/>
  <c r="AG17" i="51"/>
  <c r="AU17" i="51" s="1"/>
  <c r="AU16" i="51"/>
  <c r="AU15" i="51"/>
  <c r="AT15" i="51"/>
  <c r="AN15" i="51"/>
  <c r="AG15" i="51"/>
  <c r="AG13" i="51"/>
  <c r="AN13" i="51" s="1"/>
  <c r="AT13" i="51" s="1"/>
  <c r="BZ20" i="44" s="1"/>
  <c r="BV20" i="44" s="1"/>
  <c r="AN6" i="51"/>
  <c r="AN6" i="51" a="1"/>
  <c r="H2" i="51"/>
  <c r="AU36" i="50"/>
  <c r="AT35" i="50"/>
  <c r="AG35" i="50"/>
  <c r="AU35" i="50" s="1"/>
  <c r="AU34" i="50"/>
  <c r="AG33" i="50"/>
  <c r="AU33" i="50" s="1"/>
  <c r="AU32" i="50"/>
  <c r="AU31" i="50"/>
  <c r="AT31" i="50"/>
  <c r="AN31" i="50"/>
  <c r="AG31" i="50"/>
  <c r="AU30" i="50"/>
  <c r="AG29" i="50"/>
  <c r="AN29" i="50" s="1"/>
  <c r="AT29" i="50" s="1"/>
  <c r="AU28" i="50"/>
  <c r="AU27" i="50"/>
  <c r="AN27" i="50"/>
  <c r="AT27" i="50" s="1"/>
  <c r="AG27" i="50"/>
  <c r="AU26" i="50"/>
  <c r="AT25" i="50"/>
  <c r="AN25" i="50"/>
  <c r="AG25" i="50"/>
  <c r="AU25" i="50" s="1"/>
  <c r="AU24" i="50"/>
  <c r="AT23" i="50"/>
  <c r="CZ19" i="44" s="1"/>
  <c r="AG23" i="50"/>
  <c r="AU23" i="50" s="1"/>
  <c r="AU22" i="50"/>
  <c r="AU21" i="50"/>
  <c r="AG21" i="50"/>
  <c r="AN21" i="50" s="1"/>
  <c r="AT21" i="50" s="1"/>
  <c r="AU20" i="50"/>
  <c r="AN19" i="50"/>
  <c r="AT19" i="50" s="1"/>
  <c r="AG19" i="50"/>
  <c r="AU19" i="50" s="1"/>
  <c r="AU18" i="50"/>
  <c r="AG17" i="50"/>
  <c r="AU17" i="50" s="1"/>
  <c r="AU15" i="50"/>
  <c r="AT15" i="50"/>
  <c r="AN15" i="50"/>
  <c r="AG15" i="50"/>
  <c r="AU16" i="50" s="1"/>
  <c r="AG13" i="50"/>
  <c r="AN13" i="50" s="1"/>
  <c r="AT13" i="50" s="1"/>
  <c r="BZ19" i="44" s="1"/>
  <c r="BV19" i="44" s="1"/>
  <c r="AN6" i="50"/>
  <c r="AN6" i="50" a="1"/>
  <c r="H2" i="50"/>
  <c r="AU36" i="49"/>
  <c r="AT35" i="49"/>
  <c r="AG35" i="49"/>
  <c r="AU35" i="49" s="1"/>
  <c r="AU34" i="49"/>
  <c r="AG33" i="49"/>
  <c r="AU33" i="49" s="1"/>
  <c r="AU32" i="49"/>
  <c r="AU31" i="49"/>
  <c r="AT31" i="49"/>
  <c r="AN31" i="49"/>
  <c r="AG31" i="49"/>
  <c r="AU30" i="49"/>
  <c r="AG29" i="49"/>
  <c r="AN29" i="49" s="1"/>
  <c r="AT29" i="49" s="1"/>
  <c r="AU28" i="49"/>
  <c r="AU27" i="49"/>
  <c r="AN27" i="49"/>
  <c r="AT27" i="49" s="1"/>
  <c r="AG27" i="49"/>
  <c r="AU26" i="49"/>
  <c r="AT25" i="49"/>
  <c r="AN25" i="49"/>
  <c r="AG25" i="49"/>
  <c r="AU25" i="49" s="1"/>
  <c r="AU24" i="49"/>
  <c r="AU23" i="49"/>
  <c r="AT23" i="49"/>
  <c r="CZ18" i="44" s="1"/>
  <c r="AG23" i="49"/>
  <c r="AU22" i="49"/>
  <c r="AU21" i="49"/>
  <c r="AG21" i="49"/>
  <c r="AN21" i="49" s="1"/>
  <c r="AT21" i="49" s="1"/>
  <c r="AU20" i="49"/>
  <c r="AN19" i="49"/>
  <c r="AT19" i="49" s="1"/>
  <c r="AG19" i="49"/>
  <c r="AU19" i="49" s="1"/>
  <c r="AU18" i="49"/>
  <c r="AG17" i="49"/>
  <c r="AU17" i="49" s="1"/>
  <c r="AU15" i="49"/>
  <c r="AT15" i="49"/>
  <c r="AN15" i="49"/>
  <c r="AG15" i="49"/>
  <c r="AU16" i="49" s="1"/>
  <c r="AG13" i="49"/>
  <c r="AN13" i="49" s="1"/>
  <c r="AT13" i="49" s="1"/>
  <c r="BZ18" i="44" s="1"/>
  <c r="BV18" i="44" s="1"/>
  <c r="AN6" i="49"/>
  <c r="AN6" i="49" a="1"/>
  <c r="H2" i="49"/>
  <c r="AU36" i="48"/>
  <c r="AT35" i="48"/>
  <c r="AG35" i="48"/>
  <c r="AU35" i="48" s="1"/>
  <c r="AU34" i="48"/>
  <c r="AG33" i="48"/>
  <c r="AU33" i="48" s="1"/>
  <c r="AU32" i="48"/>
  <c r="AU31" i="48"/>
  <c r="AT31" i="48"/>
  <c r="AN31" i="48"/>
  <c r="AG31" i="48"/>
  <c r="AU30" i="48"/>
  <c r="AG29" i="48"/>
  <c r="AN29" i="48" s="1"/>
  <c r="AT29" i="48" s="1"/>
  <c r="AU28" i="48"/>
  <c r="AU27" i="48"/>
  <c r="AN27" i="48"/>
  <c r="AT27" i="48" s="1"/>
  <c r="AG27" i="48"/>
  <c r="AU26" i="48"/>
  <c r="AT25" i="48"/>
  <c r="AN25" i="48"/>
  <c r="AG25" i="48"/>
  <c r="AU25" i="48" s="1"/>
  <c r="AU24" i="48"/>
  <c r="AU23" i="48"/>
  <c r="AT23" i="48"/>
  <c r="CZ17" i="44" s="1"/>
  <c r="AG23" i="48"/>
  <c r="AU22" i="48"/>
  <c r="AU21" i="48"/>
  <c r="AG21" i="48"/>
  <c r="AN21" i="48" s="1"/>
  <c r="AT21" i="48" s="1"/>
  <c r="AU20" i="48"/>
  <c r="AN19" i="48"/>
  <c r="AT19" i="48" s="1"/>
  <c r="AG19" i="48"/>
  <c r="AU19" i="48" s="1"/>
  <c r="AU18" i="48"/>
  <c r="AG17" i="48"/>
  <c r="AU17" i="48" s="1"/>
  <c r="AU16" i="48"/>
  <c r="AU15" i="48"/>
  <c r="AT15" i="48"/>
  <c r="AN15" i="48"/>
  <c r="AG15" i="48"/>
  <c r="AG13" i="48"/>
  <c r="AN13" i="48" s="1"/>
  <c r="AT13" i="48" s="1"/>
  <c r="BZ17" i="44" s="1"/>
  <c r="BV17" i="44" s="1"/>
  <c r="AN6" i="48" a="1"/>
  <c r="AN6" i="48" s="1"/>
  <c r="H2" i="48"/>
  <c r="AU36" i="47"/>
  <c r="AT35" i="47"/>
  <c r="AG35" i="47"/>
  <c r="AU35" i="47" s="1"/>
  <c r="AU34" i="47"/>
  <c r="AG33" i="47"/>
  <c r="AU33" i="47" s="1"/>
  <c r="AU32" i="47"/>
  <c r="AU31" i="47"/>
  <c r="AN31" i="47"/>
  <c r="AT31" i="47" s="1"/>
  <c r="AG31" i="47"/>
  <c r="AU30" i="47"/>
  <c r="AG29" i="47"/>
  <c r="AN29" i="47" s="1"/>
  <c r="AT29" i="47" s="1"/>
  <c r="AU28" i="47"/>
  <c r="AU27" i="47"/>
  <c r="AN27" i="47"/>
  <c r="AT27" i="47" s="1"/>
  <c r="AG27" i="47"/>
  <c r="AU26" i="47"/>
  <c r="AG25" i="47"/>
  <c r="AU25" i="47" s="1"/>
  <c r="AU24" i="47"/>
  <c r="AT23" i="47"/>
  <c r="CZ16" i="44" s="1"/>
  <c r="AG23" i="47"/>
  <c r="AU23" i="47" s="1"/>
  <c r="AU22" i="47"/>
  <c r="AU21" i="47"/>
  <c r="AG21" i="47"/>
  <c r="AN21" i="47" s="1"/>
  <c r="AT21" i="47" s="1"/>
  <c r="AU20" i="47"/>
  <c r="AN19" i="47"/>
  <c r="AT19" i="47" s="1"/>
  <c r="AG19" i="47"/>
  <c r="AU19" i="47" s="1"/>
  <c r="AU18" i="47"/>
  <c r="AG17" i="47"/>
  <c r="AU17" i="47" s="1"/>
  <c r="AU16" i="47"/>
  <c r="AU15" i="47"/>
  <c r="AT15" i="47"/>
  <c r="AN15" i="47"/>
  <c r="AG15" i="47"/>
  <c r="AG13" i="47"/>
  <c r="AN13" i="47" s="1"/>
  <c r="AT13" i="47" s="1"/>
  <c r="BZ16" i="44" s="1"/>
  <c r="BV16" i="44" s="1"/>
  <c r="AN6" i="47" a="1"/>
  <c r="AN6" i="47" s="1"/>
  <c r="H2" i="47"/>
  <c r="B2" i="46"/>
  <c r="B2" i="45"/>
  <c r="L16" i="33"/>
  <c r="L17" i="33"/>
  <c r="L18" i="33"/>
  <c r="L19" i="33"/>
  <c r="L20" i="33"/>
  <c r="L21" i="33"/>
  <c r="L22" i="33"/>
  <c r="L23" i="33"/>
  <c r="L24" i="33"/>
  <c r="L25" i="33"/>
  <c r="L26" i="33"/>
  <c r="AU36" i="46"/>
  <c r="AT35" i="46"/>
  <c r="AG35" i="46"/>
  <c r="AU35" i="46" s="1"/>
  <c r="AU34" i="46"/>
  <c r="AU33" i="46"/>
  <c r="AT33" i="46"/>
  <c r="AN33" i="46"/>
  <c r="AG33" i="46"/>
  <c r="AU32" i="46"/>
  <c r="AN31" i="46"/>
  <c r="AT31" i="46" s="1"/>
  <c r="AG31" i="46"/>
  <c r="AU31" i="46" s="1"/>
  <c r="AU30" i="46"/>
  <c r="AG29" i="46"/>
  <c r="AU29" i="46" s="1"/>
  <c r="AU28" i="46"/>
  <c r="AU27" i="46"/>
  <c r="AN27" i="46"/>
  <c r="AT27" i="46" s="1"/>
  <c r="AG27" i="46"/>
  <c r="AU26" i="46"/>
  <c r="AG25" i="46"/>
  <c r="AU25" i="46" s="1"/>
  <c r="AU24" i="46"/>
  <c r="AU23" i="46"/>
  <c r="AG23" i="46"/>
  <c r="AT23" i="46" s="1"/>
  <c r="CZ15" i="44" s="1"/>
  <c r="AU22" i="46"/>
  <c r="AG21" i="46"/>
  <c r="AN21" i="46" s="1"/>
  <c r="AT21" i="46" s="1"/>
  <c r="AU20" i="46"/>
  <c r="AU19" i="46"/>
  <c r="AN19" i="46"/>
  <c r="AT19" i="46" s="1"/>
  <c r="AG19" i="46"/>
  <c r="AU18" i="46"/>
  <c r="AU17" i="46"/>
  <c r="AT17" i="46"/>
  <c r="AN17" i="46"/>
  <c r="AG17" i="46"/>
  <c r="AN15" i="46"/>
  <c r="AT15" i="46" s="1"/>
  <c r="AG15" i="46"/>
  <c r="AU16" i="46" s="1"/>
  <c r="AU14" i="46"/>
  <c r="AG13" i="46"/>
  <c r="AU13" i="46" s="1"/>
  <c r="AN6" i="46" a="1"/>
  <c r="AN6" i="46" s="1"/>
  <c r="H2" i="46"/>
  <c r="AU36" i="45"/>
  <c r="AT35" i="45"/>
  <c r="AG35" i="45"/>
  <c r="AU35" i="45" s="1"/>
  <c r="AU34" i="45"/>
  <c r="AG33" i="45"/>
  <c r="AU33" i="45" s="1"/>
  <c r="AU32" i="45"/>
  <c r="AU31" i="45"/>
  <c r="AN31" i="45"/>
  <c r="AT31" i="45" s="1"/>
  <c r="AG31" i="45"/>
  <c r="AU30" i="45"/>
  <c r="AG29" i="45"/>
  <c r="AU29" i="45" s="1"/>
  <c r="AU28" i="45"/>
  <c r="AU27" i="45"/>
  <c r="AG27" i="45"/>
  <c r="AN27" i="45" s="1"/>
  <c r="AT27" i="45" s="1"/>
  <c r="AU26" i="45"/>
  <c r="AG25" i="45"/>
  <c r="AN25" i="45" s="1"/>
  <c r="AT25" i="45" s="1"/>
  <c r="AU24" i="45"/>
  <c r="AU23" i="45"/>
  <c r="AT23" i="45"/>
  <c r="CZ14" i="44" s="1"/>
  <c r="AG23" i="45"/>
  <c r="AU22" i="45"/>
  <c r="AU21" i="45"/>
  <c r="AT21" i="45"/>
  <c r="AN21" i="45"/>
  <c r="AG21" i="45"/>
  <c r="AU20" i="45"/>
  <c r="AN19" i="45"/>
  <c r="AT19" i="45" s="1"/>
  <c r="AG19" i="45"/>
  <c r="AU19" i="45" s="1"/>
  <c r="AU18" i="45"/>
  <c r="AG17" i="45"/>
  <c r="AU17" i="45" s="1"/>
  <c r="AU15" i="45"/>
  <c r="AN15" i="45"/>
  <c r="AT15" i="45" s="1"/>
  <c r="AG15" i="45"/>
  <c r="AU16" i="45" s="1"/>
  <c r="AG13" i="45"/>
  <c r="AU14" i="45" s="1"/>
  <c r="AN6" i="45" a="1"/>
  <c r="AN6" i="45" s="1"/>
  <c r="H2" i="45"/>
  <c r="AT37" i="47" l="1"/>
  <c r="AT40" i="47" s="1"/>
  <c r="M19" i="33" s="1"/>
  <c r="BF16" i="44" s="1"/>
  <c r="AT37" i="54"/>
  <c r="AT40" i="54" s="1"/>
  <c r="M26" i="33" s="1"/>
  <c r="BF23" i="44" s="1"/>
  <c r="AU13" i="47"/>
  <c r="AN17" i="47"/>
  <c r="AT17" i="47" s="1"/>
  <c r="AU29" i="47"/>
  <c r="AN33" i="47"/>
  <c r="AT33" i="47" s="1"/>
  <c r="AU13" i="48"/>
  <c r="AN17" i="48"/>
  <c r="AT17" i="48" s="1"/>
  <c r="AT37" i="48" s="1"/>
  <c r="AT40" i="48" s="1"/>
  <c r="M20" i="33" s="1"/>
  <c r="BF17" i="44" s="1"/>
  <c r="AU29" i="48"/>
  <c r="AN33" i="48"/>
  <c r="AT33" i="48" s="1"/>
  <c r="AU13" i="49"/>
  <c r="AN17" i="49"/>
  <c r="AT17" i="49" s="1"/>
  <c r="AT37" i="49" s="1"/>
  <c r="AT40" i="49" s="1"/>
  <c r="M21" i="33" s="1"/>
  <c r="BF18" i="44" s="1"/>
  <c r="AU29" i="49"/>
  <c r="AN33" i="49"/>
  <c r="AT33" i="49" s="1"/>
  <c r="AU13" i="50"/>
  <c r="AN17" i="50"/>
  <c r="AT17" i="50" s="1"/>
  <c r="AT37" i="50" s="1"/>
  <c r="AT40" i="50" s="1"/>
  <c r="M22" i="33" s="1"/>
  <c r="BF19" i="44" s="1"/>
  <c r="AU29" i="50"/>
  <c r="AN33" i="50"/>
  <c r="AT33" i="50" s="1"/>
  <c r="AU13" i="51"/>
  <c r="AN17" i="51"/>
  <c r="AT17" i="51" s="1"/>
  <c r="AT37" i="51" s="1"/>
  <c r="AT40" i="51" s="1"/>
  <c r="M23" i="33" s="1"/>
  <c r="BF20" i="44" s="1"/>
  <c r="AU29" i="51"/>
  <c r="AN33" i="51"/>
  <c r="AT33" i="51" s="1"/>
  <c r="AU13" i="52"/>
  <c r="AN17" i="52"/>
  <c r="AT17" i="52" s="1"/>
  <c r="AT37" i="52" s="1"/>
  <c r="AT40" i="52" s="1"/>
  <c r="M24" i="33" s="1"/>
  <c r="BF21" i="44" s="1"/>
  <c r="AU29" i="52"/>
  <c r="AN33" i="52"/>
  <c r="AT33" i="52" s="1"/>
  <c r="AU13" i="53"/>
  <c r="AN17" i="53"/>
  <c r="AT17" i="53" s="1"/>
  <c r="AT37" i="53" s="1"/>
  <c r="AT40" i="53" s="1"/>
  <c r="M25" i="33" s="1"/>
  <c r="BF22" i="44" s="1"/>
  <c r="AU29" i="53"/>
  <c r="AN33" i="53"/>
  <c r="AT33" i="53" s="1"/>
  <c r="AU13" i="54"/>
  <c r="AN17" i="54"/>
  <c r="AT17" i="54" s="1"/>
  <c r="AU29" i="54"/>
  <c r="AN33" i="54"/>
  <c r="AT33" i="54" s="1"/>
  <c r="AU14" i="47"/>
  <c r="AU14" i="48"/>
  <c r="AU14" i="49"/>
  <c r="AU14" i="50"/>
  <c r="AU14" i="51"/>
  <c r="AU23" i="51"/>
  <c r="AU14" i="52"/>
  <c r="AU23" i="52"/>
  <c r="AU14" i="53"/>
  <c r="AU23" i="53"/>
  <c r="AU14" i="54"/>
  <c r="AU23" i="54"/>
  <c r="AU17" i="54"/>
  <c r="AU33" i="54"/>
  <c r="AN25" i="47"/>
  <c r="AT25" i="47" s="1"/>
  <c r="AN19" i="53"/>
  <c r="AT19" i="53" s="1"/>
  <c r="AN19" i="54"/>
  <c r="AT19" i="54" s="1"/>
  <c r="AN13" i="45"/>
  <c r="AT13" i="45" s="1"/>
  <c r="BZ14" i="44" s="1"/>
  <c r="BV14" i="44" s="1"/>
  <c r="AU25" i="45"/>
  <c r="AN29" i="45"/>
  <c r="AT29" i="45" s="1"/>
  <c r="AU21" i="46"/>
  <c r="AN25" i="46"/>
  <c r="AT25" i="46" s="1"/>
  <c r="AU15" i="46"/>
  <c r="AU13" i="45"/>
  <c r="AN17" i="45"/>
  <c r="AT17" i="45" s="1"/>
  <c r="AN33" i="45"/>
  <c r="AT33" i="45" s="1"/>
  <c r="AN13" i="46"/>
  <c r="AT13" i="46" s="1"/>
  <c r="BZ15" i="44" s="1"/>
  <c r="BV15" i="44" s="1"/>
  <c r="AN29" i="46"/>
  <c r="AT29" i="46" s="1"/>
  <c r="R5" i="17"/>
  <c r="N8" i="22"/>
  <c r="R49" i="17"/>
  <c r="R39" i="17"/>
  <c r="R52" i="17"/>
  <c r="R51" i="17"/>
  <c r="R50" i="17"/>
  <c r="R48" i="17"/>
  <c r="O26" i="33" l="1"/>
  <c r="O24" i="33"/>
  <c r="O22" i="33"/>
  <c r="O20" i="33"/>
  <c r="O19" i="33"/>
  <c r="O23" i="33"/>
  <c r="O25" i="33"/>
  <c r="O21" i="33"/>
  <c r="AT37" i="46"/>
  <c r="AT40" i="46" s="1"/>
  <c r="M18" i="33" s="1"/>
  <c r="BF15" i="44" s="1"/>
  <c r="AT37" i="45"/>
  <c r="AT40" i="45" s="1"/>
  <c r="M17" i="33" s="1"/>
  <c r="BF14" i="44" s="1"/>
  <c r="R63" i="17"/>
  <c r="R60" i="17"/>
  <c r="R61" i="17"/>
  <c r="F32" i="22"/>
  <c r="H20" i="22"/>
  <c r="F19" i="22"/>
  <c r="F20" i="22"/>
  <c r="J33" i="22"/>
  <c r="H33" i="22"/>
  <c r="L8" i="33"/>
  <c r="L9" i="33"/>
  <c r="L10" i="33"/>
  <c r="L11" i="33"/>
  <c r="L12" i="33"/>
  <c r="L13" i="33"/>
  <c r="L14" i="33"/>
  <c r="L15" i="33"/>
  <c r="P26" i="33" l="1"/>
  <c r="Q26" i="33" s="1"/>
  <c r="U26" i="33"/>
  <c r="S26" i="33" s="1"/>
  <c r="P21" i="33"/>
  <c r="Q21" i="33" s="1"/>
  <c r="U21" i="33"/>
  <c r="S21" i="33" s="1"/>
  <c r="P20" i="33"/>
  <c r="Q20" i="33" s="1"/>
  <c r="U20" i="33"/>
  <c r="P19" i="33"/>
  <c r="Q19" i="33" s="1"/>
  <c r="U19" i="33"/>
  <c r="S19" i="33" s="1"/>
  <c r="P22" i="33"/>
  <c r="Q22" i="33" s="1"/>
  <c r="U22" i="33"/>
  <c r="O18" i="33"/>
  <c r="P25" i="33"/>
  <c r="Q25" i="33" s="1"/>
  <c r="U25" i="33"/>
  <c r="O17" i="33"/>
  <c r="P23" i="33"/>
  <c r="Q23" i="33" s="1"/>
  <c r="U23" i="33"/>
  <c r="P24" i="33"/>
  <c r="Q24" i="33" s="1"/>
  <c r="U24" i="33"/>
  <c r="F33" i="22"/>
  <c r="F34" i="22" s="1"/>
  <c r="V19" i="33" l="1"/>
  <c r="Y21" i="44"/>
  <c r="BB21" i="44"/>
  <c r="Y20" i="44"/>
  <c r="BB20" i="44"/>
  <c r="BB16" i="44"/>
  <c r="Y16" i="44"/>
  <c r="BB17" i="44"/>
  <c r="Y17" i="44"/>
  <c r="BB22" i="44"/>
  <c r="Y22" i="44"/>
  <c r="Y18" i="44"/>
  <c r="BB18" i="44"/>
  <c r="Y19" i="44"/>
  <c r="BB19" i="44"/>
  <c r="BB23" i="44"/>
  <c r="Y23" i="44"/>
  <c r="S22" i="33"/>
  <c r="V22" i="33"/>
  <c r="P17" i="33"/>
  <c r="Q17" i="33" s="1"/>
  <c r="U17" i="33"/>
  <c r="S17" i="33" s="1"/>
  <c r="V26" i="33"/>
  <c r="S25" i="33"/>
  <c r="V25" i="33"/>
  <c r="S20" i="33"/>
  <c r="V20" i="33"/>
  <c r="S24" i="33"/>
  <c r="V24" i="33"/>
  <c r="V21" i="33"/>
  <c r="P18" i="33"/>
  <c r="Q18" i="33" s="1"/>
  <c r="U18" i="33"/>
  <c r="S18" i="33" s="1"/>
  <c r="S23" i="33"/>
  <c r="V23" i="33"/>
  <c r="V34" i="22"/>
  <c r="T34" i="22"/>
  <c r="V21" i="22"/>
  <c r="T21" i="22"/>
  <c r="F21" i="22"/>
  <c r="BB15" i="44" l="1"/>
  <c r="Y15" i="44"/>
  <c r="BB14" i="44"/>
  <c r="Y14" i="44"/>
  <c r="V18" i="33"/>
  <c r="V17" i="33"/>
  <c r="V22" i="22"/>
  <c r="V23" i="22" s="1"/>
  <c r="V35" i="22"/>
  <c r="X34" i="22"/>
  <c r="X32" i="22" s="1"/>
  <c r="N32" i="22"/>
  <c r="X35" i="22" l="1"/>
  <c r="H2" i="43" l="1"/>
  <c r="B2" i="43"/>
  <c r="H2" i="42"/>
  <c r="B2" i="42"/>
  <c r="H2" i="41"/>
  <c r="B2" i="41"/>
  <c r="H2" i="40"/>
  <c r="B2" i="40"/>
  <c r="H2" i="39"/>
  <c r="B2" i="39"/>
  <c r="H2" i="38"/>
  <c r="B2" i="38"/>
  <c r="H2" i="37"/>
  <c r="B2" i="37"/>
  <c r="H2" i="36"/>
  <c r="B2" i="36"/>
  <c r="H2" i="35"/>
  <c r="B2" i="35"/>
  <c r="AU36" i="43"/>
  <c r="AT35" i="43"/>
  <c r="AG35" i="43"/>
  <c r="AU35" i="43" s="1"/>
  <c r="AU34" i="43"/>
  <c r="AU33" i="43"/>
  <c r="AG33" i="43"/>
  <c r="AN33" i="43" s="1"/>
  <c r="AT33" i="43" s="1"/>
  <c r="AU32" i="43"/>
  <c r="AG31" i="43"/>
  <c r="AU31" i="43" s="1"/>
  <c r="AU30" i="43"/>
  <c r="AG29" i="43"/>
  <c r="AU29" i="43" s="1"/>
  <c r="AU28" i="43"/>
  <c r="AU27" i="43"/>
  <c r="AN27" i="43"/>
  <c r="AT27" i="43" s="1"/>
  <c r="AG27" i="43"/>
  <c r="AU26" i="43"/>
  <c r="AG25" i="43"/>
  <c r="AU25" i="43" s="1"/>
  <c r="AU24" i="43"/>
  <c r="AU23" i="43"/>
  <c r="AT23" i="43"/>
  <c r="CZ13" i="44" s="1"/>
  <c r="AG23" i="43"/>
  <c r="AU22" i="43"/>
  <c r="AG21" i="43"/>
  <c r="AN21" i="43" s="1"/>
  <c r="AT21" i="43" s="1"/>
  <c r="AU20" i="43"/>
  <c r="AU19" i="43"/>
  <c r="AN19" i="43"/>
  <c r="AT19" i="43" s="1"/>
  <c r="AG19" i="43"/>
  <c r="AU18" i="43"/>
  <c r="AU17" i="43"/>
  <c r="AG17" i="43"/>
  <c r="AN17" i="43" s="1"/>
  <c r="AT17" i="43" s="1"/>
  <c r="AG15" i="43"/>
  <c r="AU15" i="43" s="1"/>
  <c r="AU14" i="43"/>
  <c r="AG13" i="43"/>
  <c r="AU13" i="43" s="1"/>
  <c r="AN6" i="43" a="1"/>
  <c r="AN6" i="43" s="1"/>
  <c r="AU36" i="42"/>
  <c r="AT35" i="42"/>
  <c r="AG35" i="42"/>
  <c r="AU35" i="42" s="1"/>
  <c r="AU33" i="42"/>
  <c r="AN33" i="42"/>
  <c r="AT33" i="42" s="1"/>
  <c r="AG33" i="42"/>
  <c r="AU34" i="42" s="1"/>
  <c r="AU32" i="42"/>
  <c r="AG31" i="42"/>
  <c r="AU31" i="42" s="1"/>
  <c r="AU30" i="42"/>
  <c r="AU29" i="42"/>
  <c r="AG29" i="42"/>
  <c r="AN29" i="42" s="1"/>
  <c r="AT29" i="42" s="1"/>
  <c r="AU28" i="42"/>
  <c r="AG27" i="42"/>
  <c r="AN27" i="42" s="1"/>
  <c r="AT27" i="42" s="1"/>
  <c r="AU26" i="42"/>
  <c r="AU25" i="42"/>
  <c r="AN25" i="42"/>
  <c r="AT25" i="42" s="1"/>
  <c r="AG25" i="42"/>
  <c r="AU24" i="42"/>
  <c r="AU23" i="42"/>
  <c r="AT23" i="42"/>
  <c r="CZ12" i="44" s="1"/>
  <c r="AG23" i="42"/>
  <c r="AU22" i="42"/>
  <c r="AG21" i="42"/>
  <c r="AU21" i="42" s="1"/>
  <c r="AU20" i="42"/>
  <c r="AG19" i="42"/>
  <c r="AU19" i="42" s="1"/>
  <c r="AU17" i="42"/>
  <c r="AN17" i="42"/>
  <c r="AT17" i="42" s="1"/>
  <c r="AG17" i="42"/>
  <c r="AU18" i="42" s="1"/>
  <c r="AG15" i="42"/>
  <c r="AU16" i="42" s="1"/>
  <c r="AU14" i="42"/>
  <c r="AU13" i="42"/>
  <c r="AG13" i="42"/>
  <c r="AN13" i="42" s="1"/>
  <c r="AT13" i="42" s="1"/>
  <c r="BZ12" i="44" s="1"/>
  <c r="BV12" i="44" s="1"/>
  <c r="AN6" i="42"/>
  <c r="AN6" i="42" a="1"/>
  <c r="AU36" i="41"/>
  <c r="AT35" i="41"/>
  <c r="AG35" i="41"/>
  <c r="AU35" i="41" s="1"/>
  <c r="AU34" i="41"/>
  <c r="AU33" i="41"/>
  <c r="AG33" i="41"/>
  <c r="AN33" i="41" s="1"/>
  <c r="AT33" i="41" s="1"/>
  <c r="AU32" i="41"/>
  <c r="AG31" i="41"/>
  <c r="AU31" i="41" s="1"/>
  <c r="AU30" i="41"/>
  <c r="AT29" i="41"/>
  <c r="AN29" i="41"/>
  <c r="AG29" i="41"/>
  <c r="AU29" i="41" s="1"/>
  <c r="AU28" i="41"/>
  <c r="AU27" i="41"/>
  <c r="AT27" i="41"/>
  <c r="AN27" i="41"/>
  <c r="AG27" i="41"/>
  <c r="AU26" i="41"/>
  <c r="AG25" i="41"/>
  <c r="AN25" i="41" s="1"/>
  <c r="AT25" i="41" s="1"/>
  <c r="AU24" i="41"/>
  <c r="AT23" i="41"/>
  <c r="CZ11" i="44" s="1"/>
  <c r="AG23" i="41"/>
  <c r="AU23" i="41" s="1"/>
  <c r="AU22" i="41"/>
  <c r="AU21" i="41"/>
  <c r="AN21" i="41"/>
  <c r="AT21" i="41" s="1"/>
  <c r="AG21" i="41"/>
  <c r="AU20" i="41"/>
  <c r="AG19" i="41"/>
  <c r="AU19" i="41" s="1"/>
  <c r="AU18" i="41"/>
  <c r="AU17" i="41"/>
  <c r="AG17" i="41"/>
  <c r="AN17" i="41" s="1"/>
  <c r="AT17" i="41" s="1"/>
  <c r="AG15" i="41"/>
  <c r="AU16" i="41" s="1"/>
  <c r="AU14" i="41"/>
  <c r="AT13" i="41"/>
  <c r="BZ11" i="44" s="1"/>
  <c r="BV11" i="44" s="1"/>
  <c r="AN13" i="41"/>
  <c r="AG13" i="41"/>
  <c r="AU13" i="41" s="1"/>
  <c r="AN6" i="41" a="1"/>
  <c r="AN6" i="41" s="1"/>
  <c r="AU36" i="40"/>
  <c r="AT35" i="40"/>
  <c r="AG35" i="40"/>
  <c r="AU35" i="40" s="1"/>
  <c r="AU34" i="40"/>
  <c r="AU33" i="40"/>
  <c r="AG33" i="40"/>
  <c r="AN33" i="40" s="1"/>
  <c r="AT33" i="40" s="1"/>
  <c r="AU32" i="40"/>
  <c r="AG31" i="40"/>
  <c r="AU31" i="40" s="1"/>
  <c r="AU30" i="40"/>
  <c r="AG29" i="40"/>
  <c r="AU29" i="40" s="1"/>
  <c r="AU28" i="40"/>
  <c r="AU27" i="40"/>
  <c r="AN27" i="40"/>
  <c r="AT27" i="40" s="1"/>
  <c r="AG27" i="40"/>
  <c r="AU26" i="40"/>
  <c r="AG25" i="40"/>
  <c r="AU25" i="40" s="1"/>
  <c r="AU24" i="40"/>
  <c r="AU23" i="40"/>
  <c r="AG23" i="40"/>
  <c r="AT23" i="40" s="1"/>
  <c r="CZ10" i="44" s="1"/>
  <c r="AU22" i="40"/>
  <c r="AG21" i="40"/>
  <c r="AN21" i="40" s="1"/>
  <c r="AT21" i="40" s="1"/>
  <c r="AU20" i="40"/>
  <c r="AG19" i="40"/>
  <c r="AU19" i="40" s="1"/>
  <c r="AU18" i="40"/>
  <c r="AU17" i="40"/>
  <c r="AG17" i="40"/>
  <c r="AN17" i="40" s="1"/>
  <c r="AT17" i="40" s="1"/>
  <c r="AG15" i="40"/>
  <c r="AU16" i="40" s="1"/>
  <c r="AU14" i="40"/>
  <c r="AG13" i="40"/>
  <c r="AU13" i="40" s="1"/>
  <c r="AN6" i="40" a="1"/>
  <c r="AN6" i="40" s="1"/>
  <c r="AU36" i="39"/>
  <c r="AT35" i="39"/>
  <c r="AG35" i="39"/>
  <c r="AU35" i="39" s="1"/>
  <c r="AU33" i="39"/>
  <c r="AG33" i="39"/>
  <c r="AN33" i="39" s="1"/>
  <c r="AT33" i="39" s="1"/>
  <c r="AU32" i="39"/>
  <c r="AG31" i="39"/>
  <c r="AU31" i="39" s="1"/>
  <c r="AU30" i="39"/>
  <c r="AT29" i="39"/>
  <c r="AN29" i="39"/>
  <c r="AG29" i="39"/>
  <c r="AU29" i="39" s="1"/>
  <c r="AU28" i="39"/>
  <c r="AT27" i="39"/>
  <c r="AN27" i="39"/>
  <c r="AG27" i="39"/>
  <c r="AU27" i="39" s="1"/>
  <c r="AU26" i="39"/>
  <c r="AU25" i="39"/>
  <c r="AN25" i="39"/>
  <c r="AT25" i="39" s="1"/>
  <c r="AG25" i="39"/>
  <c r="AU24" i="39"/>
  <c r="AG23" i="39"/>
  <c r="AU23" i="39" s="1"/>
  <c r="AU22" i="39"/>
  <c r="AU21" i="39"/>
  <c r="AN21" i="39"/>
  <c r="AT21" i="39" s="1"/>
  <c r="AG21" i="39"/>
  <c r="AU20" i="39"/>
  <c r="AG19" i="39"/>
  <c r="AU19" i="39" s="1"/>
  <c r="AU17" i="39"/>
  <c r="AG17" i="39"/>
  <c r="AN17" i="39" s="1"/>
  <c r="AT17" i="39" s="1"/>
  <c r="AG15" i="39"/>
  <c r="AU16" i="39" s="1"/>
  <c r="AN13" i="39"/>
  <c r="AT13" i="39" s="1"/>
  <c r="BZ9" i="44" s="1"/>
  <c r="BV9" i="44" s="1"/>
  <c r="AG13" i="39"/>
  <c r="AU14" i="39" s="1"/>
  <c r="AN6" i="39" a="1"/>
  <c r="AN6" i="39" s="1"/>
  <c r="AU36" i="38"/>
  <c r="AT35" i="38"/>
  <c r="AG35" i="38"/>
  <c r="AU35" i="38" s="1"/>
  <c r="AU33" i="38"/>
  <c r="AG33" i="38"/>
  <c r="AN33" i="38" s="1"/>
  <c r="AT33" i="38" s="1"/>
  <c r="AU32" i="38"/>
  <c r="AG31" i="38"/>
  <c r="AU31" i="38" s="1"/>
  <c r="AU30" i="38"/>
  <c r="AG29" i="38"/>
  <c r="AU29" i="38" s="1"/>
  <c r="AU28" i="38"/>
  <c r="AN27" i="38"/>
  <c r="AT27" i="38" s="1"/>
  <c r="AG27" i="38"/>
  <c r="AU27" i="38" s="1"/>
  <c r="AU26" i="38"/>
  <c r="AU25" i="38"/>
  <c r="AN25" i="38"/>
  <c r="AT25" i="38" s="1"/>
  <c r="AG25" i="38"/>
  <c r="AU24" i="38"/>
  <c r="AU23" i="38"/>
  <c r="AG23" i="38"/>
  <c r="AT23" i="38" s="1"/>
  <c r="CZ8" i="44" s="1"/>
  <c r="AU22" i="38"/>
  <c r="AG21" i="38"/>
  <c r="AU21" i="38" s="1"/>
  <c r="AU20" i="38"/>
  <c r="AG19" i="38"/>
  <c r="AU19" i="38" s="1"/>
  <c r="AU17" i="38"/>
  <c r="AG17" i="38"/>
  <c r="AN17" i="38" s="1"/>
  <c r="AT17" i="38" s="1"/>
  <c r="AG15" i="38"/>
  <c r="AU15" i="38" s="1"/>
  <c r="AU14" i="38"/>
  <c r="AG13" i="38"/>
  <c r="AU13" i="38" s="1"/>
  <c r="AN6" i="38" a="1"/>
  <c r="AN6" i="38" s="1"/>
  <c r="AU36" i="37"/>
  <c r="AU35" i="37"/>
  <c r="AT35" i="37"/>
  <c r="AG35" i="37"/>
  <c r="AU33" i="37"/>
  <c r="AN33" i="37"/>
  <c r="AT33" i="37" s="1"/>
  <c r="AG33" i="37"/>
  <c r="AU34" i="37" s="1"/>
  <c r="AU32" i="37"/>
  <c r="AU31" i="37"/>
  <c r="AG31" i="37"/>
  <c r="AN31" i="37" s="1"/>
  <c r="AT31" i="37" s="1"/>
  <c r="AU30" i="37"/>
  <c r="AU29" i="37"/>
  <c r="AG29" i="37"/>
  <c r="AN29" i="37" s="1"/>
  <c r="AT29" i="37" s="1"/>
  <c r="AU28" i="37"/>
  <c r="AG27" i="37"/>
  <c r="AU27" i="37" s="1"/>
  <c r="AU26" i="37"/>
  <c r="AU25" i="37"/>
  <c r="AT25" i="37"/>
  <c r="AN25" i="37"/>
  <c r="AG25" i="37"/>
  <c r="AU24" i="37"/>
  <c r="AU23" i="37"/>
  <c r="AG23" i="37"/>
  <c r="AT23" i="37" s="1"/>
  <c r="CZ7" i="44" s="1"/>
  <c r="AU22" i="37"/>
  <c r="AG21" i="37"/>
  <c r="AU21" i="37" s="1"/>
  <c r="AU20" i="37"/>
  <c r="AU19" i="37"/>
  <c r="AN19" i="37"/>
  <c r="AT19" i="37" s="1"/>
  <c r="AG19" i="37"/>
  <c r="AU17" i="37"/>
  <c r="AN17" i="37"/>
  <c r="AT17" i="37" s="1"/>
  <c r="AG17" i="37"/>
  <c r="AU18" i="37" s="1"/>
  <c r="AU15" i="37"/>
  <c r="AG15" i="37"/>
  <c r="AU16" i="37" s="1"/>
  <c r="AU13" i="37"/>
  <c r="AG13" i="37"/>
  <c r="AN13" i="37" s="1"/>
  <c r="AT13" i="37" s="1"/>
  <c r="BZ7" i="44" s="1"/>
  <c r="BV7" i="44" s="1"/>
  <c r="AN6" i="37" a="1"/>
  <c r="AN6" i="37" s="1"/>
  <c r="AU36" i="36"/>
  <c r="AT35" i="36"/>
  <c r="AG35" i="36"/>
  <c r="AU35" i="36" s="1"/>
  <c r="AU34" i="36"/>
  <c r="AU33" i="36"/>
  <c r="AG33" i="36"/>
  <c r="AN33" i="36" s="1"/>
  <c r="AT33" i="36" s="1"/>
  <c r="AU32" i="36"/>
  <c r="AG31" i="36"/>
  <c r="AN31" i="36" s="1"/>
  <c r="AT31" i="36" s="1"/>
  <c r="AU30" i="36"/>
  <c r="AT29" i="36"/>
  <c r="AN29" i="36"/>
  <c r="AG29" i="36"/>
  <c r="AU29" i="36" s="1"/>
  <c r="AU28" i="36"/>
  <c r="AU27" i="36"/>
  <c r="AT27" i="36"/>
  <c r="AN27" i="36"/>
  <c r="AG27" i="36"/>
  <c r="AU26" i="36"/>
  <c r="AG25" i="36"/>
  <c r="AU25" i="36" s="1"/>
  <c r="AU24" i="36"/>
  <c r="AU23" i="36"/>
  <c r="AT23" i="36"/>
  <c r="CZ6" i="44" s="1"/>
  <c r="AG23" i="36"/>
  <c r="AU22" i="36"/>
  <c r="AU21" i="36"/>
  <c r="AN21" i="36"/>
  <c r="AT21" i="36" s="1"/>
  <c r="AG21" i="36"/>
  <c r="AU20" i="36"/>
  <c r="AG19" i="36"/>
  <c r="AU19" i="36" s="1"/>
  <c r="AU18" i="36"/>
  <c r="AU17" i="36"/>
  <c r="AG17" i="36"/>
  <c r="AN17" i="36" s="1"/>
  <c r="AT17" i="36" s="1"/>
  <c r="AG15" i="36"/>
  <c r="AN15" i="36" s="1"/>
  <c r="AT15" i="36" s="1"/>
  <c r="AU14" i="36"/>
  <c r="AU13" i="36"/>
  <c r="AG13" i="36"/>
  <c r="AN13" i="36" s="1"/>
  <c r="AT13" i="36" s="1"/>
  <c r="BZ6" i="44" s="1"/>
  <c r="BV6" i="44" s="1"/>
  <c r="AN6" i="36" a="1"/>
  <c r="AN6" i="36" s="1"/>
  <c r="AU36" i="35"/>
  <c r="AT35" i="35"/>
  <c r="AG35" i="35"/>
  <c r="AU35" i="35" s="1"/>
  <c r="AU33" i="35"/>
  <c r="AN33" i="35"/>
  <c r="AT33" i="35" s="1"/>
  <c r="AG33" i="35"/>
  <c r="AU34" i="35" s="1"/>
  <c r="AU32" i="35"/>
  <c r="AG31" i="35"/>
  <c r="AU31" i="35" s="1"/>
  <c r="AU30" i="35"/>
  <c r="AU29" i="35"/>
  <c r="AG29" i="35"/>
  <c r="AN29" i="35" s="1"/>
  <c r="AT29" i="35" s="1"/>
  <c r="AU28" i="35"/>
  <c r="AN27" i="35"/>
  <c r="AT27" i="35" s="1"/>
  <c r="AG27" i="35"/>
  <c r="AU27" i="35" s="1"/>
  <c r="AU26" i="35"/>
  <c r="AU25" i="35"/>
  <c r="AN25" i="35"/>
  <c r="AT25" i="35" s="1"/>
  <c r="AG25" i="35"/>
  <c r="AU24" i="35"/>
  <c r="AU23" i="35"/>
  <c r="AG23" i="35"/>
  <c r="AT23" i="35" s="1"/>
  <c r="CZ5" i="44" s="1"/>
  <c r="AU22" i="35"/>
  <c r="AG21" i="35"/>
  <c r="AU21" i="35" s="1"/>
  <c r="AU20" i="35"/>
  <c r="AG19" i="35"/>
  <c r="AU19" i="35" s="1"/>
  <c r="AU17" i="35"/>
  <c r="AN17" i="35"/>
  <c r="AT17" i="35" s="1"/>
  <c r="AG17" i="35"/>
  <c r="AU18" i="35" s="1"/>
  <c r="AG15" i="35"/>
  <c r="AU16" i="35" s="1"/>
  <c r="AU14" i="35"/>
  <c r="AU13" i="35"/>
  <c r="AG13" i="35"/>
  <c r="AN13" i="35" s="1"/>
  <c r="AT13" i="35" s="1"/>
  <c r="BZ5" i="44" s="1"/>
  <c r="BV5" i="44" s="1"/>
  <c r="AN6" i="35" a="1"/>
  <c r="AN6" i="35" s="1"/>
  <c r="H2" i="30"/>
  <c r="B2" i="30"/>
  <c r="AN15" i="43" l="1"/>
  <c r="AT15" i="43" s="1"/>
  <c r="AN31" i="43"/>
  <c r="AT31" i="43" s="1"/>
  <c r="AU21" i="43"/>
  <c r="AN25" i="43"/>
  <c r="AT25" i="43" s="1"/>
  <c r="AN13" i="43"/>
  <c r="AT13" i="43" s="1"/>
  <c r="BZ13" i="44" s="1"/>
  <c r="BV13" i="44" s="1"/>
  <c r="AU16" i="43"/>
  <c r="AN29" i="43"/>
  <c r="AT29" i="43" s="1"/>
  <c r="AN21" i="42"/>
  <c r="AT21" i="42" s="1"/>
  <c r="AN15" i="42"/>
  <c r="AT15" i="42" s="1"/>
  <c r="AT37" i="42" s="1"/>
  <c r="AT40" i="42" s="1"/>
  <c r="M15" i="33" s="1"/>
  <c r="BF12" i="44" s="1"/>
  <c r="AU27" i="42"/>
  <c r="AN31" i="42"/>
  <c r="AT31" i="42" s="1"/>
  <c r="AU15" i="42"/>
  <c r="AN19" i="42"/>
  <c r="AT19" i="42" s="1"/>
  <c r="AN15" i="41"/>
  <c r="AT15" i="41" s="1"/>
  <c r="AN31" i="41"/>
  <c r="AT31" i="41" s="1"/>
  <c r="AU15" i="41"/>
  <c r="AN19" i="41"/>
  <c r="AT19" i="41" s="1"/>
  <c r="AT37" i="41" s="1"/>
  <c r="AT40" i="41" s="1"/>
  <c r="M14" i="33" s="1"/>
  <c r="BF11" i="44" s="1"/>
  <c r="AU25" i="41"/>
  <c r="AU21" i="40"/>
  <c r="AN25" i="40"/>
  <c r="AT25" i="40" s="1"/>
  <c r="AN15" i="40"/>
  <c r="AT15" i="40" s="1"/>
  <c r="AU15" i="40"/>
  <c r="AN19" i="40"/>
  <c r="AT19" i="40" s="1"/>
  <c r="AN31" i="40"/>
  <c r="AT31" i="40" s="1"/>
  <c r="AN13" i="40"/>
  <c r="AT13" i="40" s="1"/>
  <c r="AN29" i="40"/>
  <c r="AT29" i="40" s="1"/>
  <c r="AN15" i="39"/>
  <c r="AT15" i="39" s="1"/>
  <c r="AU18" i="39"/>
  <c r="AN31" i="39"/>
  <c r="AT31" i="39" s="1"/>
  <c r="AU34" i="39"/>
  <c r="AU15" i="39"/>
  <c r="AN19" i="39"/>
  <c r="AT19" i="39" s="1"/>
  <c r="AT23" i="39"/>
  <c r="CZ9" i="44" s="1"/>
  <c r="AU13" i="39"/>
  <c r="AN15" i="38"/>
  <c r="AT15" i="38" s="1"/>
  <c r="AU18" i="38"/>
  <c r="AN31" i="38"/>
  <c r="AT31" i="38" s="1"/>
  <c r="AU34" i="38"/>
  <c r="AN21" i="38"/>
  <c r="AT21" i="38" s="1"/>
  <c r="AN19" i="38"/>
  <c r="AT19" i="38" s="1"/>
  <c r="AN13" i="38"/>
  <c r="AT13" i="38" s="1"/>
  <c r="AU16" i="38"/>
  <c r="AN29" i="38"/>
  <c r="AT29" i="38" s="1"/>
  <c r="AU14" i="37"/>
  <c r="AN27" i="37"/>
  <c r="AT27" i="37" s="1"/>
  <c r="AN21" i="37"/>
  <c r="AT21" i="37" s="1"/>
  <c r="AN15" i="37"/>
  <c r="AT15" i="37" s="1"/>
  <c r="AT37" i="37" s="1"/>
  <c r="AT40" i="37" s="1"/>
  <c r="M10" i="33" s="1"/>
  <c r="BF7" i="44" s="1"/>
  <c r="AN25" i="36"/>
  <c r="AT25" i="36" s="1"/>
  <c r="AU15" i="36"/>
  <c r="AN19" i="36"/>
  <c r="AT19" i="36" s="1"/>
  <c r="AT37" i="36" s="1"/>
  <c r="AT40" i="36" s="1"/>
  <c r="M9" i="33" s="1"/>
  <c r="BF6" i="44" s="1"/>
  <c r="AU31" i="36"/>
  <c r="AU16" i="36"/>
  <c r="AN21" i="35"/>
  <c r="AT21" i="35" s="1"/>
  <c r="AN15" i="35"/>
  <c r="AT15" i="35" s="1"/>
  <c r="AT37" i="35" s="1"/>
  <c r="AT40" i="35" s="1"/>
  <c r="M8" i="33" s="1"/>
  <c r="BF5" i="44" s="1"/>
  <c r="AN31" i="35"/>
  <c r="AT31" i="35" s="1"/>
  <c r="AU15" i="35"/>
  <c r="AN19" i="35"/>
  <c r="AT19" i="35" s="1"/>
  <c r="AT37" i="39" l="1"/>
  <c r="AT40" i="39" s="1"/>
  <c r="M12" i="33" s="1"/>
  <c r="BF9" i="44" s="1"/>
  <c r="O14" i="33"/>
  <c r="P14" i="33" s="1"/>
  <c r="Q14" i="33" s="1"/>
  <c r="O9" i="33"/>
  <c r="P9" i="33" s="1"/>
  <c r="Q9" i="33" s="1"/>
  <c r="O15" i="33"/>
  <c r="P15" i="33" s="1"/>
  <c r="O8" i="33"/>
  <c r="P8" i="33" s="1"/>
  <c r="Q8" i="33" s="1"/>
  <c r="AT37" i="38"/>
  <c r="AT40" i="38" s="1"/>
  <c r="M11" i="33" s="1"/>
  <c r="BF8" i="44" s="1"/>
  <c r="BZ8" i="44"/>
  <c r="BV8" i="44" s="1"/>
  <c r="AT37" i="40"/>
  <c r="AT40" i="40" s="1"/>
  <c r="M13" i="33" s="1"/>
  <c r="BF10" i="44" s="1"/>
  <c r="BZ10" i="44"/>
  <c r="BV10" i="44" s="1"/>
  <c r="O10" i="33"/>
  <c r="P10" i="33" s="1"/>
  <c r="Q10" i="33" s="1"/>
  <c r="U14" i="33"/>
  <c r="S14" i="33" s="1"/>
  <c r="U8" i="33"/>
  <c r="V8" i="33" s="1"/>
  <c r="AT37" i="43"/>
  <c r="AT40" i="43" s="1"/>
  <c r="M16" i="33" s="1"/>
  <c r="BF13" i="44" s="1"/>
  <c r="U10" i="33" l="1"/>
  <c r="V10" i="33" s="1"/>
  <c r="U9" i="33"/>
  <c r="O12" i="33"/>
  <c r="U15" i="33"/>
  <c r="V15" i="33" s="1"/>
  <c r="Y5" i="44"/>
  <c r="BB5" i="44"/>
  <c r="BB7" i="44"/>
  <c r="Y7" i="44"/>
  <c r="BB6" i="44"/>
  <c r="Y6" i="44"/>
  <c r="Y11" i="44"/>
  <c r="BB11" i="44"/>
  <c r="O11" i="33"/>
  <c r="O16" i="33"/>
  <c r="V14" i="33"/>
  <c r="Q15" i="33"/>
  <c r="O13" i="33"/>
  <c r="V9" i="33"/>
  <c r="S9" i="33"/>
  <c r="S8" i="33"/>
  <c r="N28" i="22"/>
  <c r="N11" i="22"/>
  <c r="S15" i="33" l="1"/>
  <c r="S10" i="33"/>
  <c r="P12" i="33"/>
  <c r="Q12" i="33" s="1"/>
  <c r="U12" i="33"/>
  <c r="Y12" i="44"/>
  <c r="BB12" i="44"/>
  <c r="P16" i="33"/>
  <c r="Q16" i="33" s="1"/>
  <c r="U16" i="33"/>
  <c r="S16" i="33" s="1"/>
  <c r="P11" i="33"/>
  <c r="Q11" i="33" s="1"/>
  <c r="U11" i="33"/>
  <c r="P13" i="33"/>
  <c r="Q13" i="33" s="1"/>
  <c r="U13" i="33"/>
  <c r="AU16" i="30"/>
  <c r="AU36" i="30"/>
  <c r="AU35" i="30"/>
  <c r="AT35" i="30"/>
  <c r="AG35" i="30"/>
  <c r="AG33" i="30"/>
  <c r="AN33" i="30" s="1"/>
  <c r="AT33" i="30" s="1"/>
  <c r="AU32" i="30"/>
  <c r="AG31" i="30"/>
  <c r="AU31" i="30" s="1"/>
  <c r="AU30" i="30"/>
  <c r="AU29" i="30"/>
  <c r="AN29" i="30"/>
  <c r="AT29" i="30" s="1"/>
  <c r="AG29" i="30"/>
  <c r="AU28" i="30"/>
  <c r="AN27" i="30"/>
  <c r="AT27" i="30" s="1"/>
  <c r="AG27" i="30"/>
  <c r="AU27" i="30" s="1"/>
  <c r="AU26" i="30"/>
  <c r="AU25" i="30"/>
  <c r="AN25" i="30"/>
  <c r="AT25" i="30" s="1"/>
  <c r="AG25" i="30"/>
  <c r="AU24" i="30"/>
  <c r="AG23" i="30"/>
  <c r="AT23" i="30" s="1"/>
  <c r="CZ4" i="44" s="1"/>
  <c r="AU22" i="30"/>
  <c r="AG21" i="30"/>
  <c r="AU21" i="30" s="1"/>
  <c r="AU20" i="30"/>
  <c r="AG19" i="30"/>
  <c r="AU19" i="30" s="1"/>
  <c r="AG17" i="30"/>
  <c r="AN17" i="30" s="1"/>
  <c r="AT17" i="30" s="1"/>
  <c r="AG15" i="30"/>
  <c r="AU15" i="30" s="1"/>
  <c r="AG13" i="30"/>
  <c r="AU14" i="30" s="1"/>
  <c r="AN6" i="30" a="1"/>
  <c r="AN6" i="30" s="1"/>
  <c r="N39" i="22"/>
  <c r="R22" i="17"/>
  <c r="R23" i="17"/>
  <c r="BB9" i="44" l="1"/>
  <c r="Y9" i="44"/>
  <c r="V12" i="33"/>
  <c r="S12" i="33"/>
  <c r="Y10" i="44"/>
  <c r="BB10" i="44"/>
  <c r="BB8" i="44"/>
  <c r="Y8" i="44"/>
  <c r="Y13" i="44"/>
  <c r="BB13" i="44"/>
  <c r="V16" i="33"/>
  <c r="V13" i="33"/>
  <c r="S13" i="33"/>
  <c r="V11" i="33"/>
  <c r="S11" i="33"/>
  <c r="AN13" i="30"/>
  <c r="AT13" i="30" s="1"/>
  <c r="BZ4" i="44" s="1"/>
  <c r="BV4" i="44" s="1"/>
  <c r="AU13" i="30"/>
  <c r="AU18" i="30"/>
  <c r="AU17" i="30"/>
  <c r="AN21" i="30"/>
  <c r="AT21" i="30" s="1"/>
  <c r="AU33" i="30"/>
  <c r="AN15" i="30"/>
  <c r="AT15" i="30" s="1"/>
  <c r="AN31" i="30"/>
  <c r="AT31" i="30" s="1"/>
  <c r="AU34" i="30"/>
  <c r="AU23" i="30"/>
  <c r="AN19" i="30"/>
  <c r="AT19" i="30" s="1"/>
  <c r="AT37" i="30" l="1"/>
  <c r="AT40" i="30" s="1"/>
  <c r="M7" i="33" s="1"/>
  <c r="BF4" i="44" s="1"/>
  <c r="O7" i="33" l="1"/>
  <c r="M27" i="33"/>
  <c r="H32" i="22" s="1"/>
  <c r="H34" i="22" s="1"/>
  <c r="R41" i="17"/>
  <c r="R42" i="17"/>
  <c r="H19" i="22" l="1"/>
  <c r="H21" i="22" s="1"/>
  <c r="H22" i="22" s="1"/>
  <c r="H23" i="22" s="1"/>
  <c r="O27" i="33"/>
  <c r="P7" i="33"/>
  <c r="U7" i="33"/>
  <c r="H35" i="22"/>
  <c r="AH39" i="17"/>
  <c r="AH38" i="17"/>
  <c r="R38" i="17"/>
  <c r="Q7" i="33" l="1"/>
  <c r="P27" i="33"/>
  <c r="Q27" i="33" s="1"/>
  <c r="V7" i="33"/>
  <c r="S7" i="33"/>
  <c r="S27" i="33" s="1"/>
  <c r="R27" i="33" s="1"/>
  <c r="J30" i="22" s="1"/>
  <c r="AH43" i="17"/>
  <c r="AH40" i="17"/>
  <c r="AH35" i="17"/>
  <c r="AH33" i="17"/>
  <c r="AH30" i="17"/>
  <c r="AH29" i="17"/>
  <c r="AH27" i="17"/>
  <c r="AH25" i="17"/>
  <c r="AH24" i="17"/>
  <c r="AH23" i="17"/>
  <c r="AH22" i="17"/>
  <c r="AH15" i="17"/>
  <c r="AH14" i="17"/>
  <c r="AH11" i="17"/>
  <c r="AH9" i="17"/>
  <c r="AH8" i="17"/>
  <c r="AH7" i="17"/>
  <c r="R43" i="17"/>
  <c r="R40" i="17"/>
  <c r="R35" i="17"/>
  <c r="R33" i="17"/>
  <c r="R30" i="17"/>
  <c r="R29" i="17"/>
  <c r="R27" i="17"/>
  <c r="R25" i="17"/>
  <c r="R24" i="17"/>
  <c r="R15" i="17"/>
  <c r="R14" i="17"/>
  <c r="R11" i="17"/>
  <c r="R9" i="17"/>
  <c r="R8" i="17"/>
  <c r="R7" i="17"/>
  <c r="BB4" i="44" l="1"/>
  <c r="Y4" i="44"/>
  <c r="AD19" i="44"/>
  <c r="AD10" i="44"/>
  <c r="J34" i="22"/>
  <c r="AD20" i="44"/>
  <c r="N30" i="22"/>
  <c r="AD21" i="44"/>
  <c r="AD23" i="44"/>
  <c r="AD18" i="44"/>
  <c r="AD7" i="44"/>
  <c r="AD11" i="44"/>
  <c r="AD14" i="44"/>
  <c r="AD16" i="44"/>
  <c r="AD4" i="44"/>
  <c r="AD8" i="44"/>
  <c r="AD9" i="44"/>
  <c r="AD6" i="44"/>
  <c r="AD5" i="44"/>
  <c r="AD13" i="44"/>
  <c r="AD17" i="44"/>
  <c r="AD12" i="44"/>
  <c r="AD15" i="44"/>
  <c r="AD22" i="44"/>
  <c r="U27" i="33"/>
  <c r="J35" i="22" l="1"/>
  <c r="J32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V22" authorId="0" shapeId="0" xr:uid="{DB932D9C-301B-4A2A-9E66-C965FF246C2B}">
      <text>
        <r>
          <rPr>
            <b/>
            <sz val="9"/>
            <color indexed="81"/>
            <rFont val="HG丸ｺﾞｼｯｸM-PRO"/>
            <family val="3"/>
            <charset val="128"/>
          </rPr>
          <t>参加登録している事業所の名称
（○○工場、○○支店　等）</t>
        </r>
      </text>
    </comment>
    <comment ref="X27" authorId="0" shapeId="0" xr:uid="{5ECB7B24-FA38-4C5F-9A35-1100516F3790}">
      <text>
        <r>
          <rPr>
            <b/>
            <sz val="9"/>
            <color indexed="81"/>
            <rFont val="HG丸ｺﾞｼｯｸM-PRO"/>
            <family val="3"/>
            <charset val="128"/>
          </rPr>
          <t>参加事業所の代表者情報（代表取締役、店長、所長　等）</t>
        </r>
      </text>
    </comment>
    <comment ref="T29" authorId="0" shapeId="0" xr:uid="{7D1FAB4E-50A9-47C7-A764-A2DD80947A59}">
      <text>
        <r>
          <rPr>
            <b/>
            <sz val="9"/>
            <color indexed="81"/>
            <rFont val="HG丸ｺﾞｼｯｸM-PRO"/>
            <family val="3"/>
            <charset val="128"/>
          </rPr>
          <t>記載の御担当者様あてに、毎年の取組報告依頼・その他参考情報をご案内いたします</t>
        </r>
      </text>
    </comment>
    <comment ref="V33" authorId="0" shapeId="0" xr:uid="{FCF6C44F-5615-445E-A9E8-69E2D3358E7A}">
      <text>
        <r>
          <rPr>
            <b/>
            <sz val="9"/>
            <color indexed="81"/>
            <rFont val="HG丸ｺﾞｼｯｸM-PRO"/>
            <family val="3"/>
            <charset val="128"/>
          </rPr>
          <t>事業所全体の事業内容を記載</t>
        </r>
      </text>
    </comment>
    <comment ref="D40" authorId="0" shapeId="0" xr:uid="{FAD4D734-5488-4B6C-AC17-7AE459BB77D3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V40" authorId="0" shapeId="0" xr:uid="{3674BAD6-6AEC-4A5B-B421-8CC8B3A0E220}">
      <text>
        <r>
          <rPr>
            <b/>
            <sz val="9"/>
            <color indexed="81"/>
            <rFont val="HG丸ｺﾞｼｯｸM-PRO"/>
            <family val="3"/>
            <charset val="128"/>
          </rPr>
          <t>ドロップダウンリストから選択してください</t>
        </r>
      </text>
    </comment>
    <comment ref="D41" authorId="0" shapeId="0" xr:uid="{C89E6A8B-95F9-4127-834A-6385CD116811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V41" authorId="0" shapeId="0" xr:uid="{B2854A94-DCEC-4700-9CB2-658884DBE4B1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D42" authorId="0" shapeId="0" xr:uid="{847266D4-DD48-45FB-8A5C-DC6E349C0E6A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V42" authorId="0" shapeId="0" xr:uid="{D26C52CB-CACE-421F-83EA-816D91B01869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D43" authorId="0" shapeId="0" xr:uid="{7B49AC80-5948-49C3-9823-BE9E54A703C5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F43" authorId="0" shapeId="0" xr:uid="{8B203BFB-4A18-4F2D-9F2A-1BFC307E1359}">
      <text>
        <r>
          <rPr>
            <sz val="9"/>
            <color indexed="81"/>
            <rFont val="MS P ゴシック"/>
            <family val="3"/>
            <charset val="128"/>
          </rPr>
          <t>その他　がある場合は記載してください</t>
        </r>
      </text>
    </comment>
    <comment ref="V43" authorId="0" shapeId="0" xr:uid="{D739C2F0-D4EE-474D-A5F5-8E6B45D75C2E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X43" authorId="0" shapeId="0" xr:uid="{48A0D0A0-4838-4E88-88C0-2E113C893B3B}">
      <text>
        <r>
          <rPr>
            <b/>
            <sz val="9"/>
            <color indexed="81"/>
            <rFont val="HG丸ｺﾞｼｯｸM-PRO"/>
            <family val="3"/>
            <charset val="128"/>
          </rPr>
          <t>その他　がある場合は記載してください</t>
        </r>
      </text>
    </comment>
    <comment ref="D50" authorId="0" shapeId="0" xr:uid="{B056B6F2-1CFE-4C44-A5B5-14F5307940B8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  <comment ref="H50" authorId="0" shapeId="0" xr:uid="{06A5A727-6A67-4ED8-B7A4-8AF00612C762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  <comment ref="Z50" authorId="0" shapeId="0" xr:uid="{9973FFFC-ED16-412F-A831-8D90469068F0}">
      <text>
        <r>
          <rPr>
            <b/>
            <sz val="9"/>
            <color indexed="81"/>
            <rFont val="HG丸ｺﾞｼｯｸM-PRO"/>
            <family val="3"/>
            <charset val="128"/>
          </rPr>
          <t>ドロップダウンリストから✓を選択できます</t>
        </r>
      </text>
    </comment>
    <comment ref="D52" authorId="0" shapeId="0" xr:uid="{F9624191-366F-43D5-BECC-5853AFD4E326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91200277-989C-4B1D-A7E9-17D3016ABEA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06302143-BE39-4599-AF04-D4345C566D1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E009DE9F-EC84-4F83-B42A-E6FF0DA13D79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08BCC209-56E2-4118-9283-F76AE9E8F4A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BD0AD014-5E37-4776-BD49-BD6422C87F2D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E2143EEF-6316-4048-8792-133F2711803E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980B22EC-928E-4BB4-8B11-E4399BF518E4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53E82AAE-1831-4318-9777-ECD77461994F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71D8213A-1EC6-46A3-990D-810B36E0156F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644C149B-2939-42AE-8DAF-607E0FC9AC62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E93EF818-C303-4D29-BAE3-25BB1F911F9A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C7C23EBE-4C13-4B0C-81A5-5E49F33C9210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F21A005D-0493-4821-B9C4-5E324FD0168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6884C235-F83A-4B9C-A05F-89A99F86498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CA602F14-C9CB-414F-8886-14A3D00478DA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3945B258-2DAF-4A4D-A829-E7BF87F71BA8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9E53ACA3-366E-42EE-AE10-A0800790B49C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94BB3916-BC67-470F-8911-FF29E8647C96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ABEAAE43-2B04-4BD2-B0E2-8DED78B36385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5C64E5A7-45AC-4ADE-9150-0C82E6F51989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07F841E9-FDF2-4807-8C5F-AD668E99580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F38B0680-8DD1-45CF-B257-035B8FD26693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1DF4C1C4-4C5A-47BB-A6CF-356535E1CE7F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E6469BBF-02BF-4740-B03E-84697DF87C50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5600547E-DD9A-4850-B137-4E56A9AA65DF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8E43B484-116C-4071-A2CC-14CC152C79B2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649887B2-045E-4569-8226-8275C330864A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3B284B9D-4385-44F2-904C-9904BF93436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AACEEE40-C132-477B-8B05-F64217618645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4B0A4085-1098-4449-8CEA-2659884B49B6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E24F34EB-10D5-401A-B4D9-BB5B4CF71078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43B8A5C2-5442-4421-AF83-553B54E0ED4D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1DD597B7-D36D-46A9-A390-EE041F422B35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7CD22683-8DB8-4D14-965E-357A00FA3C68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B9E90E96-79CB-4CEA-8701-CFB0CDCD50C4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1F19FE64-436F-4C9C-BE85-599A7C165921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8EB1892B-6D8A-4844-8593-C5635DDC097D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66F6A552-D2E1-40A9-A367-2FF872379479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C2175C72-56B4-442B-BC00-6DF63E8CB44C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0AE923E1-C463-420C-8944-6146D8116EAD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E78CA26D-250E-45D1-9BC6-7423E6F89B8F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60C69F50-7F32-47DD-B952-6D3B5BAB3F82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027EC769-2EEF-4B82-9F13-C1780F276626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4CE85413-ADCD-4924-AE71-725DB2CDADEF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7E7C55A2-08B5-4DC3-BC1C-7F521926C51D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7130FFF0-7A98-4C10-9F17-70818A76D619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A631EA92-C716-4CF6-9144-64A2611C16F0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FCACE87B-6D2B-4D40-8A2A-EDECED88784B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6A5CB9C4-1322-4ABF-9F71-E748897253F3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B06B9C41-FE5D-43D6-B574-8812124C0564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98DC166E-E071-402B-8FBD-5445B96E9007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A8058597-8B94-4EB9-9B6E-29601EA74D8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C32F9277-A815-41F8-AD9B-1562E6FC0320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271FE4CE-9B89-4223-BABE-169065E40145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3E455BD0-EB9D-4F97-999B-37B43A45A5A2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16BBCD9E-9A79-4916-8746-A42349C1C483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FEA30DDD-DBBE-43DD-B7F5-3117A85C6722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B2505FB7-2873-42ED-87D4-BB5F4EAC497A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81DF4119-4717-4DC2-903B-101F5274C2B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7CBEA9E1-780E-4D92-9F1F-ADF300288D1C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462BAB6E-69A3-417A-A07A-CD15DF5877D8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A7973FD8-4C9E-4C3D-A79D-C636F45F15F1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1DA88CBE-EC2E-494B-97D7-C13235BF25EA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BA48C3BE-C960-49D9-8A43-0D726C410ECD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0815EAA9-87A4-4865-A617-C7760DB771EE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B6E25B73-C1E9-4A05-98A6-4970D6D0C5AD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A8460F8A-0AB7-4334-B216-9436B3E0D94C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0A8B82B2-B10E-46F6-9743-B31D60C8544E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76FD2D67-EBFA-42F8-B695-93D0244AED22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34D9003B-CEB3-4E9E-A106-55F7ACC92F92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662ADE1B-3D62-4980-9CE7-37FB57E3FB8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5E672377-40D9-4799-9C6E-D84C01269CB0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8ADF0E57-8226-492C-8198-ABF40183BA8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1F6ACCA6-D125-4F5E-8A6B-CB215075E6AF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01E629FB-57C4-4A37-BEF5-9D94EDA6DE47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16F830AC-F01D-4AF1-AF46-09ACE0753C54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9C815BC3-2A14-4D3F-9404-FECF810F0F57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9B33BC38-831B-41F9-B056-4C2671FAEAA4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1940FA4D-0B44-41A0-8B52-4E22F33CC12D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866570D3-062A-4B15-81F5-C9759F4AD138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EFCB4EF2-0805-4552-85C3-2217CE6B2CB0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F90A7091-D35B-4FC8-AFAA-651D9A23A8DF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35865B71-015F-41EE-9837-A389A95853F7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CD702EC1-518F-4CE4-BB21-9F5054804D26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7C7358B6-F1B5-4F98-971C-1CEA7F617549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0BEBA818-0B64-4EE0-B496-271DEE392A1D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9F4FCB9A-811F-4170-B68F-FC668AE72DC1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EFA26CFD-3B88-4E3A-9942-CFB7177DEF5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9A42456E-F6E1-4299-9810-0AD03576D16D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3D02FECA-E981-4555-9C86-3B5603D3C1B2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D20F4F6D-C287-4B81-BE53-3EB76B97DA8A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3C9F8F99-3E0F-4D71-BBCF-BD84442EDA2F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541E19C3-4931-46CC-B022-50759E1CFF9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D2ADCD62-4204-4B1C-B43C-F191544B58BC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85E463E3-AB6C-4EF6-9E7D-1E72C27000D2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C7899330-DC05-4331-9CBC-C11A3827B455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8716212C-E091-43B3-B17F-F711B55EBF66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89173559-4A19-4714-BCA1-01E18B4A4A68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CC31C80C-1395-487F-AF0D-BA55CDB4DBAE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CB9BDAE1-D9C8-4238-91A8-BB9ED716A672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3FB94A9A-8249-42A7-9B28-69FB1B235D0E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376ABBCA-D3D9-47CD-9137-04CC61C16D82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50ABD60A-7F2E-4C3F-92E0-4C814E74AA6E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0E594C36-BDEE-4085-908B-1C99175FE4F0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72F56B0A-0A3B-4838-9180-0E9E895D0EB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DAC6857C-94B6-45A9-B5EA-0F524BA37EE0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C2C4CCDE-CA05-475D-89EA-C922A2182D03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829EDC76-C0BA-473A-AFD5-253B8397A822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AD76769A-FB36-41F7-8CF2-642F99738B2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CEBA19D3-55C7-4F78-B7D7-53610A4A0D8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91E60BA0-B6A5-4839-9A5C-7C6187175451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3BDFA204-3A5D-4D5D-B2B5-9BE6A0057ED5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8F31FCCD-56FE-480C-9752-EA64A7E76D76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EDFF6F2B-44D8-4E51-BE8F-ED9B9E19059E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59AFA16F-808D-4E32-8469-395AE375AEAA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A7BC5268-FD81-466B-B32E-004DA1A768AC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3E07FD7B-9A17-4CC7-B32F-C5131D098215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58C362CF-7FEF-4AAE-88A2-65EC04F25C73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2AF0EB99-8633-4901-B26E-161FE63EB98B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5DEB6DAC-D31C-4F61-9FB4-0E458F399CC5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J36" authorId="0" shapeId="0" xr:uid="{8FAF713F-872E-43DD-968B-351DB65FC2DB}">
      <text>
        <r>
          <rPr>
            <b/>
            <sz val="9"/>
            <color indexed="81"/>
            <rFont val="HG丸ｺﾞｼｯｸM-PRO"/>
            <family val="3"/>
            <charset val="128"/>
          </rPr>
          <t>2030年度目標の
記載は必須ではありません（設定する場合のみ記載してください）</t>
        </r>
      </text>
    </comment>
    <comment ref="X36" authorId="0" shapeId="0" xr:uid="{985D5ED8-0FE4-4840-BE1D-C05BBFD8C93C}">
      <text>
        <r>
          <rPr>
            <b/>
            <sz val="9"/>
            <color indexed="81"/>
            <rFont val="HG丸ｺﾞｼｯｸM-PRO"/>
            <family val="3"/>
            <charset val="128"/>
          </rPr>
          <t>2030年度目標の
記載は必須ではありません（設定する場合のみ記載してください）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DBD3BDEF-BE2C-4E00-829D-036CD9C61437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61C4FB42-CF0C-469B-90ED-03390B06E090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3143BD06-4104-4FCE-B5F0-82F981B38B06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0FB45B7F-3C7C-49B7-A2EF-0337CE6B9B3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236009ED-2957-451F-9658-F72B036DAA98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4E183F7B-DE0D-433E-9593-58A27E60F2B5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DB28BEF1-52EE-4528-931B-A9A0C4DF96BE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181E181C-719E-4197-BBD0-5E48A9E43F4D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18CA7E24-BED7-4A57-B9C7-8C4ACCF341D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14F3C76A-FEDC-44FD-BC36-A25554B5F574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2FF676F3-8109-41A0-8F04-7FA42536E7C1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A40A8849-B908-4888-995A-A10A80A8FB0E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F8CC676F-B33C-4630-AB73-537D5F57A879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6C992CA9-8AE8-46DE-BB18-3F071D6AAFCF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1B687056-8D2B-4FA0-895F-C69CEA7716B1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CA1D65CE-04A7-4016-987F-86D7119CFA38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F77B95C1-A421-4846-AAC6-820A43E26E4F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3C06F8ED-CA59-4A0D-9FE3-BA43C25A46EF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6E02FE86-370D-44B8-BC33-1923351C9311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99EF9315-C662-437E-B4AB-F40319D306F9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DE8A2977-857C-4B51-BEE6-1D26BF0833F2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D38496EF-CBDA-4D59-AF2D-5F35EB590FB1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FC9E4703-CDB0-442B-A403-0EDF00A281BC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E18C5229-58F3-43FF-A1F3-C9E7E3E93447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BCAAA23C-5D78-4D35-9786-A23A4CAB50BE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4FBD11EB-B596-4C99-8C02-6A06BD4DE8B6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C76D55AD-3D60-4F02-ACBC-16C4D62412E3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C45FDAD8-4825-4B8B-AC59-D173D3DDEB06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6C8182D6-60D8-4F6D-A484-2F4026A0302E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572AD99A-2921-42E0-B061-E9AE4920F41D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CC2A1E94-E215-4CA8-9CAB-D6C5A0375C99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E7789DB6-6549-4FF8-8D57-C591CF308FF3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A70293E4-F449-4593-9A65-3663DC02574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7FC22735-E7FD-4A84-B0BB-C2C3842328F0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1CA66149-588B-4AF7-A135-628CA936C6A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4D679256-4B5A-4C77-98DE-26B4B6B5DF22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BL3" authorId="0" shapeId="0" xr:uid="{6D5A7DF5-3387-41AA-9A09-EBF2F2101957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N3" authorId="0" shapeId="0" xr:uid="{70655762-25C3-4B3B-A194-1CEA03D3E44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P3" authorId="0" shapeId="0" xr:uid="{B99EE211-68F9-4E48-B521-A2029F1D7A42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T3" authorId="0" shapeId="0" xr:uid="{847BF060-786B-41C5-B2E3-61BA442F72CE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Y3" authorId="0" shapeId="0" xr:uid="{3F1BAEDB-CCC7-4342-8389-D2516D4B5BA9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A3" authorId="0" shapeId="0" xr:uid="{53D54194-A605-427D-A986-100758DC9908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C3" authorId="0" shapeId="0" xr:uid="{16AA16E8-DC63-4EED-8A81-08C571B53451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G3" authorId="0" shapeId="0" xr:uid="{FE965914-E9B8-463E-8005-95EB8223DB31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J3" authorId="0" shapeId="0" xr:uid="{142E0C98-5EF8-468E-8AA8-A3A000C22CAA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M3" authorId="0" shapeId="0" xr:uid="{01AEE406-14CA-4F0E-80F6-A207EF8F3D32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P3" authorId="0" shapeId="0" xr:uid="{DEBA1091-17CB-4B49-990B-93F54C1699D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S3" authorId="0" shapeId="0" xr:uid="{DBC2C927-BCBB-4C23-8D91-E719B046D404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V3" authorId="0" shapeId="0" xr:uid="{1CE02F74-F136-4884-8167-463DD7F95776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Y3" authorId="0" shapeId="0" xr:uid="{AD390D8C-20FF-48BD-A823-E70DD119EF18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B3" authorId="0" shapeId="0" xr:uid="{B5184C28-C194-4501-B35F-979A40411B4D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E3" authorId="0" shapeId="0" xr:uid="{623884B8-06FE-4F76-8849-833F51E00D6E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H3" authorId="0" shapeId="0" xr:uid="{2B2D525F-BBCE-4080-AD33-2C9111E222C1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K3" authorId="0" shapeId="0" xr:uid="{5B655FD2-4EE6-4326-92BA-B3B3B315038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N3" authorId="0" shapeId="0" xr:uid="{5055E36E-BF18-4A16-B375-55FE03536E12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Q3" authorId="0" shapeId="0" xr:uid="{56CCE1C1-E528-4B47-B595-7BAE0799B7AD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T3" authorId="0" shapeId="0" xr:uid="{D729D569-C2A5-4F3A-AE70-681BA2DB0DB9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W3" authorId="0" shapeId="0" xr:uid="{37BF5D27-C5E3-4EBD-8480-3F42531F09D8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Z3" authorId="0" shapeId="0" xr:uid="{8B9B90AF-ABB4-49ED-8639-9D64FD0A483D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EC3" authorId="0" shapeId="0" xr:uid="{E3440441-4238-4AEC-9AE5-2F85CE7C04DF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E7F267B3-C105-437B-A810-4776EAF00C5C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24B460A7-04BA-46C1-A9E2-FF5DB0AD012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6F73B593-DF4C-479E-B282-13195E326440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51EF7C81-CDA8-4E33-9021-B663830C829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AB3D9E4E-3A50-46BF-A4C8-E044C5DD3401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1A7BEAFF-A654-41AC-B276-C0719659EC5A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2D658CFE-029D-4441-80B0-B6B1A5B28A8C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3BB30F44-9674-4F32-A012-FD64C4D109FA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E5BD5442-02E0-4323-A6B9-EB108DDDEC4F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BB51AB4D-8B78-4348-8969-5B2544B714F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35648058-794D-4DA9-81F6-B64DE4B6F48A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06BD343F-ED1D-4850-98ED-E2A5020691F8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D07161C9-3F93-49B3-9036-F894BD55E2E3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FFE23182-0EC2-43F7-8EDC-092708D8603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DD551293-1F56-41B6-B155-A32B805F0173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9F0287A0-530B-41B7-958A-9261D69F492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53D45DAB-63E0-4A7C-8E26-C661ED520A2D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985C58A7-5577-4FD6-A815-99A58C7F7EEA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8BACA465-2B5A-4BBC-ACEB-2F9E720C8F67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0956FA0B-C19F-4C75-9896-D36AD3E63602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396B78EF-498D-4E4D-AF8D-AEF1632DEF7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A8E733E6-9D39-41C6-BB13-EE567EDE4455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65618849-6261-4AFB-B4FA-E9F4C1334830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2AB87E33-8DD3-4F3D-AC26-C18CBE8CB21A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352BBDCB-3913-4E22-B922-2B63ED83AB13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1F31E250-7EA4-4E31-89B4-107E3A157120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13F50EEB-3A04-4BCC-8ED3-E20B99AA6799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4522FE71-FBD5-445B-AA52-84C09FCCAC7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DA1B0FB1-FD0C-411E-94ED-3BF0B11D56B5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E55D5B0F-CDF9-478E-9442-3A8386D683D6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BED50E4F-8EC4-4C26-991A-F170BA7E88AB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17690EBE-76FD-4509-8F7B-16B025AF9F89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1FC31337-AACD-4964-8211-E4DA32ADDC18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C929289A-9683-4CA8-96D3-0483DA67F63B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DD03AB7E-BEB8-4563-8782-811F1D880138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763C572A-D11F-45ED-9AF1-30607DCB487E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27621CFA-8C64-426B-9034-B9A359D08EA2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92945E17-A72E-4D05-BF07-96AAFF80737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64FA117C-1AF2-4447-8494-0980F7FCA066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4E922AA7-0F71-4ECC-A9F4-1E8B8B32827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92E8E2DA-2D0A-471D-92C2-CCCCDBF38905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C35CE749-DA9A-40DF-B00E-E44E541B844F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ED6667BB-BFBB-485A-A163-10714F1BF6C5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C9D4149D-5E08-4F45-87A7-2FCC1BAFF415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8294AAAA-EB03-45C0-8064-D329E956D80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C6140AD8-D3D4-4C2E-B7FB-06BF31C2A2B7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E8EF25E5-E863-4119-88D6-6C7D99E30FF8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9955D15A-D8C2-4191-8D56-6882FA16BF7A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CD2219B7-C96D-4101-8958-B8291EDEF60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CFCFF573-8904-41B7-A274-22B2EC2997A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321EFB19-0FC2-4477-9D43-6A70D7F686CE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C567CDD4-BBD2-4795-A8D3-83741F418206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EEC65602-A5A6-4D9A-87C0-FAB70F6B175D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1D1548E8-79C4-4BB3-9EB4-5968A4C7F00E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8448741B-0876-4951-8CF1-FAF042D01598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5F6AA703-7A9A-47AB-A608-4A70C6CCCE84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946D27EB-3AB9-4052-BAD9-47B07121283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27651CAF-1FE6-440C-A823-4A26982FA23A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4A90A71F-0F3A-4B51-A8FF-7118D2ABE8C8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F1197BD1-C4AB-4927-ACF4-C1AB625606C0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F2B35DCC-7BF1-403C-9825-FCD40E63F80C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E554C825-E121-4D96-968F-860AAEBEC85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03E3237D-9347-4451-A985-BCB837998844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845C4AB8-C549-41D0-AC2B-594D34E95ED8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6CFD05DA-6F35-4CD0-9417-16F5ABE7DC0F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69B232DC-5AB9-4AAB-A292-52A5E498D4EC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F7CEB026-9233-411A-B2AD-B3AC0E161D14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BCED2BB0-9D24-403E-89A9-D067AF39ABD5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DD9EE27B-1F65-4E6F-B094-AB53DCB2B852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2ED4B951-E4D3-4264-9067-C6394EB9EB0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0E843990-2EF3-4D85-A89D-A740F2E1052D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D13D7F53-6A2E-49B7-A822-A656BB3C4C51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0C008D7D-08E0-4F12-85DE-F785049E61AD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86FB4929-C1DC-4DE8-A12C-832DE6E2524D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C4E02ADE-E63A-4F7F-BE35-C875E06DFAB2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F262792C-2E78-4A31-B77B-26AAA0F1A03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E0A26942-8F58-4A31-8727-769194A3BB96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BCF73BE8-3B90-4B80-AAEE-1C0E30C877B4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1A3F3EF1-CAE8-4FB3-8593-2030B9AC3E32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D4993538-916A-49F9-924B-7576055F5348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29CE29A3-59B6-4706-898B-422CB4D3024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91B653D0-FC44-4221-9BFE-9297A68B0E71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7DE6185B-F17D-445C-899C-83B7BBDCD03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EBABC543-E04B-426F-A85F-5D91CBA3B2C6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<sst xmlns="http://schemas.openxmlformats.org/spreadsheetml/2006/main" count="3582" uniqueCount="440">
  <si>
    <t>新潟県知事　殿</t>
  </si>
  <si>
    <t>電話番号</t>
  </si>
  <si>
    <t>連絡先（担当者）</t>
  </si>
  <si>
    <t>事業内容</t>
  </si>
  <si>
    <t>別表（業種一覧表）</t>
  </si>
  <si>
    <t>業種</t>
  </si>
  <si>
    <t>担当部署　　　　　　　　　</t>
    <phoneticPr fontId="5"/>
  </si>
  <si>
    <t>電話番号</t>
    <rPh sb="0" eb="4">
      <t>デンワバンゴウ</t>
    </rPh>
    <phoneticPr fontId="5"/>
  </si>
  <si>
    <t>氏名</t>
    <rPh sb="0" eb="2">
      <t>シメイ</t>
    </rPh>
    <phoneticPr fontId="5"/>
  </si>
  <si>
    <t>E - mail</t>
    <phoneticPr fontId="5"/>
  </si>
  <si>
    <t>年　度</t>
  </si>
  <si>
    <t>①</t>
    <phoneticPr fontId="5"/>
  </si>
  <si>
    <t>②</t>
  </si>
  <si>
    <t>ガソリン</t>
    <phoneticPr fontId="9"/>
  </si>
  <si>
    <t>灯油</t>
  </si>
  <si>
    <t>軽油</t>
    <phoneticPr fontId="9"/>
  </si>
  <si>
    <t>Ａ重油</t>
  </si>
  <si>
    <t>都市ガス</t>
    <phoneticPr fontId="9"/>
  </si>
  <si>
    <t>単位</t>
  </si>
  <si>
    <t>kWh</t>
    <phoneticPr fontId="16"/>
  </si>
  <si>
    <t>L</t>
    <phoneticPr fontId="16"/>
  </si>
  <si>
    <t>Ｂ・Ｃ重油</t>
    <phoneticPr fontId="9"/>
  </si>
  <si>
    <t>〒</t>
    <phoneticPr fontId="9"/>
  </si>
  <si>
    <t>－</t>
    <phoneticPr fontId="5"/>
  </si>
  <si>
    <t>○</t>
    <phoneticPr fontId="5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</si>
  <si>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</si>
  <si>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住　所</t>
    <phoneticPr fontId="5"/>
  </si>
  <si>
    <t>〒</t>
    <phoneticPr fontId="5"/>
  </si>
  <si>
    <t>県</t>
    <rPh sb="0" eb="1">
      <t>ケン</t>
    </rPh>
    <phoneticPr fontId="5"/>
  </si>
  <si>
    <t>法人名称</t>
    <rPh sb="0" eb="4">
      <t>ホウジンメイショウ</t>
    </rPh>
    <phoneticPr fontId="5"/>
  </si>
  <si>
    <t>（法人の場合のみ）</t>
    <phoneticPr fontId="5"/>
  </si>
  <si>
    <t>代表者の職</t>
    <phoneticPr fontId="5"/>
  </si>
  <si>
    <t>代表者氏名</t>
    <rPh sb="0" eb="3">
      <t>ダイヒョウシャ</t>
    </rPh>
    <rPh sb="3" eb="4">
      <t>シ</t>
    </rPh>
    <rPh sb="4" eb="5">
      <t>メイ</t>
    </rPh>
    <phoneticPr fontId="5"/>
  </si>
  <si>
    <t>姓</t>
    <rPh sb="0" eb="1">
      <t>セイ</t>
    </rPh>
    <phoneticPr fontId="5"/>
  </si>
  <si>
    <t>名</t>
    <rPh sb="0" eb="1">
      <t>メイ</t>
    </rPh>
    <phoneticPr fontId="5"/>
  </si>
  <si>
    <t>事業所名称</t>
    <phoneticPr fontId="5"/>
  </si>
  <si>
    <t>所在地</t>
    <phoneticPr fontId="5"/>
  </si>
  <si>
    <t>新潟県</t>
    <rPh sb="0" eb="3">
      <t>ニイガタケン</t>
    </rPh>
    <phoneticPr fontId="5"/>
  </si>
  <si>
    <t>事業所代表者</t>
    <phoneticPr fontId="5"/>
  </si>
  <si>
    <t>職・氏名</t>
    <phoneticPr fontId="5"/>
  </si>
  <si>
    <t>業種
（複数選択可）</t>
    <rPh sb="4" eb="8">
      <t>フクスウセンタク</t>
    </rPh>
    <rPh sb="8" eb="9">
      <t>カ</t>
    </rPh>
    <phoneticPr fontId="5"/>
  </si>
  <si>
    <t>②</t>
    <phoneticPr fontId="5"/>
  </si>
  <si>
    <t>－</t>
  </si>
  <si>
    <t>③</t>
    <phoneticPr fontId="5"/>
  </si>
  <si>
    <t>ISO14001認証取得</t>
    <phoneticPr fontId="5"/>
  </si>
  <si>
    <t>（取得年月　　</t>
    <rPh sb="4" eb="5">
      <t>ゲツ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</si>
  <si>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</si>
  <si>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</si>
  <si>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）</t>
    <phoneticPr fontId="5"/>
  </si>
  <si>
    <t>エコアクション21認証取得</t>
    <phoneticPr fontId="5"/>
  </si>
  <si>
    <t>新潟県エコ事業所表彰制度実績報告書</t>
    <phoneticPr fontId="5"/>
  </si>
  <si>
    <t>　新潟県エコ事業所の取組状況について、新潟県エコ事業所表彰制度実施要綱第６条第１項及び第１０条第３項の規定により報告します。</t>
    <phoneticPr fontId="5"/>
  </si>
  <si>
    <t>登録番号</t>
    <rPh sb="0" eb="4">
      <t>トウロクバンゴウ</t>
    </rPh>
    <phoneticPr fontId="5"/>
  </si>
  <si>
    <t>分類番号</t>
    <rPh sb="2" eb="4">
      <t>バンゴウ</t>
    </rPh>
    <phoneticPr fontId="5"/>
  </si>
  <si>
    <t>1 農業、林業</t>
    <phoneticPr fontId="5"/>
  </si>
  <si>
    <t>2 漁業</t>
    <phoneticPr fontId="5"/>
  </si>
  <si>
    <t>3 鉱業、採石業、砂利採取業</t>
    <phoneticPr fontId="5"/>
  </si>
  <si>
    <t>4 建設業</t>
    <phoneticPr fontId="5"/>
  </si>
  <si>
    <t>5 製造業</t>
    <phoneticPr fontId="5"/>
  </si>
  <si>
    <t>6 電気・ガス・熱供給・水道業</t>
    <rPh sb="12" eb="15">
      <t>スイドウギョウ</t>
    </rPh>
    <phoneticPr fontId="5"/>
  </si>
  <si>
    <t>7 情報通信業</t>
    <rPh sb="2" eb="7">
      <t>ジョウホウツウシンギョウ</t>
    </rPh>
    <phoneticPr fontId="5"/>
  </si>
  <si>
    <t>8 運輸業、郵便業</t>
    <phoneticPr fontId="5"/>
  </si>
  <si>
    <t>9 卸売業、小売業</t>
    <phoneticPr fontId="5"/>
  </si>
  <si>
    <t>10 金融業、保険業</t>
    <phoneticPr fontId="5"/>
  </si>
  <si>
    <t>11 不動産業、物品賃貸業</t>
    <phoneticPr fontId="5"/>
  </si>
  <si>
    <t>12 学術研究、専門・技術サービス業</t>
    <phoneticPr fontId="5"/>
  </si>
  <si>
    <t>13 宿泊業、飲食サービス業</t>
    <phoneticPr fontId="5"/>
  </si>
  <si>
    <t>14 生活関連サービス業、娯楽業</t>
    <phoneticPr fontId="5"/>
  </si>
  <si>
    <t>15 教育、学習支援業</t>
    <phoneticPr fontId="5"/>
  </si>
  <si>
    <t>16 医療、福祉</t>
    <phoneticPr fontId="5"/>
  </si>
  <si>
    <t>17 複合サービス事業</t>
    <phoneticPr fontId="5"/>
  </si>
  <si>
    <t>18 サービス業</t>
    <phoneticPr fontId="5"/>
  </si>
  <si>
    <t>19 公務</t>
    <phoneticPr fontId="5"/>
  </si>
  <si>
    <t>20 分類できない</t>
    <phoneticPr fontId="5"/>
  </si>
  <si>
    <t>使用期間</t>
    <rPh sb="0" eb="4">
      <t>シヨウキカン</t>
    </rPh>
    <phoneticPr fontId="5"/>
  </si>
  <si>
    <t>使用数量</t>
    <rPh sb="0" eb="2">
      <t>シヨウ</t>
    </rPh>
    <rPh sb="2" eb="4">
      <t>スウリョウ</t>
    </rPh>
    <phoneticPr fontId="5"/>
  </si>
  <si>
    <t>使用媒体</t>
    <rPh sb="2" eb="4">
      <t>バイタイ</t>
    </rPh>
    <phoneticPr fontId="5"/>
  </si>
  <si>
    <t>日</t>
    <rPh sb="0" eb="1">
      <t>ニチ</t>
    </rPh>
    <phoneticPr fontId="5"/>
  </si>
  <si>
    <t>○</t>
  </si>
  <si>
    <t>第４号様式（第６条関係、第１０条関係）</t>
  </si>
  <si>
    <t>令和○年○月○日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</si>
  <si>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新潟県</t>
    <rPh sb="0" eb="2">
      <t>ニイガタ</t>
    </rPh>
    <rPh sb="2" eb="3">
      <t>ケン</t>
    </rPh>
    <phoneticPr fontId="5"/>
  </si>
  <si>
    <t>新潟市中央区新光町4番地1</t>
    <phoneticPr fontId="5"/>
  </si>
  <si>
    <t>株式会社エコ事業所表彰</t>
    <rPh sb="0" eb="4">
      <t>カブシキガイシャ</t>
    </rPh>
    <rPh sb="6" eb="9">
      <t>ジギョウショ</t>
    </rPh>
    <rPh sb="9" eb="11">
      <t>ヒョウショウ</t>
    </rPh>
    <phoneticPr fontId="5"/>
  </si>
  <si>
    <t>代表取締役</t>
    <rPh sb="0" eb="5">
      <t>ダイヒョウトリシマリヤク</t>
    </rPh>
    <phoneticPr fontId="5"/>
  </si>
  <si>
    <t>脱炭素</t>
    <phoneticPr fontId="5"/>
  </si>
  <si>
    <t>太郎</t>
    <phoneticPr fontId="5"/>
  </si>
  <si>
    <t>025-285-5511</t>
    <phoneticPr fontId="5"/>
  </si>
  <si>
    <t>株式会社エコ事業所　新潟支店</t>
    <rPh sb="0" eb="4">
      <t>カブシキガイシャ</t>
    </rPh>
    <rPh sb="6" eb="9">
      <t>ジギョウショ</t>
    </rPh>
    <rPh sb="10" eb="14">
      <t>ニイガタシテン</t>
    </rPh>
    <phoneticPr fontId="5"/>
  </si>
  <si>
    <t>E00</t>
    <phoneticPr fontId="5"/>
  </si>
  <si>
    <t>支店長</t>
    <rPh sb="0" eb="3">
      <t>シテンチョウ</t>
    </rPh>
    <phoneticPr fontId="5"/>
  </si>
  <si>
    <t>脱炭素　次郎</t>
    <rPh sb="0" eb="3">
      <t>ダツタンソ</t>
    </rPh>
    <rPh sb="4" eb="6">
      <t>ジロウ</t>
    </rPh>
    <phoneticPr fontId="5"/>
  </si>
  <si>
    <t>カーボンゼロ推進室</t>
    <rPh sb="6" eb="9">
      <t>スイシンシツ</t>
    </rPh>
    <phoneticPr fontId="5"/>
  </si>
  <si>
    <t>025-280-5642</t>
    <phoneticPr fontId="5"/>
  </si>
  <si>
    <t>炭素　三郎</t>
    <rPh sb="0" eb="2">
      <t>タンソ</t>
    </rPh>
    <rPh sb="3" eb="5">
      <t>サブロウ</t>
    </rPh>
    <phoneticPr fontId="5"/>
  </si>
  <si>
    <t>○○○○@△△</t>
    <phoneticPr fontId="5"/>
  </si>
  <si>
    <t>製造業</t>
    <rPh sb="0" eb="3">
      <t>セイゾウギョウ</t>
    </rPh>
    <phoneticPr fontId="5"/>
  </si>
  <si>
    <t>5 製造業</t>
  </si>
  <si>
    <t>理由</t>
    <rPh sb="0" eb="2">
      <t>リユウ</t>
    </rPh>
    <phoneticPr fontId="5"/>
  </si>
  <si>
    <t>】</t>
    <phoneticPr fontId="5"/>
  </si>
  <si>
    <t>電力</t>
    <rPh sb="0" eb="2">
      <t>デンリョク</t>
    </rPh>
    <phoneticPr fontId="16"/>
  </si>
  <si>
    <t>東北電力</t>
    <phoneticPr fontId="5"/>
  </si>
  <si>
    <r>
      <t>ｍ</t>
    </r>
    <r>
      <rPr>
        <vertAlign val="superscript"/>
        <sz val="10"/>
        <rFont val="ＭＳ 明朝"/>
        <family val="1"/>
        <charset val="128"/>
      </rPr>
      <t>３</t>
    </r>
    <phoneticPr fontId="9"/>
  </si>
  <si>
    <t>kg</t>
  </si>
  <si>
    <t>その他の燃料</t>
    <phoneticPr fontId="9"/>
  </si>
  <si>
    <t>【　　　　　　　　　</t>
    <phoneticPr fontId="5"/>
  </si>
  <si>
    <t>％　削減</t>
    <phoneticPr fontId="5"/>
  </si>
  <si>
    <t>千kWh</t>
    <rPh sb="0" eb="1">
      <t>セン</t>
    </rPh>
    <phoneticPr fontId="5"/>
  </si>
  <si>
    <t>kL</t>
    <phoneticPr fontId="5"/>
  </si>
  <si>
    <t>t</t>
    <phoneticPr fontId="5"/>
  </si>
  <si>
    <r>
      <t xml:space="preserve">役職
</t>
    </r>
    <r>
      <rPr>
        <sz val="8"/>
        <color rgb="FF000000"/>
        <rFont val="ＭＳ Ｐゴシック"/>
        <family val="3"/>
        <charset val="128"/>
      </rPr>
      <t>（法人の場合）</t>
    </r>
    <rPh sb="0" eb="2">
      <t>ヤクショクショク</t>
    </rPh>
    <phoneticPr fontId="5"/>
  </si>
  <si>
    <t>○東北電力以外の場合は、電力会社名も記載してください。</t>
    <phoneticPr fontId="5"/>
  </si>
  <si>
    <t>　各欄について、記入しきれない場合は「別添のとおり」等とし、内容を任意様式により添付すること。</t>
  </si>
  <si>
    <t>二酸化炭素排出量(t)</t>
    <rPh sb="0" eb="5">
      <t>ニサンカタンソ</t>
    </rPh>
    <phoneticPr fontId="5"/>
  </si>
  <si>
    <t>年　度</t>
    <rPh sb="0" eb="1">
      <t>ネン</t>
    </rPh>
    <rPh sb="2" eb="3">
      <t>ド</t>
    </rPh>
    <phoneticPr fontId="5"/>
  </si>
  <si>
    <t>※自動計算されます</t>
    <phoneticPr fontId="5"/>
  </si>
  <si>
    <t>【</t>
  </si>
  <si>
    <t>削減対策の内容</t>
    <rPh sb="0" eb="4">
      <t>サクゲンタイサク</t>
    </rPh>
    <rPh sb="5" eb="7">
      <t>ナイヨウ</t>
    </rPh>
    <phoneticPr fontId="5"/>
  </si>
  <si>
    <t>実施における工夫等</t>
    <rPh sb="0" eb="2">
      <t>ジッシ</t>
    </rPh>
    <rPh sb="6" eb="8">
      <t>クフウ</t>
    </rPh>
    <rPh sb="8" eb="9">
      <t>トウ</t>
    </rPh>
    <phoneticPr fontId="5"/>
  </si>
  <si>
    <t>取組開始年度</t>
    <rPh sb="0" eb="2">
      <t>トリクミ</t>
    </rPh>
    <rPh sb="2" eb="6">
      <t>カイシネンド</t>
    </rPh>
    <phoneticPr fontId="5"/>
  </si>
  <si>
    <t>取組の管理体制</t>
    <rPh sb="0" eb="2">
      <t>トリクミ</t>
    </rPh>
    <rPh sb="3" eb="7">
      <t>カンリタイセイ</t>
    </rPh>
    <phoneticPr fontId="5"/>
  </si>
  <si>
    <t>削減率(%)</t>
  </si>
  <si>
    <t>常時使用する
従業員の数</t>
    <phoneticPr fontId="5"/>
  </si>
  <si>
    <t>（プルダウンリストから選択してください）</t>
    <rPh sb="11" eb="13">
      <t>センタク</t>
    </rPh>
    <phoneticPr fontId="5"/>
  </si>
  <si>
    <t>資本金の額
又は出資の総額</t>
    <phoneticPr fontId="5"/>
  </si>
  <si>
    <t>環境関連の第三者認証等取得状況</t>
    <phoneticPr fontId="5"/>
  </si>
  <si>
    <r>
      <t>SBT認定取得</t>
    </r>
    <r>
      <rPr>
        <sz val="8"/>
        <color rgb="FF000000"/>
        <rFont val="ＭＳ Ｐゴシック"/>
        <family val="3"/>
        <charset val="128"/>
      </rPr>
      <t>（中小企業版含む）</t>
    </r>
    <rPh sb="3" eb="5">
      <t>ニンテイ</t>
    </rPh>
    <rPh sb="5" eb="7">
      <t>シュトク</t>
    </rPh>
    <rPh sb="8" eb="13">
      <t>チュウショウキギョウバン</t>
    </rPh>
    <rPh sb="13" eb="14">
      <t>フク</t>
    </rPh>
    <phoneticPr fontId="5"/>
  </si>
  <si>
    <t>月</t>
    <rPh sb="0" eb="1">
      <t>ゲツ</t>
    </rPh>
    <phoneticPr fontId="5"/>
  </si>
  <si>
    <t>その他:　　　　　　　　　　　</t>
    <phoneticPr fontId="5"/>
  </si>
  <si>
    <t>前年度実績</t>
    <rPh sb="3" eb="5">
      <t>ジッセキ</t>
    </rPh>
    <phoneticPr fontId="5"/>
  </si>
  <si>
    <r>
      <rPr>
        <b/>
        <u/>
        <sz val="11"/>
        <color rgb="FFFF0000"/>
        <rFont val="ＭＳ ゴシック"/>
        <family val="3"/>
        <charset val="128"/>
      </rPr>
      <t>2030</t>
    </r>
    <r>
      <rPr>
        <b/>
        <u/>
        <sz val="11"/>
        <color rgb="FF000000"/>
        <rFont val="ＭＳ ゴシック"/>
        <family val="3"/>
        <charset val="128"/>
      </rPr>
      <t>年度</t>
    </r>
    <r>
      <rPr>
        <b/>
        <sz val="11"/>
        <color rgb="FF000000"/>
        <rFont val="ＭＳ ゴシック"/>
        <family val="3"/>
        <charset val="128"/>
      </rPr>
      <t xml:space="preserve">
削減目標【任意】</t>
    </r>
    <rPh sb="7" eb="9">
      <t>サクゲン</t>
    </rPh>
    <rPh sb="9" eb="11">
      <t>モクヒョウ</t>
    </rPh>
    <rPh sb="12" eb="14">
      <t>ニンイ</t>
    </rPh>
    <phoneticPr fontId="5"/>
  </si>
  <si>
    <t>省エネ</t>
    <rPh sb="0" eb="1">
      <t>ショウ</t>
    </rPh>
    <phoneticPr fontId="5"/>
  </si>
  <si>
    <r>
      <t xml:space="preserve">運用管理等
</t>
    </r>
    <r>
      <rPr>
        <b/>
        <sz val="11"/>
        <color rgb="FF000000"/>
        <rFont val="ＭＳ ゴシック"/>
        <family val="3"/>
        <charset val="128"/>
      </rPr>
      <t>（ソフト）</t>
    </r>
    <phoneticPr fontId="5"/>
  </si>
  <si>
    <r>
      <t xml:space="preserve">設備更新等
</t>
    </r>
    <r>
      <rPr>
        <b/>
        <sz val="11"/>
        <color rgb="FF000000"/>
        <rFont val="ＭＳ ゴシック"/>
        <family val="3"/>
        <charset val="128"/>
      </rPr>
      <t>（ハード）</t>
    </r>
    <phoneticPr fontId="5"/>
  </si>
  <si>
    <t>再生可能エネルギーの
活用・創出</t>
    <rPh sb="0" eb="4">
      <t>サイセイカノウ</t>
    </rPh>
    <rPh sb="11" eb="13">
      <t>カツヨウ</t>
    </rPh>
    <rPh sb="14" eb="16">
      <t>ソウシュツ</t>
    </rPh>
    <phoneticPr fontId="5"/>
  </si>
  <si>
    <t>二酸化炭素排出量の取組年度削減実績　</t>
    <phoneticPr fontId="5"/>
  </si>
  <si>
    <t>二酸化炭素排出量の削減目標（次年度）</t>
    <rPh sb="14" eb="15">
      <t>ツギ</t>
    </rPh>
    <phoneticPr fontId="5"/>
  </si>
  <si>
    <t>前年度実績</t>
    <rPh sb="0" eb="3">
      <t>ゼンネンド</t>
    </rPh>
    <rPh sb="3" eb="5">
      <t>ジッセキ</t>
    </rPh>
    <phoneticPr fontId="5"/>
  </si>
  <si>
    <t>取組年度実績</t>
    <rPh sb="0" eb="4">
      <t>トリクミネンド</t>
    </rPh>
    <rPh sb="4" eb="6">
      <t>ジッセキ</t>
    </rPh>
    <phoneticPr fontId="5"/>
  </si>
  <si>
    <t>次年度目標</t>
    <rPh sb="0" eb="3">
      <t>ジネンド</t>
    </rPh>
    <rPh sb="3" eb="5">
      <t>モクヒョウ</t>
    </rPh>
    <phoneticPr fontId="5"/>
  </si>
  <si>
    <t>5,000万円以下</t>
    <rPh sb="5" eb="7">
      <t>マンエン</t>
    </rPh>
    <rPh sb="7" eb="9">
      <t>イカ</t>
    </rPh>
    <phoneticPr fontId="5"/>
  </si>
  <si>
    <t>5人以下</t>
    <rPh sb="1" eb="2">
      <t>ニン</t>
    </rPh>
    <rPh sb="2" eb="4">
      <t>イカ</t>
    </rPh>
    <phoneticPr fontId="5"/>
  </si>
  <si>
    <t>1億円超・3億円以下</t>
    <rPh sb="1" eb="3">
      <t>オクエン</t>
    </rPh>
    <rPh sb="3" eb="4">
      <t>コ</t>
    </rPh>
    <phoneticPr fontId="5"/>
  </si>
  <si>
    <t>5,000万円超・1億円以下</t>
    <rPh sb="5" eb="7">
      <t>マンエン</t>
    </rPh>
    <rPh sb="7" eb="8">
      <t>コ</t>
    </rPh>
    <rPh sb="10" eb="12">
      <t>オクエン</t>
    </rPh>
    <rPh sb="12" eb="14">
      <t>イカ</t>
    </rPh>
    <phoneticPr fontId="5"/>
  </si>
  <si>
    <t>101人～300人</t>
    <rPh sb="3" eb="4">
      <t>ニン</t>
    </rPh>
    <rPh sb="8" eb="9">
      <t>ニン</t>
    </rPh>
    <phoneticPr fontId="5"/>
  </si>
  <si>
    <t>51～100人</t>
    <rPh sb="6" eb="7">
      <t>ニン</t>
    </rPh>
    <phoneticPr fontId="5"/>
  </si>
  <si>
    <t>21～50人</t>
    <rPh sb="5" eb="6">
      <t>ニン</t>
    </rPh>
    <phoneticPr fontId="5"/>
  </si>
  <si>
    <t>6～20人</t>
    <rPh sb="4" eb="5">
      <t>ニン</t>
    </rPh>
    <phoneticPr fontId="5"/>
  </si>
  <si>
    <t>301人以上</t>
    <rPh sb="3" eb="4">
      <t>ニン</t>
    </rPh>
    <rPh sb="4" eb="6">
      <t>イジョウ</t>
    </rPh>
    <phoneticPr fontId="5"/>
  </si>
  <si>
    <t>3億円超</t>
    <rPh sb="1" eb="3">
      <t>オクエン</t>
    </rPh>
    <rPh sb="3" eb="4">
      <t>コ</t>
    </rPh>
    <phoneticPr fontId="5"/>
  </si>
  <si>
    <t>別紙２</t>
    <phoneticPr fontId="5"/>
  </si>
  <si>
    <t>事業所名</t>
    <phoneticPr fontId="5"/>
  </si>
  <si>
    <r>
      <t>○年度（4月～翌3月）の期間で集計してください。決算期等で別期間としたい場合、</t>
    </r>
    <r>
      <rPr>
        <b/>
        <u/>
        <sz val="11"/>
        <color rgb="FFFF0000"/>
        <rFont val="ＭＳ Ｐゴシック"/>
        <family val="3"/>
        <charset val="128"/>
      </rPr>
      <t>理由を記載し、期間を修正</t>
    </r>
    <r>
      <rPr>
        <sz val="11"/>
        <rFont val="ＭＳ Ｐゴシック"/>
        <family val="3"/>
        <charset val="128"/>
      </rPr>
      <t>してください。</t>
    </r>
    <phoneticPr fontId="5"/>
  </si>
  <si>
    <t>（１）エネルギーの使用に伴うCO₂排出量（t-CO2)　　　小計</t>
  </si>
  <si>
    <t>（２）カーボン・オフセットによるCO2削減量（t-CO2)　小計</t>
    <phoneticPr fontId="5"/>
  </si>
  <si>
    <t>（１）－（２）＝　CO2排出量（t-CO2)　　合計</t>
    <phoneticPr fontId="5"/>
  </si>
  <si>
    <t>ホームぺージURL</t>
    <phoneticPr fontId="5"/>
  </si>
  <si>
    <t>（HPがある場合のみ）</t>
    <rPh sb="6" eb="8">
      <t>バアイ</t>
    </rPh>
    <phoneticPr fontId="5"/>
  </si>
  <si>
    <t>　以下の情報を県がホームページで公表することに合意します。</t>
    <rPh sb="1" eb="3">
      <t>イカ</t>
    </rPh>
    <rPh sb="4" eb="6">
      <t>ジョウホウ</t>
    </rPh>
    <rPh sb="7" eb="8">
      <t>ケン</t>
    </rPh>
    <rPh sb="16" eb="18">
      <t>コウヒョウ</t>
    </rPh>
    <rPh sb="23" eb="25">
      <t>ゴウイ</t>
    </rPh>
    <phoneticPr fontId="5"/>
  </si>
  <si>
    <t>公表事項</t>
    <rPh sb="0" eb="2">
      <t>コウヒョウ</t>
    </rPh>
    <rPh sb="2" eb="4">
      <t>ジコウ</t>
    </rPh>
    <phoneticPr fontId="5"/>
  </si>
  <si>
    <t>✓</t>
  </si>
  <si>
    <t>法人名称（法人の場合のみ）</t>
    <rPh sb="0" eb="2">
      <t>ホウジン</t>
    </rPh>
    <rPh sb="2" eb="4">
      <t>メイショウ</t>
    </rPh>
    <rPh sb="5" eb="7">
      <t>ホウジン</t>
    </rPh>
    <rPh sb="8" eb="10">
      <t>バアイ</t>
    </rPh>
    <phoneticPr fontId="5"/>
  </si>
  <si>
    <t>ホームページURL</t>
    <phoneticPr fontId="5"/>
  </si>
  <si>
    <t>業種</t>
    <rPh sb="0" eb="2">
      <t>ギョウシュ</t>
    </rPh>
    <phoneticPr fontId="5"/>
  </si>
  <si>
    <t>環境関連の第三者認証等取得状況</t>
    <phoneticPr fontId="5"/>
  </si>
  <si>
    <t>✓</t>
    <phoneticPr fontId="5"/>
  </si>
  <si>
    <t>新潟県エコ事業所表彰制度実績報告書</t>
    <rPh sb="12" eb="17">
      <t>ジッセキホウコクショ</t>
    </rPh>
    <phoneticPr fontId="5"/>
  </si>
  <si>
    <t>実施した削減対策</t>
    <rPh sb="0" eb="2">
      <t>ジッシ</t>
    </rPh>
    <rPh sb="4" eb="8">
      <t>サクゲンタイサク</t>
    </rPh>
    <phoneticPr fontId="5"/>
  </si>
  <si>
    <t>次年度に向けた
見直し・改善策等</t>
    <rPh sb="0" eb="3">
      <t>ジネンド</t>
    </rPh>
    <rPh sb="4" eb="5">
      <t>ム</t>
    </rPh>
    <rPh sb="8" eb="10">
      <t>ミナオ</t>
    </rPh>
    <rPh sb="12" eb="16">
      <t>カイゼンサクトウ</t>
    </rPh>
    <phoneticPr fontId="5"/>
  </si>
  <si>
    <t>管理体制の運用状況や目標の達成状況への評価、課題等</t>
    <phoneticPr fontId="5"/>
  </si>
  <si>
    <t>次年度削減目標（％）</t>
    <rPh sb="0" eb="1">
      <t>ツギ</t>
    </rPh>
    <phoneticPr fontId="5"/>
  </si>
  <si>
    <t>2030年度削減目標【任意】（％）</t>
  </si>
  <si>
    <t>１　取組年度に実施した取組（削減対策）および次年度の削減目標</t>
    <rPh sb="14" eb="18">
      <t>サクゲンタイサク</t>
    </rPh>
    <rPh sb="22" eb="25">
      <t>ジネンド</t>
    </rPh>
    <rPh sb="26" eb="28">
      <t>サクゲン</t>
    </rPh>
    <rPh sb="28" eb="30">
      <t>モクヒョウ</t>
    </rPh>
    <phoneticPr fontId="5"/>
  </si>
  <si>
    <t>２　次年度に実施する取組（削減対策）および削減目標</t>
    <rPh sb="2" eb="3">
      <t>ツギ</t>
    </rPh>
    <rPh sb="13" eb="17">
      <t>サクゲンタイサク</t>
    </rPh>
    <rPh sb="21" eb="23">
      <t>サクゲン</t>
    </rPh>
    <rPh sb="23" eb="25">
      <t>モクヒョウ</t>
    </rPh>
    <phoneticPr fontId="5"/>
  </si>
  <si>
    <t>印刷されません↓</t>
    <rPh sb="0" eb="2">
      <t>インサツ</t>
    </rPh>
    <phoneticPr fontId="5"/>
  </si>
  <si>
    <t>入力もれ等がある場合は
この列に表示されます</t>
    <rPh sb="0" eb="2">
      <t>ニュウリョク</t>
    </rPh>
    <rPh sb="4" eb="5">
      <t>トウ</t>
    </rPh>
    <rPh sb="8" eb="10">
      <t>バアイ</t>
    </rPh>
    <rPh sb="14" eb="15">
      <t>レツ</t>
    </rPh>
    <rPh sb="16" eb="18">
      <t>ヒョウジ</t>
    </rPh>
    <phoneticPr fontId="5"/>
  </si>
  <si>
    <r>
      <t>SBT認証取得</t>
    </r>
    <r>
      <rPr>
        <sz val="8"/>
        <color rgb="FF000000"/>
        <rFont val="ＭＳ Ｐゴシック"/>
        <family val="3"/>
        <charset val="128"/>
      </rPr>
      <t>（中小企業版含む）</t>
    </r>
    <rPh sb="3" eb="7">
      <t>ニンショウシュトク</t>
    </rPh>
    <rPh sb="8" eb="13">
      <t>チュウショウキギョウバン</t>
    </rPh>
    <rPh sb="13" eb="14">
      <t>フク</t>
    </rPh>
    <phoneticPr fontId="5"/>
  </si>
  <si>
    <t>https://www.pref.niigata.lg.jp/sec/kankyoseisaku/1356763348335.html</t>
    <phoneticPr fontId="5"/>
  </si>
  <si>
    <t>印刷されません↓</t>
    <phoneticPr fontId="5"/>
  </si>
  <si>
    <r>
      <t xml:space="preserve">その他
</t>
    </r>
    <r>
      <rPr>
        <sz val="9"/>
        <color rgb="FF000000"/>
        <rFont val="ＭＳ ゴシック"/>
        <family val="3"/>
        <charset val="128"/>
      </rPr>
      <t>（次世代自動車の導入、
カーボンオフセット等）</t>
    </r>
    <rPh sb="2" eb="3">
      <t>ホカ</t>
    </rPh>
    <rPh sb="5" eb="8">
      <t>ジセダイ</t>
    </rPh>
    <rPh sb="8" eb="11">
      <t>ジドウシャ</t>
    </rPh>
    <rPh sb="12" eb="14">
      <t>ドウニュウ</t>
    </rPh>
    <rPh sb="25" eb="26">
      <t>トウ</t>
    </rPh>
    <phoneticPr fontId="5"/>
  </si>
  <si>
    <t>年度比</t>
    <rPh sb="0" eb="3">
      <t>ネンドヒ</t>
    </rPh>
    <phoneticPr fontId="5"/>
  </si>
  <si>
    <t>実施予定の削減対策（該当する欄にのみ記入）</t>
    <rPh sb="0" eb="2">
      <t>ジッシ</t>
    </rPh>
    <rPh sb="2" eb="4">
      <t>ヨテイ</t>
    </rPh>
    <rPh sb="5" eb="9">
      <t>サクゲンタイサク</t>
    </rPh>
    <rPh sb="10" eb="12">
      <t>ガイトウ</t>
    </rPh>
    <rPh sb="14" eb="15">
      <t>ラン</t>
    </rPh>
    <rPh sb="18" eb="20">
      <t>キニュウ</t>
    </rPh>
    <phoneticPr fontId="5"/>
  </si>
  <si>
    <r>
      <t>削減対策の内容</t>
    </r>
    <r>
      <rPr>
        <sz val="10"/>
        <color rgb="FF000000"/>
        <rFont val="ＭＳ ゴシック"/>
        <family val="3"/>
        <charset val="128"/>
      </rPr>
      <t>（必要に応じ行を追加してください）</t>
    </r>
    <rPh sb="0" eb="4">
      <t>サクゲンタイサク</t>
    </rPh>
    <rPh sb="5" eb="7">
      <t>ナイヨウ</t>
    </rPh>
    <rPh sb="8" eb="10">
      <t>ヒツヨウ</t>
    </rPh>
    <rPh sb="11" eb="12">
      <t>オウ</t>
    </rPh>
    <rPh sb="13" eb="14">
      <t>ギョウ</t>
    </rPh>
    <rPh sb="15" eb="17">
      <t>ツイカ</t>
    </rPh>
    <phoneticPr fontId="5"/>
  </si>
  <si>
    <t>・平成30年度～</t>
    <rPh sb="1" eb="3">
      <t>ヘイセイ</t>
    </rPh>
    <rPh sb="5" eb="7">
      <t>ネンド</t>
    </rPh>
    <phoneticPr fontId="5"/>
  </si>
  <si>
    <t>・令和5年度～</t>
    <rPh sb="1" eb="3">
      <t>レイワ</t>
    </rPh>
    <phoneticPr fontId="5"/>
  </si>
  <si>
    <t>・令和7年度</t>
    <rPh sb="1" eb="3">
      <t>レイワ</t>
    </rPh>
    <phoneticPr fontId="5"/>
  </si>
  <si>
    <r>
      <t>○</t>
    </r>
    <r>
      <rPr>
        <u/>
        <sz val="11"/>
        <rFont val="ＭＳ Ｐゴシック"/>
        <family val="3"/>
        <charset val="128"/>
      </rPr>
      <t>CO₂排出係数</t>
    </r>
    <r>
      <rPr>
        <sz val="11"/>
        <rFont val="ＭＳ Ｐゴシック"/>
        <family val="3"/>
        <charset val="128"/>
      </rPr>
      <t>は、環境省ホームページ（以下URL）の「事業者別排出係数一覧」より「調整後排出係数」を確認のうえ、入力してください。</t>
    </r>
    <rPh sb="6" eb="8">
      <t>ケイスウ</t>
    </rPh>
    <rPh sb="10" eb="13">
      <t>カンキョウショウ</t>
    </rPh>
    <rPh sb="20" eb="22">
      <t>イカ</t>
    </rPh>
    <rPh sb="51" eb="53">
      <t>カクニン</t>
    </rPh>
    <phoneticPr fontId="5"/>
  </si>
  <si>
    <t>https://policies.env.go.jp/earth/ghg-santeikohyo/calc.html</t>
    <phoneticPr fontId="5"/>
  </si>
  <si>
    <r>
      <t>事業所で使用する</t>
    </r>
    <r>
      <rPr>
        <u/>
        <sz val="11"/>
        <rFont val="ＭＳ Ｐゴシック"/>
        <family val="3"/>
        <charset val="128"/>
      </rPr>
      <t>すべての</t>
    </r>
    <r>
      <rPr>
        <sz val="11"/>
        <rFont val="ＭＳ Ｐゴシック"/>
        <family val="3"/>
        <charset val="128"/>
      </rPr>
      <t>エネルギー
（該当するものに○）</t>
    </r>
    <rPh sb="0" eb="3">
      <t>ジギョウショ</t>
    </rPh>
    <rPh sb="4" eb="6">
      <t>シヨウ</t>
    </rPh>
    <rPh sb="19" eb="21">
      <t>ガイトウ</t>
    </rPh>
    <phoneticPr fontId="5"/>
  </si>
  <si>
    <t>CO2排出量算出</t>
    <rPh sb="3" eb="6">
      <t>ハイシュツリョウ</t>
    </rPh>
    <rPh sb="6" eb="8">
      <t>サンシュツ</t>
    </rPh>
    <phoneticPr fontId="5"/>
  </si>
  <si>
    <t>該当するものに○</t>
    <rPh sb="0" eb="2">
      <t>ガイトウ</t>
    </rPh>
    <phoneticPr fontId="5"/>
  </si>
  <si>
    <t>エネルギー名称</t>
    <rPh sb="5" eb="7">
      <t>メイショウ</t>
    </rPh>
    <phoneticPr fontId="5"/>
  </si>
  <si>
    <t>①
エネルギー使用量
（CO2排出係数に合わせて
単位を変換）</t>
    <rPh sb="7" eb="10">
      <t>シヨウリョウ</t>
    </rPh>
    <rPh sb="15" eb="19">
      <t>ハイシュツケイスウ</t>
    </rPh>
    <rPh sb="20" eb="21">
      <t>ア</t>
    </rPh>
    <rPh sb="25" eb="27">
      <t>タンイ</t>
    </rPh>
    <rPh sb="28" eb="30">
      <t>ヘンカン</t>
    </rPh>
    <phoneticPr fontId="5"/>
  </si>
  <si>
    <t>×</t>
    <phoneticPr fontId="5"/>
  </si>
  <si>
    <r>
      <t>②
CO</t>
    </r>
    <r>
      <rPr>
        <b/>
        <vertAlign val="subscript"/>
        <sz val="10"/>
        <rFont val="ＭＳ ゴシック"/>
        <family val="3"/>
        <charset val="128"/>
      </rPr>
      <t>2</t>
    </r>
    <r>
      <rPr>
        <b/>
        <sz val="10"/>
        <rFont val="ＭＳ ゴシック"/>
        <family val="3"/>
        <charset val="128"/>
      </rPr>
      <t>排出係数
（調整後排出係数）</t>
    </r>
    <rPh sb="5" eb="7">
      <t>ハイシュツ</t>
    </rPh>
    <rPh sb="11" eb="14">
      <t>チョウセイゴ</t>
    </rPh>
    <rPh sb="14" eb="18">
      <t>ハイシュツケイスウ</t>
    </rPh>
    <phoneticPr fontId="9"/>
  </si>
  <si>
    <t>＝</t>
    <phoneticPr fontId="5"/>
  </si>
  <si>
    <r>
      <t>③
CO2排出量（t-CO</t>
    </r>
    <r>
      <rPr>
        <b/>
        <vertAlign val="subscript"/>
        <sz val="10"/>
        <rFont val="ＭＳ ゴシック"/>
        <family val="3"/>
        <charset val="128"/>
      </rPr>
      <t>2</t>
    </r>
    <r>
      <rPr>
        <b/>
        <sz val="10"/>
        <rFont val="ＭＳ ゴシック"/>
        <family val="3"/>
        <charset val="128"/>
      </rPr>
      <t>)</t>
    </r>
    <rPh sb="8" eb="11">
      <t>ハイシュツリョウ</t>
    </rPh>
    <phoneticPr fontId="9"/>
  </si>
  <si>
    <t>事業者名</t>
    <rPh sb="0" eb="4">
      <t>ジギョウシャメイ</t>
    </rPh>
    <phoneticPr fontId="5"/>
  </si>
  <si>
    <t>４月</t>
    <rPh sb="1" eb="2">
      <t>ガツ</t>
    </rPh>
    <phoneticPr fontId="5"/>
  </si>
  <si>
    <t>５月</t>
    <rPh sb="1" eb="2">
      <t>ガツ</t>
    </rPh>
    <phoneticPr fontId="5"/>
  </si>
  <si>
    <t>６月</t>
  </si>
  <si>
    <t>７月</t>
  </si>
  <si>
    <t>８月</t>
  </si>
  <si>
    <t>９月</t>
  </si>
  <si>
    <t>１０月</t>
  </si>
  <si>
    <t>１１月</t>
  </si>
  <si>
    <t>１２月</t>
  </si>
  <si>
    <t>１月</t>
    <rPh sb="1" eb="2">
      <t>ガツ</t>
    </rPh>
    <phoneticPr fontId="5"/>
  </si>
  <si>
    <t>２月</t>
    <rPh sb="1" eb="2">
      <t>ガツ</t>
    </rPh>
    <phoneticPr fontId="5"/>
  </si>
  <si>
    <t>３月</t>
    <rPh sb="1" eb="2">
      <t>ガツ</t>
    </rPh>
    <phoneticPr fontId="5"/>
  </si>
  <si>
    <t>合計</t>
    <rPh sb="0" eb="2">
      <t>ゴウケイ</t>
    </rPh>
    <phoneticPr fontId="5"/>
  </si>
  <si>
    <t>※自動計算されます</t>
  </si>
  <si>
    <t>÷</t>
  </si>
  <si>
    <t>＝</t>
  </si>
  <si>
    <t>tCO2/千kWh</t>
    <rPh sb="5" eb="6">
      <t>セン</t>
    </rPh>
    <phoneticPr fontId="5"/>
  </si>
  <si>
    <t>tCO2/kL</t>
    <phoneticPr fontId="5"/>
  </si>
  <si>
    <r>
      <t xml:space="preserve">液化石油ガス(ＬＰＧ)
</t>
    </r>
    <r>
      <rPr>
        <sz val="9"/>
        <color rgb="FFFF0000"/>
        <rFont val="ＭＳ 明朝"/>
        <family val="1"/>
        <charset val="128"/>
      </rPr>
      <t>※いずれかの単位の
欄に記入</t>
    </r>
    <phoneticPr fontId="9"/>
  </si>
  <si>
    <t>÷</t>
    <phoneticPr fontId="5"/>
  </si>
  <si>
    <t>tCO2/t</t>
    <phoneticPr fontId="5"/>
  </si>
  <si>
    <r>
      <t>千ｍ</t>
    </r>
    <r>
      <rPr>
        <vertAlign val="superscript"/>
        <sz val="10"/>
        <rFont val="ＭＳ 明朝"/>
        <family val="1"/>
        <charset val="128"/>
      </rPr>
      <t>３</t>
    </r>
    <rPh sb="0" eb="1">
      <t>セン</t>
    </rPh>
    <phoneticPr fontId="9"/>
  </si>
  <si>
    <t>tCO2/千m³</t>
    <phoneticPr fontId="9"/>
  </si>
  <si>
    <t>新潟県産J-クレジットを活用した場合は、その分を削減量として含めることができます。（要綱第６条）
※新潟県産J-クレジット：新潟県版J-クレジット及び新潟県内で実施された活動により認証されたJ-クレジット</t>
    <rPh sb="42" eb="44">
      <t>ヨウコウ</t>
    </rPh>
    <rPh sb="44" eb="45">
      <t>ダイ</t>
    </rPh>
    <rPh sb="46" eb="47">
      <t>ジョウ</t>
    </rPh>
    <phoneticPr fontId="5"/>
  </si>
  <si>
    <t>◀別紙１の二酸化炭素排出量(前年度実績）欄に転記されます</t>
    <rPh sb="1" eb="3">
      <t>ベッシ</t>
    </rPh>
    <rPh sb="14" eb="19">
      <t>ゼンネンドジッセキ</t>
    </rPh>
    <rPh sb="20" eb="21">
      <t>ラン</t>
    </rPh>
    <rPh sb="22" eb="24">
      <t>テンキ</t>
    </rPh>
    <phoneticPr fontId="5"/>
  </si>
  <si>
    <t>※カーボン・オフセットとは、地球温暖化対策の一つで、企業活動などで排出されるCO2等の温室効果ガスを、森林整備などによるCO2吸収量に見合ったクレジットを購入することにより、埋め合わせる（オフセットする）という考え方です。</t>
    <phoneticPr fontId="5"/>
  </si>
  <si>
    <r>
      <t>○事業所で使用するすべてのエネルギーに○をつけ、うち、</t>
    </r>
    <r>
      <rPr>
        <b/>
        <u/>
        <sz val="11"/>
        <color rgb="FFFF0000"/>
        <rFont val="ＭＳ Ｐゴシック"/>
        <family val="3"/>
        <charset val="128"/>
      </rPr>
      <t>計画時に削減対策を予定していたエネルギーの各月の使用量を記載</t>
    </r>
    <r>
      <rPr>
        <sz val="11"/>
        <rFont val="ＭＳ Ｐゴシック"/>
        <family val="3"/>
        <charset val="128"/>
      </rPr>
      <t>してください。</t>
    </r>
    <rPh sb="1" eb="4">
      <t>ジギョウショ</t>
    </rPh>
    <rPh sb="5" eb="7">
      <t>シヨウ</t>
    </rPh>
    <phoneticPr fontId="5"/>
  </si>
  <si>
    <t>計画時に削減対策を予定していたエネルギー</t>
    <phoneticPr fontId="5"/>
  </si>
  <si>
    <r>
      <t>取組年度</t>
    </r>
    <r>
      <rPr>
        <u/>
        <sz val="11"/>
        <rFont val="ＭＳ Ｐゴシック"/>
        <family val="3"/>
        <charset val="128"/>
      </rPr>
      <t>実績</t>
    </r>
    <rPh sb="4" eb="6">
      <t>ジッセキ</t>
    </rPh>
    <phoneticPr fontId="5"/>
  </si>
  <si>
    <t>年度比</t>
    <rPh sb="2" eb="3">
      <t>ヒ</t>
    </rPh>
    <phoneticPr fontId="5"/>
  </si>
  <si>
    <t>取組</t>
    <rPh sb="0" eb="2">
      <t>トリクミ</t>
    </rPh>
    <phoneticPr fontId="5"/>
  </si>
  <si>
    <r>
      <rPr>
        <b/>
        <u/>
        <sz val="11"/>
        <color rgb="FF000000"/>
        <rFont val="ＭＳ ゴシック"/>
        <family val="3"/>
        <charset val="128"/>
      </rPr>
      <t>次年度</t>
    </r>
    <r>
      <rPr>
        <b/>
        <sz val="11"/>
        <color rgb="FF000000"/>
        <rFont val="ＭＳ ゴシック"/>
        <family val="3"/>
        <charset val="128"/>
      </rPr>
      <t xml:space="preserve">
削減目標</t>
    </r>
    <rPh sb="0" eb="1">
      <t>ツギ</t>
    </rPh>
    <rPh sb="1" eb="3">
      <t>ネンド</t>
    </rPh>
    <rPh sb="4" eb="6">
      <t>サクゲン</t>
    </rPh>
    <rPh sb="6" eb="8">
      <t>モクヒョウ</t>
    </rPh>
    <phoneticPr fontId="5"/>
  </si>
  <si>
    <t>管理者が中心となり部署毎に目標を設定し、各部署の長を中心に取組を実施。部署毎に目標を設定して実施した取組について、四半期ごとに活動評価し、使用量のグラフを社内掲示して情報共有。</t>
    <rPh sb="20" eb="23">
      <t>カクブショ</t>
    </rPh>
    <rPh sb="24" eb="25">
      <t>チョウ</t>
    </rPh>
    <rPh sb="26" eb="28">
      <t>チュウシン</t>
    </rPh>
    <rPh sb="29" eb="31">
      <t>トリクミ</t>
    </rPh>
    <rPh sb="32" eb="34">
      <t>ジッシ</t>
    </rPh>
    <phoneticPr fontId="5"/>
  </si>
  <si>
    <t>・空調設備の温度設定管理の徹底
・機器の省エネ運転</t>
    <phoneticPr fontId="5"/>
  </si>
  <si>
    <t>・省エネ型機器への切り換え
・不要な機器の撤去</t>
    <phoneticPr fontId="5"/>
  </si>
  <si>
    <t>・社屋の断熱性能が低く、外気温の影響を強く受ける。社内の作業効率を下げない職場環境の維持が課題。</t>
    <rPh sb="1" eb="3">
      <t>シャオク</t>
    </rPh>
    <rPh sb="25" eb="27">
      <t>シャナイ</t>
    </rPh>
    <rPh sb="45" eb="47">
      <t>カダイ</t>
    </rPh>
    <phoneticPr fontId="5"/>
  </si>
  <si>
    <t>・再エネ由来の電力プランへの切替</t>
    <phoneticPr fontId="5"/>
  </si>
  <si>
    <t>・令和6年度～</t>
    <rPh sb="1" eb="3">
      <t>レイワ</t>
    </rPh>
    <phoneticPr fontId="5"/>
  </si>
  <si>
    <t>管理者が中心となり部署毎に目標を設定し、各部署の長を中心に取組を実施。部署毎に目標を設定して実施した取組について、四半期ごとに活動評価し、使用量のグラフおよび二酸化炭素排出量を社内掲示して情報共有。</t>
    <rPh sb="20" eb="23">
      <t>カクブショ</t>
    </rPh>
    <rPh sb="24" eb="25">
      <t>チョウ</t>
    </rPh>
    <rPh sb="26" eb="28">
      <t>チュウシン</t>
    </rPh>
    <rPh sb="29" eb="31">
      <t>トリクミ</t>
    </rPh>
    <rPh sb="32" eb="34">
      <t>ジッシ</t>
    </rPh>
    <rPh sb="79" eb="84">
      <t>ニサンカタンソ</t>
    </rPh>
    <rPh sb="84" eb="87">
      <t>ハイシュツリョウ</t>
    </rPh>
    <phoneticPr fontId="5"/>
  </si>
  <si>
    <t>・全社員が見えるところに電力メータ
を設置</t>
    <phoneticPr fontId="5"/>
  </si>
  <si>
    <t>・再エネ由来の電力プラン活用</t>
    <rPh sb="12" eb="14">
      <t>カツヨウ</t>
    </rPh>
    <phoneticPr fontId="5"/>
  </si>
  <si>
    <t>・社用車を次世代自動車へ入れ替え</t>
    <rPh sb="1" eb="4">
      <t>シャヨウシャ</t>
    </rPh>
    <rPh sb="5" eb="11">
      <t>ジセダイジドウシャ</t>
    </rPh>
    <rPh sb="12" eb="13">
      <t>イ</t>
    </rPh>
    <rPh sb="14" eb="15">
      <t>カ</t>
    </rPh>
    <phoneticPr fontId="5"/>
  </si>
  <si>
    <t>・省エネ最適化診断を活用し、費用対効果の大きい箇所から取り組み</t>
    <rPh sb="10" eb="12">
      <t>カツヨウ</t>
    </rPh>
    <rPh sb="14" eb="19">
      <t>ヒヨウタイコウカ</t>
    </rPh>
    <rPh sb="20" eb="21">
      <t>オオ</t>
    </rPh>
    <rPh sb="23" eb="25">
      <t>カショ</t>
    </rPh>
    <rPh sb="27" eb="28">
      <t>ト</t>
    </rPh>
    <rPh sb="29" eb="30">
      <t>ク</t>
    </rPh>
    <phoneticPr fontId="5"/>
  </si>
  <si>
    <t>・社屋の断熱改修や、太陽光発電設備の導入に向け検討する。
・設備だけでなく、社用車についても燃料使用量削減、次世代自動車化への切り替えをすすめる。</t>
    <rPh sb="1" eb="3">
      <t>シャオク</t>
    </rPh>
    <rPh sb="4" eb="6">
      <t>ダンネツ</t>
    </rPh>
    <rPh sb="6" eb="8">
      <t>カイシュウ</t>
    </rPh>
    <rPh sb="10" eb="13">
      <t>タイヨウコウ</t>
    </rPh>
    <rPh sb="18" eb="20">
      <t>ドウニュウ</t>
    </rPh>
    <rPh sb="21" eb="22">
      <t>ム</t>
    </rPh>
    <rPh sb="23" eb="25">
      <t>ケントウ</t>
    </rPh>
    <rPh sb="30" eb="32">
      <t>セツビ</t>
    </rPh>
    <rPh sb="38" eb="41">
      <t>シャヨウシャ</t>
    </rPh>
    <rPh sb="46" eb="48">
      <t>ネンリョウ</t>
    </rPh>
    <rPh sb="48" eb="51">
      <t>シヨウリョウ</t>
    </rPh>
    <rPh sb="51" eb="53">
      <t>サクゲン</t>
    </rPh>
    <rPh sb="54" eb="60">
      <t>ジセダイジドウシャ</t>
    </rPh>
    <rPh sb="60" eb="61">
      <t>カ</t>
    </rPh>
    <rPh sb="63" eb="64">
      <t>キ</t>
    </rPh>
    <rPh sb="65" eb="66">
      <t>カ</t>
    </rPh>
    <phoneticPr fontId="5"/>
  </si>
  <si>
    <t>・平成30年度～
・令和7年度</t>
    <rPh sb="1" eb="3">
      <t>ヘイセイ</t>
    </rPh>
    <rPh sb="5" eb="7">
      <t>ネンド</t>
    </rPh>
    <rPh sb="11" eb="13">
      <t>レイワ</t>
    </rPh>
    <rPh sb="14" eb="16">
      <t>ネンド</t>
    </rPh>
    <phoneticPr fontId="5"/>
  </si>
  <si>
    <t>・空調設備の温度設定管理の徹底
・機器の省エネ運転
・出張時の社用車の乗り合わせ、公共交通機関利用を呼びかけ</t>
    <rPh sb="27" eb="30">
      <t>シュッチョウジ</t>
    </rPh>
    <rPh sb="31" eb="34">
      <t>シャヨウシャ</t>
    </rPh>
    <rPh sb="35" eb="36">
      <t>ノ</t>
    </rPh>
    <rPh sb="37" eb="38">
      <t>ア</t>
    </rPh>
    <rPh sb="41" eb="47">
      <t>コウキョウコウツウキカン</t>
    </rPh>
    <rPh sb="47" eb="49">
      <t>リヨウ</t>
    </rPh>
    <rPh sb="50" eb="51">
      <t>ヨ</t>
    </rPh>
    <phoneticPr fontId="5"/>
  </si>
  <si>
    <t>・令和5年度～
・令和７年度</t>
    <rPh sb="1" eb="3">
      <t>レイワ</t>
    </rPh>
    <rPh sb="10" eb="12">
      <t>レイワ</t>
    </rPh>
    <rPh sb="13" eb="15">
      <t>ネンド</t>
    </rPh>
    <phoneticPr fontId="5"/>
  </si>
  <si>
    <t>・省エネ型機器への切り換え
・不要な機器の撤去
・廊下の照明を人感センサー付きLED照明に入れ替え</t>
    <rPh sb="25" eb="27">
      <t>ロウカ</t>
    </rPh>
    <rPh sb="28" eb="30">
      <t>ショウメイ</t>
    </rPh>
    <rPh sb="31" eb="33">
      <t>ジンカン</t>
    </rPh>
    <rPh sb="37" eb="38">
      <t>ツ</t>
    </rPh>
    <rPh sb="42" eb="44">
      <t>ショウメイ</t>
    </rPh>
    <rPh sb="45" eb="46">
      <t>イ</t>
    </rPh>
    <rPh sb="47" eb="48">
      <t>カ</t>
    </rPh>
    <phoneticPr fontId="5"/>
  </si>
  <si>
    <t>名刺に印刷</t>
    <rPh sb="0" eb="2">
      <t>メイシ</t>
    </rPh>
    <rPh sb="3" eb="5">
      <t>インサツ</t>
    </rPh>
    <phoneticPr fontId="5"/>
  </si>
  <si>
    <t>整理
番号</t>
    <rPh sb="0" eb="2">
      <t>セイリ</t>
    </rPh>
    <rPh sb="3" eb="5">
      <t>バンゴウ</t>
    </rPh>
    <phoneticPr fontId="9"/>
  </si>
  <si>
    <t>事業所名</t>
    <rPh sb="0" eb="3">
      <t>ジギョウショ</t>
    </rPh>
    <rPh sb="3" eb="4">
      <t>メイ</t>
    </rPh>
    <phoneticPr fontId="9"/>
  </si>
  <si>
    <t>所在地</t>
    <rPh sb="0" eb="3">
      <t>ショザイチ</t>
    </rPh>
    <phoneticPr fontId="9"/>
  </si>
  <si>
    <t>前年度実績</t>
    <rPh sb="3" eb="5">
      <t>ジッセキ</t>
    </rPh>
    <phoneticPr fontId="9"/>
  </si>
  <si>
    <t>郵便番号</t>
    <rPh sb="0" eb="2">
      <t>ユウビン</t>
    </rPh>
    <rPh sb="2" eb="4">
      <t>バンゴウ</t>
    </rPh>
    <phoneticPr fontId="9"/>
  </si>
  <si>
    <t>住所</t>
    <rPh sb="0" eb="2">
      <t>ジュウショ</t>
    </rPh>
    <phoneticPr fontId="9"/>
  </si>
  <si>
    <t>役職
（法人の場合）</t>
    <rPh sb="0" eb="2">
      <t>ヤクショク</t>
    </rPh>
    <rPh sb="4" eb="6">
      <t>ホウジン</t>
    </rPh>
    <rPh sb="7" eb="9">
      <t>バアイ</t>
    </rPh>
    <phoneticPr fontId="5"/>
  </si>
  <si>
    <t>CO₂排出量（t）</t>
    <rPh sb="3" eb="6">
      <t>ハイシュツリョウ</t>
    </rPh>
    <phoneticPr fontId="9"/>
  </si>
  <si>
    <t>削減目標（％）</t>
    <rPh sb="0" eb="2">
      <t>サクゲン</t>
    </rPh>
    <rPh sb="2" eb="4">
      <t>モクヒョウ</t>
    </rPh>
    <phoneticPr fontId="9"/>
  </si>
  <si>
    <t>合計</t>
    <rPh sb="0" eb="2">
      <t>ゴウケイ</t>
    </rPh>
    <phoneticPr fontId="9"/>
  </si>
  <si>
    <t>※必要に応じて、行を追加してください。</t>
    <rPh sb="1" eb="3">
      <t>ヒツヨウ</t>
    </rPh>
    <rPh sb="4" eb="5">
      <t>オウ</t>
    </rPh>
    <rPh sb="8" eb="9">
      <t>ギョウ</t>
    </rPh>
    <rPh sb="10" eb="12">
      <t>ツイカ</t>
    </rPh>
    <phoneticPr fontId="9"/>
  </si>
  <si>
    <t>削減率（％）</t>
    <rPh sb="0" eb="2">
      <t>サクゲン</t>
    </rPh>
    <rPh sb="2" eb="3">
      <t>リツ</t>
    </rPh>
    <phoneticPr fontId="9"/>
  </si>
  <si>
    <t>次年度目標</t>
    <rPh sb="0" eb="3">
      <t>ジネンド</t>
    </rPh>
    <rPh sb="3" eb="5">
      <t>モクヒョウ</t>
    </rPh>
    <phoneticPr fontId="9"/>
  </si>
  <si>
    <t>整理番号</t>
    <rPh sb="0" eb="4">
      <t>セイリバンゴウ</t>
    </rPh>
    <phoneticPr fontId="5"/>
  </si>
  <si>
    <t>④</t>
    <phoneticPr fontId="5"/>
  </si>
  <si>
    <t>別紙１-２（二酸化炭素排出原単位の削減目標）</t>
    <rPh sb="13" eb="16">
      <t>ゲンタンイ</t>
    </rPh>
    <phoneticPr fontId="5"/>
  </si>
  <si>
    <t>原単位の算定に
使用する項目</t>
    <rPh sb="0" eb="3">
      <t>ゲンタンイ</t>
    </rPh>
    <rPh sb="4" eb="6">
      <t>サンテイ</t>
    </rPh>
    <rPh sb="8" eb="10">
      <t>シヨウ</t>
    </rPh>
    <rPh sb="12" eb="14">
      <t>コウモク</t>
    </rPh>
    <phoneticPr fontId="5"/>
  </si>
  <si>
    <t>項目名：</t>
    <rPh sb="0" eb="3">
      <t>コウモクメイ</t>
    </rPh>
    <phoneticPr fontId="5"/>
  </si>
  <si>
    <t>生産数量</t>
    <rPh sb="0" eb="4">
      <t>セイサンスウリョウ</t>
    </rPh>
    <phoneticPr fontId="5"/>
  </si>
  <si>
    <t>単位：</t>
    <rPh sb="0" eb="2">
      <t>タンイ</t>
    </rPh>
    <phoneticPr fontId="5"/>
  </si>
  <si>
    <t>個</t>
    <rPh sb="0" eb="1">
      <t>コ</t>
    </rPh>
    <phoneticPr fontId="5"/>
  </si>
  <si>
    <t>数　量</t>
    <rPh sb="0" eb="1">
      <t>スウ</t>
    </rPh>
    <rPh sb="2" eb="3">
      <t>リョウ</t>
    </rPh>
    <phoneticPr fontId="5"/>
  </si>
  <si>
    <t>⑤</t>
    <phoneticPr fontId="5"/>
  </si>
  <si>
    <r>
      <t xml:space="preserve">二酸化炭素排出原単位
</t>
    </r>
    <r>
      <rPr>
        <sz val="9"/>
        <color rgb="FF000000"/>
        <rFont val="ＭＳ ゴシック"/>
        <family val="3"/>
        <charset val="128"/>
      </rPr>
      <t>（二酸化炭素排出量÷数量）</t>
    </r>
    <rPh sb="0" eb="3">
      <t>ゲンタンイ</t>
    </rPh>
    <rPh sb="12" eb="17">
      <t>ニサンカタンソ</t>
    </rPh>
    <rPh sb="17" eb="20">
      <t>ハイシュツリョウ</t>
    </rPh>
    <rPh sb="21" eb="23">
      <t>スウリョウ</t>
    </rPh>
    <phoneticPr fontId="5"/>
  </si>
  <si>
    <t>①／②＝③</t>
    <phoneticPr fontId="5"/>
  </si>
  <si>
    <t>④／⑤＝⑥</t>
    <phoneticPr fontId="5"/>
  </si>
  <si>
    <r>
      <t xml:space="preserve">二酸化炭素排出原単位
</t>
    </r>
    <r>
      <rPr>
        <u/>
        <sz val="11"/>
        <color rgb="FF000000"/>
        <rFont val="ＭＳ ゴシック"/>
        <family val="3"/>
        <charset val="128"/>
      </rPr>
      <t>削減</t>
    </r>
    <r>
      <rPr>
        <sz val="11"/>
        <color rgb="FF000000"/>
        <rFont val="ＭＳ ゴシック"/>
        <family val="3"/>
        <charset val="128"/>
      </rPr>
      <t>量</t>
    </r>
    <rPh sb="0" eb="5">
      <t>ニサンカタンソ</t>
    </rPh>
    <rPh sb="5" eb="10">
      <t>ハイシュツゲンタンイ</t>
    </rPh>
    <phoneticPr fontId="5"/>
  </si>
  <si>
    <t>③－⑥＝⑦</t>
    <phoneticPr fontId="5"/>
  </si>
  <si>
    <r>
      <t>二酸化炭素排出原単位</t>
    </r>
    <r>
      <rPr>
        <u/>
        <sz val="11"/>
        <color rgb="FF000000"/>
        <rFont val="ＭＳ ゴシック"/>
        <family val="3"/>
        <charset val="128"/>
      </rPr>
      <t>削減</t>
    </r>
    <r>
      <rPr>
        <sz val="11"/>
        <color rgb="FF000000"/>
        <rFont val="ＭＳ ゴシック"/>
        <family val="3"/>
        <charset val="128"/>
      </rPr>
      <t>量</t>
    </r>
    <rPh sb="0" eb="5">
      <t>ニサンカタンソ</t>
    </rPh>
    <rPh sb="5" eb="10">
      <t>ハイシュツゲンタンイ</t>
    </rPh>
    <phoneticPr fontId="5"/>
  </si>
  <si>
    <t>⑦／①×100</t>
    <phoneticPr fontId="5"/>
  </si>
  <si>
    <t>⑧＊⑨</t>
    <phoneticPr fontId="5"/>
  </si>
  <si>
    <t>⑧</t>
    <phoneticPr fontId="5"/>
  </si>
  <si>
    <t>⑨</t>
    <phoneticPr fontId="5"/>
  </si>
  <si>
    <t>⑥－⑨</t>
    <phoneticPr fontId="5"/>
  </si>
  <si>
    <t>二酸化炭素排出原単位の削減実績</t>
    <rPh sb="0" eb="5">
      <t>ニサンカタンソ</t>
    </rPh>
    <rPh sb="7" eb="10">
      <t>ゲンタンイ</t>
    </rPh>
    <rPh sb="13" eb="15">
      <t>ジッセキ</t>
    </rPh>
    <phoneticPr fontId="9"/>
  </si>
  <si>
    <t>数量</t>
    <rPh sb="0" eb="2">
      <t>スウリョウ</t>
    </rPh>
    <phoneticPr fontId="9"/>
  </si>
  <si>
    <t>原単位</t>
    <rPh sb="0" eb="3">
      <t>ゲンタンイ</t>
    </rPh>
    <phoneticPr fontId="9"/>
  </si>
  <si>
    <t>↑別紙1-2の
①欄と一致</t>
    <rPh sb="1" eb="3">
      <t>ベッシ</t>
    </rPh>
    <rPh sb="9" eb="10">
      <t>ラン</t>
    </rPh>
    <rPh sb="11" eb="13">
      <t>イッチ</t>
    </rPh>
    <phoneticPr fontId="5"/>
  </si>
  <si>
    <t>原単位
削減量</t>
    <rPh sb="0" eb="3">
      <t>ゲンタンイ</t>
    </rPh>
    <rPh sb="4" eb="7">
      <t>サクゲンリョウ</t>
    </rPh>
    <phoneticPr fontId="9"/>
  </si>
  <si>
    <t>二酸化炭素排出原単位の削減目標（次年度）</t>
    <rPh sb="0" eb="5">
      <t>ニサンカタンソ</t>
    </rPh>
    <rPh sb="7" eb="10">
      <t>ゲンタンイ</t>
    </rPh>
    <rPh sb="13" eb="15">
      <t>モクヒョウ</t>
    </rPh>
    <rPh sb="16" eb="19">
      <t>ジネンド</t>
    </rPh>
    <phoneticPr fontId="9"/>
  </si>
  <si>
    <t>↑別紙1-2の
②欄と一致</t>
    <rPh sb="1" eb="3">
      <t>ベッシ</t>
    </rPh>
    <rPh sb="9" eb="10">
      <t>ラン</t>
    </rPh>
    <rPh sb="11" eb="13">
      <t>イッチ</t>
    </rPh>
    <phoneticPr fontId="5"/>
  </si>
  <si>
    <t>↑別紙1-2の
③欄と一致</t>
    <rPh sb="1" eb="3">
      <t>ベッシ</t>
    </rPh>
    <rPh sb="9" eb="10">
      <t>ラン</t>
    </rPh>
    <rPh sb="11" eb="13">
      <t>イッチ</t>
    </rPh>
    <phoneticPr fontId="5"/>
  </si>
  <si>
    <t>↑別紙1-2の
④欄と一致</t>
    <rPh sb="1" eb="3">
      <t>ベッシ</t>
    </rPh>
    <rPh sb="9" eb="10">
      <t>ラン</t>
    </rPh>
    <rPh sb="11" eb="13">
      <t>イッチ</t>
    </rPh>
    <phoneticPr fontId="5"/>
  </si>
  <si>
    <t>↑別紙1-2の
⑤欄と一致</t>
    <rPh sb="1" eb="3">
      <t>ベッシ</t>
    </rPh>
    <rPh sb="9" eb="10">
      <t>ラン</t>
    </rPh>
    <rPh sb="11" eb="13">
      <t>イッチ</t>
    </rPh>
    <phoneticPr fontId="5"/>
  </si>
  <si>
    <t>↑別紙1-2の
⑥欄と一致</t>
    <rPh sb="1" eb="3">
      <t>ベッシ</t>
    </rPh>
    <rPh sb="9" eb="10">
      <t>ラン</t>
    </rPh>
    <rPh sb="11" eb="13">
      <t>イッチ</t>
    </rPh>
    <phoneticPr fontId="5"/>
  </si>
  <si>
    <t>↑別紙1-2の
⑦欄と一致</t>
    <rPh sb="1" eb="3">
      <t>ベッシ</t>
    </rPh>
    <rPh sb="9" eb="10">
      <t>ラン</t>
    </rPh>
    <rPh sb="11" eb="13">
      <t>イッチ</t>
    </rPh>
    <phoneticPr fontId="5"/>
  </si>
  <si>
    <t>↑別紙1-2の
⑧欄と一致</t>
    <rPh sb="1" eb="3">
      <t>ベッシ</t>
    </rPh>
    <rPh sb="9" eb="10">
      <t>ラン</t>
    </rPh>
    <rPh sb="11" eb="13">
      <t>イッチ</t>
    </rPh>
    <phoneticPr fontId="5"/>
  </si>
  <si>
    <t>↑別紙1-2の
⑨欄と一致</t>
    <rPh sb="1" eb="3">
      <t>ベッシ</t>
    </rPh>
    <rPh sb="9" eb="10">
      <t>ラン</t>
    </rPh>
    <rPh sb="11" eb="13">
      <t>イッチ</t>
    </rPh>
    <phoneticPr fontId="5"/>
  </si>
  <si>
    <t>別紙３-２（二酸化炭素排出原単位の削減目標）</t>
    <rPh sb="13" eb="16">
      <t>ゲンタンイ</t>
    </rPh>
    <phoneticPr fontId="5"/>
  </si>
  <si>
    <t>別紙１　取組状況および次年度の温室効果ガス排出量等の削減計画</t>
    <rPh sb="0" eb="2">
      <t>ベッシ</t>
    </rPh>
    <phoneticPr fontId="5"/>
  </si>
  <si>
    <t>取組年度削減実績のうち、削減率（％）</t>
    <rPh sb="4" eb="6">
      <t>サクゲン</t>
    </rPh>
    <rPh sb="6" eb="8">
      <t>ジッセキ</t>
    </rPh>
    <rPh sb="14" eb="15">
      <t>リツ</t>
    </rPh>
    <phoneticPr fontId="5"/>
  </si>
  <si>
    <r>
      <t xml:space="preserve">別紙１
</t>
    </r>
    <r>
      <rPr>
        <sz val="8"/>
        <color rgb="FF000000"/>
        <rFont val="ＭＳ ゴシック"/>
        <family val="3"/>
        <charset val="128"/>
      </rPr>
      <t>（いずれかを選択）</t>
    </r>
    <rPh sb="10" eb="12">
      <t>センタク</t>
    </rPh>
    <phoneticPr fontId="5"/>
  </si>
  <si>
    <t>・別紙１-１　取組状況および次年度の温室効果ガス排出量等の削減計画（二酸化炭素排出量の削減目標）</t>
    <rPh sb="1" eb="3">
      <t>ベッシ</t>
    </rPh>
    <phoneticPr fontId="5"/>
  </si>
  <si>
    <t>別紙２　CO2排出量算出シート</t>
    <phoneticPr fontId="5"/>
  </si>
  <si>
    <t>・別紙３-１　CO2排出量算出シート集計表（二酸化炭素排出量の削減目標）</t>
    <rPh sb="29" eb="30">
      <t>リョウ</t>
    </rPh>
    <phoneticPr fontId="5"/>
  </si>
  <si>
    <t>・別紙３-２　CO2排出量算出シート集計表（二酸化炭素排出原単位の削減目標）</t>
    <rPh sb="29" eb="32">
      <t>ゲンタンイ</t>
    </rPh>
    <phoneticPr fontId="5"/>
  </si>
  <si>
    <t>参加事業所の事業所名称・所在市町村</t>
    <rPh sb="0" eb="5">
      <t>サンカジギョウショ</t>
    </rPh>
    <rPh sb="6" eb="9">
      <t>ジギョウショ</t>
    </rPh>
    <rPh sb="9" eb="11">
      <t>メイショウ</t>
    </rPh>
    <rPh sb="12" eb="14">
      <t>ショザイ</t>
    </rPh>
    <rPh sb="14" eb="17">
      <t>シチョウソン</t>
    </rPh>
    <phoneticPr fontId="5"/>
  </si>
  <si>
    <t>・別紙１-２　取組状況および次年度の温室効果ガス排出量等の削減計画（二酸化炭素排出原単位の削減目標）</t>
  </si>
  <si>
    <r>
      <t xml:space="preserve">【複数事業所の場合のみ】
別紙３
</t>
    </r>
    <r>
      <rPr>
        <sz val="8"/>
        <color rgb="FF000000"/>
        <rFont val="ＭＳ ゴシック"/>
        <family val="3"/>
        <charset val="128"/>
      </rPr>
      <t>（いずれかを選択）</t>
    </r>
    <phoneticPr fontId="5"/>
  </si>
  <si>
    <t>二酸化炭素排出削減目標</t>
    <rPh sb="0" eb="5">
      <t>ニサンカタンソ</t>
    </rPh>
    <rPh sb="5" eb="7">
      <t>ハイシュツ</t>
    </rPh>
    <rPh sb="7" eb="9">
      <t>サクゲン</t>
    </rPh>
    <rPh sb="9" eb="11">
      <t>モクヒョウ</t>
    </rPh>
    <phoneticPr fontId="5"/>
  </si>
  <si>
    <t>環境関連の第三者認証取得状況</t>
    <phoneticPr fontId="5"/>
  </si>
  <si>
    <t>R5原単位項目</t>
    <rPh sb="2" eb="5">
      <t>ゲンタンイ</t>
    </rPh>
    <rPh sb="5" eb="7">
      <t>コウモク</t>
    </rPh>
    <phoneticPr fontId="5"/>
  </si>
  <si>
    <t>R6原単位項目</t>
    <rPh sb="2" eb="5">
      <t>ゲンタンイ</t>
    </rPh>
    <rPh sb="5" eb="7">
      <t>コウモク</t>
    </rPh>
    <phoneticPr fontId="5"/>
  </si>
  <si>
    <t>削減率（％）</t>
    <rPh sb="0" eb="3">
      <t>サクゲンリツ</t>
    </rPh>
    <phoneticPr fontId="5"/>
  </si>
  <si>
    <t>削減率</t>
    <rPh sb="0" eb="3">
      <t>サクゲンリツ</t>
    </rPh>
    <phoneticPr fontId="5"/>
  </si>
  <si>
    <t>R5年度</t>
    <rPh sb="2" eb="4">
      <t>ネンド</t>
    </rPh>
    <phoneticPr fontId="5"/>
  </si>
  <si>
    <t>R6年度</t>
    <rPh sb="2" eb="4">
      <t>ネンド</t>
    </rPh>
    <phoneticPr fontId="5"/>
  </si>
  <si>
    <t>R5年度電力</t>
    <rPh sb="2" eb="4">
      <t>ネンド</t>
    </rPh>
    <rPh sb="4" eb="6">
      <t>デンリョク</t>
    </rPh>
    <phoneticPr fontId="5"/>
  </si>
  <si>
    <t>R6年度電力</t>
    <rPh sb="2" eb="4">
      <t>ネンド</t>
    </rPh>
    <rPh sb="4" eb="6">
      <t>デンリョク</t>
    </rPh>
    <phoneticPr fontId="5"/>
  </si>
  <si>
    <t>ガソリン</t>
    <phoneticPr fontId="5"/>
  </si>
  <si>
    <t>灯油</t>
    <rPh sb="0" eb="2">
      <t>トウユ</t>
    </rPh>
    <phoneticPr fontId="5"/>
  </si>
  <si>
    <t>軽油</t>
    <rPh sb="0" eb="2">
      <t>ケイユ</t>
    </rPh>
    <phoneticPr fontId="5"/>
  </si>
  <si>
    <t>A重油</t>
    <rPh sb="1" eb="3">
      <t>ジュウユ</t>
    </rPh>
    <phoneticPr fontId="5"/>
  </si>
  <si>
    <t>B・C重油</t>
    <rPh sb="3" eb="5">
      <t>ジュウユ</t>
    </rPh>
    <phoneticPr fontId="5"/>
  </si>
  <si>
    <t>液化石油ガス</t>
    <rPh sb="0" eb="4">
      <t>エキカセキユ</t>
    </rPh>
    <phoneticPr fontId="5"/>
  </si>
  <si>
    <t>都市ガス</t>
    <rPh sb="0" eb="2">
      <t>トシ</t>
    </rPh>
    <phoneticPr fontId="5"/>
  </si>
  <si>
    <t>その他</t>
    <rPh sb="2" eb="3">
      <t>ホカ</t>
    </rPh>
    <phoneticPr fontId="5"/>
  </si>
  <si>
    <t>取組の管理体制</t>
    <rPh sb="0" eb="2">
      <t>トリクミ</t>
    </rPh>
    <rPh sb="3" eb="5">
      <t>カンリ</t>
    </rPh>
    <rPh sb="5" eb="7">
      <t>タイセイ</t>
    </rPh>
    <phoneticPr fontId="5"/>
  </si>
  <si>
    <t>運用管理等（ソフト）</t>
    <rPh sb="0" eb="5">
      <t>ウンヨウカンリトウ</t>
    </rPh>
    <phoneticPr fontId="5"/>
  </si>
  <si>
    <t>設備更新等（ハード）</t>
    <rPh sb="0" eb="2">
      <t>セツビ</t>
    </rPh>
    <rPh sb="2" eb="4">
      <t>コウシン</t>
    </rPh>
    <rPh sb="4" eb="5">
      <t>トウ</t>
    </rPh>
    <phoneticPr fontId="5"/>
  </si>
  <si>
    <t>再生可能エネルギーの活用創出</t>
    <rPh sb="0" eb="4">
      <t>サイセイカノウ</t>
    </rPh>
    <rPh sb="10" eb="12">
      <t>カツヨウ</t>
    </rPh>
    <rPh sb="12" eb="14">
      <t>ソウシュツ</t>
    </rPh>
    <phoneticPr fontId="5"/>
  </si>
  <si>
    <t>その他カーボンオフセット等</t>
    <rPh sb="2" eb="3">
      <t>ホカ</t>
    </rPh>
    <rPh sb="12" eb="13">
      <t>トウ</t>
    </rPh>
    <phoneticPr fontId="5"/>
  </si>
  <si>
    <t>管理体制の運用状況への評価、課題等</t>
    <rPh sb="0" eb="2">
      <t>カンリ</t>
    </rPh>
    <rPh sb="2" eb="4">
      <t>タイセイ</t>
    </rPh>
    <rPh sb="5" eb="7">
      <t>ウンヨウ</t>
    </rPh>
    <rPh sb="7" eb="9">
      <t>ジョウキョウ</t>
    </rPh>
    <rPh sb="11" eb="13">
      <t>ヒョウカ</t>
    </rPh>
    <rPh sb="14" eb="16">
      <t>カダイ</t>
    </rPh>
    <rPh sb="16" eb="17">
      <t>ナド</t>
    </rPh>
    <phoneticPr fontId="5"/>
  </si>
  <si>
    <t>次年度に向けた見直し・改善策等</t>
    <rPh sb="0" eb="3">
      <t>ジネンド</t>
    </rPh>
    <rPh sb="4" eb="5">
      <t>ム</t>
    </rPh>
    <rPh sb="7" eb="9">
      <t>ミナオ</t>
    </rPh>
    <rPh sb="11" eb="15">
      <t>カイゼンサクトウ</t>
    </rPh>
    <phoneticPr fontId="5"/>
  </si>
  <si>
    <t>設備更新等（ハード）</t>
    <phoneticPr fontId="5"/>
  </si>
  <si>
    <t>メモ</t>
    <phoneticPr fontId="5"/>
  </si>
  <si>
    <t>備考</t>
    <rPh sb="0" eb="2">
      <t>ビコウ</t>
    </rPh>
    <phoneticPr fontId="5"/>
  </si>
  <si>
    <t>2024年度削減目標</t>
    <rPh sb="4" eb="6">
      <t>ネンド</t>
    </rPh>
    <rPh sb="6" eb="10">
      <t>サクゲンモクヒョウ</t>
    </rPh>
    <phoneticPr fontId="5"/>
  </si>
  <si>
    <t>2024年度削減実績</t>
    <rPh sb="4" eb="6">
      <t>ネンド</t>
    </rPh>
    <rPh sb="6" eb="10">
      <t>サクゲンジッセキ</t>
    </rPh>
    <phoneticPr fontId="5"/>
  </si>
  <si>
    <t>2025年度削減目標</t>
    <rPh sb="4" eb="6">
      <t>ネンド</t>
    </rPh>
    <rPh sb="6" eb="8">
      <t>サクゲン</t>
    </rPh>
    <rPh sb="8" eb="10">
      <t>モクヒョウ</t>
    </rPh>
    <phoneticPr fontId="5"/>
  </si>
  <si>
    <t>2030年度削減目標【任意】</t>
    <rPh sb="4" eb="6">
      <t>ネンド</t>
    </rPh>
    <rPh sb="6" eb="10">
      <t>サクゲンモクヒョウ</t>
    </rPh>
    <rPh sb="11" eb="13">
      <t>ニンイ</t>
    </rPh>
    <phoneticPr fontId="5"/>
  </si>
  <si>
    <t>原単位項目</t>
    <rPh sb="0" eb="3">
      <t>ゲンタンイ</t>
    </rPh>
    <rPh sb="3" eb="5">
      <t>コウモク</t>
    </rPh>
    <phoneticPr fontId="5"/>
  </si>
  <si>
    <t>単位</t>
    <rPh sb="0" eb="2">
      <t>タンイ</t>
    </rPh>
    <phoneticPr fontId="5"/>
  </si>
  <si>
    <t>基準年度(R4)
数量</t>
    <rPh sb="0" eb="2">
      <t>キジュン</t>
    </rPh>
    <rPh sb="2" eb="4">
      <t>ネンド</t>
    </rPh>
    <rPh sb="9" eb="11">
      <t>スウリョウ</t>
    </rPh>
    <phoneticPr fontId="5"/>
  </si>
  <si>
    <t>計算
基準年度原単位</t>
    <rPh sb="0" eb="2">
      <t>ケイサン</t>
    </rPh>
    <rPh sb="3" eb="5">
      <t>キジュン</t>
    </rPh>
    <rPh sb="5" eb="7">
      <t>ネンド</t>
    </rPh>
    <rPh sb="7" eb="10">
      <t>ゲンタンイ</t>
    </rPh>
    <phoneticPr fontId="5"/>
  </si>
  <si>
    <t>R6数量</t>
    <rPh sb="2" eb="4">
      <t>スウリョウ</t>
    </rPh>
    <phoneticPr fontId="5"/>
  </si>
  <si>
    <t>必要に応じて手計算</t>
    <rPh sb="0" eb="2">
      <t>ヒツヨウ</t>
    </rPh>
    <rPh sb="3" eb="4">
      <t>オウ</t>
    </rPh>
    <rPh sb="6" eb="9">
      <t>テケイサン</t>
    </rPh>
    <phoneticPr fontId="5"/>
  </si>
  <si>
    <t>電力会社変更フラグ</t>
    <rPh sb="0" eb="2">
      <t>デンリョク</t>
    </rPh>
    <rPh sb="2" eb="4">
      <t>カイシャ</t>
    </rPh>
    <rPh sb="4" eb="6">
      <t>ヘンコウ</t>
    </rPh>
    <phoneticPr fontId="5"/>
  </si>
  <si>
    <t>A</t>
    <phoneticPr fontId="5"/>
  </si>
  <si>
    <t>B</t>
    <phoneticPr fontId="5"/>
  </si>
  <si>
    <t>C</t>
    <phoneticPr fontId="5"/>
  </si>
  <si>
    <t>D</t>
    <phoneticPr fontId="5"/>
  </si>
  <si>
    <t>E</t>
    <phoneticPr fontId="5"/>
  </si>
  <si>
    <t>F</t>
    <phoneticPr fontId="5"/>
  </si>
  <si>
    <t>G</t>
    <phoneticPr fontId="5"/>
  </si>
  <si>
    <t>H</t>
    <phoneticPr fontId="5"/>
  </si>
  <si>
    <t>I</t>
    <phoneticPr fontId="5"/>
  </si>
  <si>
    <t>J</t>
    <phoneticPr fontId="5"/>
  </si>
  <si>
    <t>K</t>
    <phoneticPr fontId="5"/>
  </si>
  <si>
    <t>L</t>
    <phoneticPr fontId="5"/>
  </si>
  <si>
    <t>M</t>
    <phoneticPr fontId="5"/>
  </si>
  <si>
    <t>N</t>
    <phoneticPr fontId="5"/>
  </si>
  <si>
    <t>O</t>
    <phoneticPr fontId="5"/>
  </si>
  <si>
    <t>P</t>
    <phoneticPr fontId="5"/>
  </si>
  <si>
    <t>Q</t>
    <phoneticPr fontId="5"/>
  </si>
  <si>
    <t>R</t>
    <phoneticPr fontId="5"/>
  </si>
  <si>
    <t>S</t>
    <phoneticPr fontId="5"/>
  </si>
  <si>
    <t>T</t>
    <phoneticPr fontId="5"/>
  </si>
  <si>
    <t>U</t>
    <phoneticPr fontId="5"/>
  </si>
  <si>
    <t>R5</t>
    <phoneticPr fontId="5"/>
  </si>
  <si>
    <t>R6</t>
    <phoneticPr fontId="5"/>
  </si>
  <si>
    <t>取組年度</t>
    <rPh sb="0" eb="2">
      <t>トリクミ</t>
    </rPh>
    <rPh sb="2" eb="4">
      <t>ネンド</t>
    </rPh>
    <phoneticPr fontId="5"/>
  </si>
  <si>
    <t>次年度</t>
    <rPh sb="0" eb="3">
      <t>ジネンド</t>
    </rPh>
    <phoneticPr fontId="5"/>
  </si>
  <si>
    <t>登録番号</t>
    <rPh sb="0" eb="4">
      <t>トウロクバンゴウ</t>
    </rPh>
    <phoneticPr fontId="9"/>
  </si>
  <si>
    <t>代表者役職</t>
    <rPh sb="0" eb="3">
      <t>ダイヒョウシャ</t>
    </rPh>
    <rPh sb="3" eb="5">
      <t>ヤクショク</t>
    </rPh>
    <phoneticPr fontId="5"/>
  </si>
  <si>
    <t>代表者氏名</t>
    <rPh sb="0" eb="3">
      <t>ダイヒョウシャ</t>
    </rPh>
    <rPh sb="3" eb="5">
      <t>シメイ</t>
    </rPh>
    <phoneticPr fontId="5"/>
  </si>
  <si>
    <t>法人所在地</t>
    <rPh sb="0" eb="2">
      <t>ホウジン</t>
    </rPh>
    <rPh sb="2" eb="5">
      <t>ショザイチ</t>
    </rPh>
    <phoneticPr fontId="5"/>
  </si>
  <si>
    <t>事業所所在地</t>
    <rPh sb="0" eb="6">
      <t>ジギョウショショザイチ</t>
    </rPh>
    <phoneticPr fontId="5"/>
  </si>
  <si>
    <t>事業所代表者</t>
    <rPh sb="0" eb="3">
      <t>ジギョウショ</t>
    </rPh>
    <rPh sb="3" eb="6">
      <t>ダイヒョウシャ</t>
    </rPh>
    <phoneticPr fontId="5"/>
  </si>
  <si>
    <t>担当者</t>
    <rPh sb="0" eb="3">
      <t>タントウシャ</t>
    </rPh>
    <phoneticPr fontId="5"/>
  </si>
  <si>
    <t>担当者電話</t>
    <rPh sb="0" eb="3">
      <t>タントウシャ</t>
    </rPh>
    <rPh sb="3" eb="5">
      <t>デンワ</t>
    </rPh>
    <phoneticPr fontId="5"/>
  </si>
  <si>
    <t>担当者mail</t>
    <rPh sb="0" eb="3">
      <t>タントウシャ</t>
    </rPh>
    <phoneticPr fontId="5"/>
  </si>
  <si>
    <t>事業内容</t>
    <rPh sb="0" eb="4">
      <t>ジギョウナイヨウ</t>
    </rPh>
    <phoneticPr fontId="5"/>
  </si>
  <si>
    <t>法人名称公表</t>
    <rPh sb="0" eb="4">
      <t>ホウジンメイショウ</t>
    </rPh>
    <rPh sb="4" eb="6">
      <t>コウヒョウ</t>
    </rPh>
    <phoneticPr fontId="5"/>
  </si>
  <si>
    <t>法人名称</t>
    <rPh sb="0" eb="4">
      <t>ホウジンメイショウ</t>
    </rPh>
    <phoneticPr fontId="9"/>
  </si>
  <si>
    <t>事業所名称・所在
公表</t>
    <rPh sb="0" eb="5">
      <t>ジギョウショメイショウ</t>
    </rPh>
    <rPh sb="6" eb="8">
      <t>ショザイ</t>
    </rPh>
    <rPh sb="9" eb="11">
      <t>コウヒョウ</t>
    </rPh>
    <phoneticPr fontId="5"/>
  </si>
  <si>
    <t>事業所名称</t>
    <rPh sb="0" eb="5">
      <t>ジギョウショメイショウ</t>
    </rPh>
    <phoneticPr fontId="9"/>
  </si>
  <si>
    <t>市町村</t>
    <rPh sb="0" eb="3">
      <t>シチョウソン</t>
    </rPh>
    <phoneticPr fontId="5"/>
  </si>
  <si>
    <t>業種
公表</t>
    <rPh sb="0" eb="2">
      <t>ギョウシュ</t>
    </rPh>
    <rPh sb="3" eb="5">
      <t>コウヒョウ</t>
    </rPh>
    <phoneticPr fontId="5"/>
  </si>
  <si>
    <t>業種①</t>
    <rPh sb="0" eb="2">
      <t>ギョウシュ</t>
    </rPh>
    <phoneticPr fontId="5"/>
  </si>
  <si>
    <t>HP
公表</t>
    <rPh sb="3" eb="5">
      <t>コウヒョウ</t>
    </rPh>
    <phoneticPr fontId="5"/>
  </si>
  <si>
    <t>HP
URL</t>
    <phoneticPr fontId="5"/>
  </si>
  <si>
    <t>前年比削減率（％）</t>
    <rPh sb="0" eb="3">
      <t>ゼンネンヒ</t>
    </rPh>
    <rPh sb="3" eb="6">
      <t>サクゲンリツ</t>
    </rPh>
    <phoneticPr fontId="5"/>
  </si>
  <si>
    <t>削減率公表</t>
    <rPh sb="0" eb="3">
      <t>サクゲンリツ</t>
    </rPh>
    <rPh sb="3" eb="5">
      <t>コウヒョウ</t>
    </rPh>
    <phoneticPr fontId="5"/>
  </si>
  <si>
    <t>2030年度削減目標公表</t>
    <rPh sb="4" eb="5">
      <t>ネン</t>
    </rPh>
    <rPh sb="5" eb="6">
      <t>ド</t>
    </rPh>
    <rPh sb="6" eb="10">
      <t>サクゲンモクヒョウ</t>
    </rPh>
    <rPh sb="10" eb="12">
      <t>コウヒョウ</t>
    </rPh>
    <phoneticPr fontId="5"/>
  </si>
  <si>
    <t>基準年度</t>
    <rPh sb="0" eb="4">
      <t>キジュンネンド</t>
    </rPh>
    <phoneticPr fontId="5"/>
  </si>
  <si>
    <t>基準年度比削減率（％）</t>
    <rPh sb="0" eb="2">
      <t>キジュン</t>
    </rPh>
    <rPh sb="2" eb="5">
      <t>ネンドヒ</t>
    </rPh>
    <rPh sb="5" eb="7">
      <t>サクゲン</t>
    </rPh>
    <rPh sb="7" eb="8">
      <t>リツ</t>
    </rPh>
    <phoneticPr fontId="5"/>
  </si>
  <si>
    <t>認証
公表</t>
    <rPh sb="0" eb="2">
      <t>ニンショウ</t>
    </rPh>
    <rPh sb="3" eb="5">
      <t>コウヒョウ</t>
    </rPh>
    <phoneticPr fontId="5"/>
  </si>
  <si>
    <t>SBT認証</t>
    <rPh sb="3" eb="5">
      <t>ニンショウ</t>
    </rPh>
    <phoneticPr fontId="5"/>
  </si>
  <si>
    <t>ISO14001</t>
    <phoneticPr fontId="5"/>
  </si>
  <si>
    <t>エコアクション21</t>
    <phoneticPr fontId="5"/>
  </si>
  <si>
    <t>常時使用する従業員の数</t>
    <rPh sb="0" eb="4">
      <t>ジョウジシヨウ</t>
    </rPh>
    <rPh sb="6" eb="9">
      <t>ジュウギョウイン</t>
    </rPh>
    <rPh sb="10" eb="11">
      <t>カズ</t>
    </rPh>
    <phoneticPr fontId="5"/>
  </si>
  <si>
    <t>資本金</t>
    <rPh sb="0" eb="3">
      <t>シホンキン</t>
    </rPh>
    <phoneticPr fontId="5"/>
  </si>
  <si>
    <t>参加マークデータ使用実績</t>
    <rPh sb="0" eb="2">
      <t>サンカ</t>
    </rPh>
    <rPh sb="8" eb="12">
      <t>シヨウジッセキ</t>
    </rPh>
    <phoneticPr fontId="5"/>
  </si>
  <si>
    <t>削減区分
排出量
／原単位</t>
    <rPh sb="0" eb="2">
      <t>サクゲン</t>
    </rPh>
    <rPh sb="2" eb="4">
      <t>クブン</t>
    </rPh>
    <rPh sb="5" eb="8">
      <t>ハイシュツリョウ</t>
    </rPh>
    <rPh sb="10" eb="13">
      <t>ゲンタンイ</t>
    </rPh>
    <phoneticPr fontId="5"/>
  </si>
  <si>
    <t xml:space="preserve">
各事業所の報告のまま</t>
    <rPh sb="1" eb="5">
      <t>カクジギョウショ</t>
    </rPh>
    <rPh sb="6" eb="8">
      <t>ホウコク</t>
    </rPh>
    <phoneticPr fontId="5"/>
  </si>
  <si>
    <t>東北電力から買電
R5年度東北電力排出原単位
（0.488）で計算</t>
    <rPh sb="0" eb="4">
      <t>トウホクデンリョク</t>
    </rPh>
    <rPh sb="6" eb="7">
      <t>カ</t>
    </rPh>
    <rPh sb="12" eb="14">
      <t>ネンド</t>
    </rPh>
    <rPh sb="14" eb="18">
      <t>トウホクデンリョク</t>
    </rPh>
    <rPh sb="18" eb="23">
      <t>ハイシュツゲンタンイ</t>
    </rPh>
    <rPh sb="32" eb="34">
      <t>ケイサン</t>
    </rPh>
    <phoneticPr fontId="5"/>
  </si>
  <si>
    <t>東北電力以外から
R5年度排出原単位で計算</t>
    <rPh sb="0" eb="4">
      <t>トウホクデンリョク</t>
    </rPh>
    <rPh sb="4" eb="6">
      <t>イガイ</t>
    </rPh>
    <rPh sb="12" eb="14">
      <t>ネンド</t>
    </rPh>
    <rPh sb="14" eb="19">
      <t>ハイシュツゲンタンイ</t>
    </rPh>
    <rPh sb="20" eb="22">
      <t>ケイサン</t>
    </rPh>
    <phoneticPr fontId="5"/>
  </si>
  <si>
    <t>提出数字
そのまま</t>
    <rPh sb="0" eb="2">
      <t>テイシュツ</t>
    </rPh>
    <rPh sb="2" eb="4">
      <t>スウジ</t>
    </rPh>
    <phoneticPr fontId="5"/>
  </si>
  <si>
    <t>R5排出係数固定時</t>
    <rPh sb="2" eb="6">
      <t>ハイシュツケイスウ</t>
    </rPh>
    <rPh sb="6" eb="8">
      <t>コテイ</t>
    </rPh>
    <rPh sb="8" eb="9">
      <t>ジ</t>
    </rPh>
    <phoneticPr fontId="5"/>
  </si>
  <si>
    <t>CO2排出量計</t>
    <rPh sb="3" eb="5">
      <t>ハイシュツ</t>
    </rPh>
    <rPh sb="5" eb="6">
      <t>リョウ</t>
    </rPh>
    <rPh sb="6" eb="7">
      <t>ケイ</t>
    </rPh>
    <phoneticPr fontId="5"/>
  </si>
  <si>
    <t>エネルギー使用量</t>
    <rPh sb="5" eb="8">
      <t>シヨウリョウ</t>
    </rPh>
    <phoneticPr fontId="5"/>
  </si>
  <si>
    <t>電力CO2排出量計</t>
    <rPh sb="0" eb="2">
      <t>デンリョク</t>
    </rPh>
    <rPh sb="5" eb="7">
      <t>ハイシュツ</t>
    </rPh>
    <rPh sb="7" eb="8">
      <t>リョウ</t>
    </rPh>
    <rPh sb="8" eb="9">
      <t>ケイ</t>
    </rPh>
    <phoneticPr fontId="5"/>
  </si>
  <si>
    <t>事業者名①</t>
    <rPh sb="0" eb="4">
      <t>ジギョウシャメイ</t>
    </rPh>
    <phoneticPr fontId="5"/>
  </si>
  <si>
    <t>CO2排出係数</t>
  </si>
  <si>
    <t>CO2排出量（t-CO2)</t>
  </si>
  <si>
    <t>事業者②</t>
    <rPh sb="0" eb="3">
      <t>ジギョウシャ</t>
    </rPh>
    <phoneticPr fontId="5"/>
  </si>
  <si>
    <t>事業者③</t>
    <rPh sb="0" eb="3">
      <t>ジギョウシャ</t>
    </rPh>
    <phoneticPr fontId="5"/>
  </si>
  <si>
    <t>取組開始年度</t>
    <rPh sb="0" eb="2">
      <t>トリク</t>
    </rPh>
    <rPh sb="2" eb="4">
      <t>カイシ</t>
    </rPh>
    <rPh sb="4" eb="6">
      <t>ネンド</t>
    </rPh>
    <phoneticPr fontId="5"/>
  </si>
  <si>
    <t>内容</t>
    <rPh sb="0" eb="2">
      <t>ナイヨウ</t>
    </rPh>
    <phoneticPr fontId="5"/>
  </si>
  <si>
    <t>工夫</t>
    <rPh sb="0" eb="2">
      <t>クフウ</t>
    </rPh>
    <phoneticPr fontId="5"/>
  </si>
  <si>
    <t>登録番号</t>
    <rPh sb="0" eb="2">
      <t>トウロク</t>
    </rPh>
    <rPh sb="2" eb="4">
      <t>バンゴウ</t>
    </rPh>
    <phoneticPr fontId="5"/>
  </si>
  <si>
    <t>-</t>
    <phoneticPr fontId="5"/>
  </si>
  <si>
    <t>別紙３のとおり</t>
    <rPh sb="0" eb="2">
      <t>ベッシ</t>
    </rPh>
    <phoneticPr fontId="5"/>
  </si>
  <si>
    <t>次年度目標公表</t>
    <rPh sb="0" eb="7">
      <t>ジネンドモクヒョウコウヒョウ</t>
    </rPh>
    <phoneticPr fontId="5"/>
  </si>
  <si>
    <t>代行者連絡先（手続き代行の場合のみ）</t>
    <rPh sb="0" eb="3">
      <t>ダイコウシャ</t>
    </rPh>
    <rPh sb="3" eb="5">
      <t>レンラク</t>
    </rPh>
    <rPh sb="5" eb="6">
      <t>サキ</t>
    </rPh>
    <rPh sb="7" eb="9">
      <t>テツヅ</t>
    </rPh>
    <rPh sb="10" eb="12">
      <t>ダイコウ</t>
    </rPh>
    <rPh sb="13" eb="15">
      <t>バアイ</t>
    </rPh>
    <phoneticPr fontId="103"/>
  </si>
  <si>
    <t>法人名</t>
    <rPh sb="0" eb="3">
      <t>ホウジンメイ</t>
    </rPh>
    <phoneticPr fontId="103"/>
  </si>
  <si>
    <t>氏名</t>
    <rPh sb="0" eb="2">
      <t>シメイ</t>
    </rPh>
    <phoneticPr fontId="103"/>
  </si>
  <si>
    <t>カーボンゼロ推進(株)</t>
    <rPh sb="6" eb="8">
      <t>スイシン</t>
    </rPh>
    <rPh sb="8" eb="11">
      <t>カブ</t>
    </rPh>
    <phoneticPr fontId="103"/>
  </si>
  <si>
    <t>炭素　三郎</t>
    <rPh sb="0" eb="2">
      <t>タンソ</t>
    </rPh>
    <rPh sb="3" eb="5">
      <t>サブロウ</t>
    </rPh>
    <phoneticPr fontId="103"/>
  </si>
  <si>
    <t>電話番号</t>
    <rPh sb="0" eb="4">
      <t>デンワバンゴウ</t>
    </rPh>
    <phoneticPr fontId="103"/>
  </si>
  <si>
    <t>E - mail</t>
    <phoneticPr fontId="103"/>
  </si>
  <si>
    <t>025-280-5642</t>
    <phoneticPr fontId="103"/>
  </si>
  <si>
    <t>○○○○@△△</t>
    <phoneticPr fontId="103"/>
  </si>
  <si>
    <t>１．参加事業所の概要</t>
    <phoneticPr fontId="5"/>
  </si>
  <si>
    <t>２．県ホームページでの公表</t>
    <rPh sb="2" eb="3">
      <t>ケン</t>
    </rPh>
    <rPh sb="11" eb="13">
      <t>コウヒョウ</t>
    </rPh>
    <phoneticPr fontId="5"/>
  </si>
  <si>
    <r>
      <rPr>
        <u/>
        <sz val="11"/>
        <color rgb="FF000000"/>
        <rFont val="ＭＳ Ｐゴシック"/>
        <family val="3"/>
        <charset val="128"/>
      </rPr>
      <t>３．参加マークデータの使用実績がある場合</t>
    </r>
    <r>
      <rPr>
        <sz val="11"/>
        <color rgb="FF000000"/>
        <rFont val="ＭＳ Ｐゴシック"/>
        <family val="3"/>
        <charset val="128"/>
      </rPr>
      <t>は、以下にご記入ください。
　　※　</t>
    </r>
    <r>
      <rPr>
        <u/>
        <sz val="11"/>
        <color rgb="FF000000"/>
        <rFont val="ＭＳ Ｐゴシック"/>
        <family val="3"/>
        <charset val="128"/>
      </rPr>
      <t>エコ事業所ステッカーの使用実績は報告不要です。</t>
    </r>
    <rPh sb="2" eb="4">
      <t>サンカ</t>
    </rPh>
    <rPh sb="11" eb="13">
      <t>シヨウ</t>
    </rPh>
    <rPh sb="13" eb="15">
      <t>ジッセキ</t>
    </rPh>
    <rPh sb="18" eb="20">
      <t>バアイ</t>
    </rPh>
    <rPh sb="40" eb="43">
      <t>ジギョウショ</t>
    </rPh>
    <rPh sb="49" eb="51">
      <t>シヨウ</t>
    </rPh>
    <rPh sb="51" eb="53">
      <t>ジッセキ</t>
    </rPh>
    <rPh sb="54" eb="58">
      <t>ホウコクフヨウ</t>
    </rPh>
    <phoneticPr fontId="5"/>
  </si>
  <si>
    <t>４．添付書類確認（添付したら○）</t>
    <rPh sb="6" eb="8">
      <t>カクニン</t>
    </rPh>
    <rPh sb="9" eb="11">
      <t>テンプ</t>
    </rPh>
    <phoneticPr fontId="5"/>
  </si>
  <si>
    <t>CO2排出量算出シート（令和７年度実績用）</t>
    <rPh sb="12" eb="14">
      <t>レイワ</t>
    </rPh>
    <rPh sb="15" eb="17">
      <t>ネンド</t>
    </rPh>
    <rPh sb="17" eb="19">
      <t>ジッセキ</t>
    </rPh>
    <phoneticPr fontId="9"/>
  </si>
  <si>
    <t>エネルギー使用量（令和７年度）</t>
    <rPh sb="5" eb="8">
      <t>シヨウリョウ</t>
    </rPh>
    <rPh sb="9" eb="11">
      <t>レイワ</t>
    </rPh>
    <rPh sb="12" eb="14">
      <t>ネンド</t>
    </rPh>
    <phoneticPr fontId="9"/>
  </si>
  <si>
    <r>
      <t>令和７年度取組状況および次年度の温室効果ガス排出量等の削減計画</t>
    </r>
    <r>
      <rPr>
        <b/>
        <sz val="11"/>
        <rFont val="ＭＳ Ｐゴシック"/>
        <family val="3"/>
        <charset val="128"/>
      </rPr>
      <t>（二酸化炭素排出原単位の削減目標）</t>
    </r>
    <rPh sb="0" eb="2">
      <t>レイワ</t>
    </rPh>
    <rPh sb="3" eb="5">
      <t>ネンド</t>
    </rPh>
    <rPh sb="12" eb="13">
      <t>ツギ</t>
    </rPh>
    <rPh sb="13" eb="15">
      <t>ネンド</t>
    </rPh>
    <rPh sb="39" eb="42">
      <t>ゲンタンイ</t>
    </rPh>
    <phoneticPr fontId="5"/>
  </si>
  <si>
    <t>令和７年度 CO2排出量算出シート集計表（二酸化炭素排出原単位の削減目標）</t>
    <rPh sb="0" eb="2">
      <t>レイワ</t>
    </rPh>
    <rPh sb="3" eb="5">
      <t>ネンド</t>
    </rPh>
    <rPh sb="17" eb="20">
      <t>シュウケイヒョウ</t>
    </rPh>
    <rPh sb="21" eb="26">
      <t>ニサンカタンソ</t>
    </rPh>
    <rPh sb="26" eb="28">
      <t>ハイシュツ</t>
    </rPh>
    <rPh sb="28" eb="31">
      <t>ゲンタンイ</t>
    </rPh>
    <rPh sb="32" eb="34">
      <t>サクゲン</t>
    </rPh>
    <rPh sb="34" eb="36">
      <t>モクヒョウ</t>
    </rPh>
    <phoneticPr fontId="9"/>
  </si>
  <si>
    <t>　新潟県エコ事業所の取組状況について、新潟県エコ事業所表彰制度実施要綱第６条第１項及び第１０条第２項の規定により報告します。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</si>
</sst>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0.00_ "/>
    <numFmt numFmtId="177" formatCode="#,##0.000;[Red]\-#,##0.000"/>
    <numFmt numFmtId="178" formatCode="[&lt;=999]000;[&lt;=9999]000\-00;000\-0000"/>
    <numFmt numFmtId="179" formatCode="0_);[Red]\(0\)"/>
    <numFmt numFmtId="180" formatCode="0.0000_ "/>
    <numFmt numFmtId="181" formatCode="0.000"/>
    <numFmt numFmtId="182" formatCode="0.0000"/>
    <numFmt numFmtId="183" formatCode="0.0000_);[Red]\(0.0000\)"/>
    <numFmt numFmtId="184" formatCode="0.0_);[Red]\(0.0\)"/>
    <numFmt numFmtId="185" formatCode="0.0000_ ;[Red]\-0.0000\ "/>
    <numFmt numFmtId="186" formatCode="0.00_ ;[Red]\-0.00\ "/>
    <numFmt numFmtId="187" formatCode="0.00_);[Red]\(0.00\)"/>
    <numFmt numFmtId="188" formatCode="#,##0.0000_ ;[Red]\-#,##0.0000\ "/>
  </numFmts>
  <fonts count="104">
    <font>
      <sz val="11"/>
      <color theme="1"/>
      <name val="游ゴシック"/>
      <family val="2"/>
      <charset val="128"/>
      <scheme val="minor"/>
    </font>
    <font>
      <sz val="11"/>
      <color rgb="FF000000"/>
      <name val="ＭＳ ゴシック"/>
      <family val="3"/>
      <charset val="128"/>
    </font>
    <font>
      <sz val="11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rgb="FF000000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sz val="9"/>
      <name val="メイリオ"/>
      <family val="3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ゴシック"/>
      <family val="2"/>
      <charset val="128"/>
    </font>
    <font>
      <vertAlign val="superscript"/>
      <sz val="1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8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10"/>
      <color theme="1"/>
      <name val="ＭＳ 明朝"/>
      <family val="1"/>
      <charset val="128"/>
    </font>
    <font>
      <sz val="8"/>
      <color rgb="FF000000"/>
      <name val="HG丸ｺﾞｼｯｸM-PRO"/>
      <family val="3"/>
      <charset val="128"/>
    </font>
    <font>
      <sz val="11"/>
      <color theme="1"/>
      <name val="游ゴシック"/>
      <family val="3"/>
      <charset val="128"/>
    </font>
    <font>
      <sz val="10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theme="1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sz val="11"/>
      <color rgb="FFFF0000"/>
      <name val="游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b/>
      <sz val="9"/>
      <color indexed="81"/>
      <name val="HG丸ｺﾞｼｯｸM-PRO"/>
      <family val="3"/>
      <charset val="128"/>
    </font>
    <font>
      <sz val="10"/>
      <color rgb="FFFF0000"/>
      <name val="游ゴシック"/>
      <family val="3"/>
      <charset val="128"/>
    </font>
    <font>
      <sz val="9"/>
      <color indexed="8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9"/>
      <color rgb="FFFF0000"/>
      <name val="ＭＳ 明朝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sz val="10"/>
      <color rgb="FF000000"/>
      <name val="HG丸ｺﾞｼｯｸM-PRO"/>
      <family val="3"/>
      <charset val="128"/>
    </font>
    <font>
      <b/>
      <sz val="11"/>
      <color rgb="FF000000"/>
      <name val="ＭＳ ゴシック"/>
      <family val="3"/>
      <charset val="128"/>
    </font>
    <font>
      <sz val="9"/>
      <color rgb="FF000000"/>
      <name val="ＭＳ ゴシック"/>
      <family val="3"/>
      <charset val="128"/>
    </font>
    <font>
      <sz val="11"/>
      <color rgb="FF000000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/>
      <sz val="11"/>
      <color rgb="FF00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36"/>
      <color rgb="FF000000"/>
      <name val="ＭＳ 明朝"/>
      <family val="1"/>
      <charset val="128"/>
    </font>
    <font>
      <u/>
      <sz val="11"/>
      <color rgb="FF000000"/>
      <name val="ＭＳ ゴシック"/>
      <family val="3"/>
      <charset val="128"/>
    </font>
    <font>
      <sz val="9"/>
      <color rgb="FF000000"/>
      <name val="HG丸ｺﾞｼｯｸM-PRO"/>
      <family val="3"/>
      <charset val="128"/>
    </font>
    <font>
      <b/>
      <sz val="10"/>
      <name val="ＭＳ ゴシック"/>
      <family val="3"/>
      <charset val="128"/>
    </font>
    <font>
      <b/>
      <vertAlign val="subscript"/>
      <sz val="10"/>
      <name val="ＭＳ ゴシック"/>
      <family val="3"/>
      <charset val="128"/>
    </font>
    <font>
      <b/>
      <sz val="10"/>
      <color rgb="FFFF0000"/>
      <name val="メイリオ"/>
      <family val="3"/>
      <charset val="128"/>
    </font>
    <font>
      <b/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b/>
      <u/>
      <sz val="11"/>
      <color rgb="FF000000"/>
      <name val="ＭＳ ゴシック"/>
      <family val="3"/>
      <charset val="128"/>
    </font>
    <font>
      <b/>
      <u/>
      <sz val="11"/>
      <color rgb="FFFF0000"/>
      <name val="ＭＳ ゴシック"/>
      <family val="3"/>
      <charset val="128"/>
    </font>
    <font>
      <b/>
      <sz val="16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3"/>
      <charset val="128"/>
    </font>
    <font>
      <b/>
      <sz val="14"/>
      <name val="ＭＳ ゴシック"/>
      <family val="3"/>
      <charset val="128"/>
    </font>
    <font>
      <b/>
      <sz val="13"/>
      <color theme="1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rgb="FFFF0000"/>
      <name val="游ゴシック"/>
      <family val="2"/>
      <charset val="128"/>
      <scheme val="minor"/>
    </font>
    <font>
      <sz val="10"/>
      <color theme="1"/>
      <name val="HG丸ｺﾞｼｯｸM-PRO"/>
      <family val="3"/>
      <charset val="128"/>
    </font>
    <font>
      <sz val="9"/>
      <color rgb="FFFF0000"/>
      <name val="游ゴシック"/>
      <family val="3"/>
      <charset val="128"/>
      <scheme val="minor"/>
    </font>
    <font>
      <b/>
      <sz val="14"/>
      <name val="ＭＳ 明朝"/>
      <family val="1"/>
      <charset val="128"/>
    </font>
    <font>
      <u/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indexed="81"/>
      <name val="HG丸ｺﾞｼｯｸM-PRO"/>
      <family val="3"/>
      <charset val="128"/>
    </font>
    <font>
      <sz val="26"/>
      <color rgb="FF000000"/>
      <name val="ＭＳ 明朝"/>
      <family val="1"/>
      <charset val="128"/>
    </font>
    <font>
      <b/>
      <sz val="13"/>
      <name val="ＭＳ Ｐゴシック"/>
      <family val="3"/>
      <charset val="128"/>
    </font>
    <font>
      <sz val="26"/>
      <color rgb="FFFF0000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4"/>
      <name val="メイリオ"/>
      <family val="3"/>
      <charset val="128"/>
    </font>
    <font>
      <sz val="12"/>
      <color theme="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color rgb="FF000000"/>
      <name val="ＭＳ ゴシック"/>
      <family val="3"/>
      <charset val="128"/>
    </font>
    <font>
      <sz val="12"/>
      <name val="ＭＳ 明朝"/>
      <family val="1"/>
      <charset val="128"/>
    </font>
    <font>
      <sz val="8"/>
      <color rgb="FF000000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8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36"/>
      <name val="ＭＳ 明朝"/>
      <family val="1"/>
      <charset val="128"/>
    </font>
    <font>
      <sz val="11"/>
      <color rgb="FF000000"/>
      <name val="游ゴシック"/>
      <family val="2"/>
      <charset val="128"/>
    </font>
    <font>
      <sz val="6"/>
      <name val="游ゴシック"/>
      <family val="2"/>
      <charset val="128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</fills>
  <borders count="251">
    <border>
      <left/>
      <right/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thin">
        <color rgb="FF000000"/>
      </bottom>
      <diagonal/>
    </border>
    <border>
      <left/>
      <right style="hair">
        <color auto="1"/>
      </right>
      <top style="medium">
        <color indexed="64"/>
      </top>
      <bottom style="thin">
        <color rgb="FF000000"/>
      </bottom>
      <diagonal/>
    </border>
    <border>
      <left/>
      <right style="hair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/>
      <top style="medium">
        <color indexed="64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hair">
        <color auto="1"/>
      </right>
      <top style="thin">
        <color rgb="FF000000"/>
      </top>
      <bottom style="medium">
        <color indexed="64"/>
      </bottom>
      <diagonal/>
    </border>
    <border>
      <left/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/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indexed="64"/>
      </left>
      <right/>
      <top style="medium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double">
        <color indexed="64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indexed="64"/>
      </bottom>
      <diagonal/>
    </border>
    <border>
      <left style="hair">
        <color auto="1"/>
      </left>
      <right/>
      <top style="hair">
        <color auto="1"/>
      </top>
      <bottom style="double">
        <color indexed="64"/>
      </bottom>
      <diagonal/>
    </border>
    <border>
      <left/>
      <right/>
      <top style="hair">
        <color auto="1"/>
      </top>
      <bottom style="double">
        <color indexed="64"/>
      </bottom>
      <diagonal/>
    </border>
    <border>
      <left/>
      <right style="double">
        <color indexed="64"/>
      </right>
      <top style="hair">
        <color auto="1"/>
      </top>
      <bottom style="double">
        <color indexed="64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auto="1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hair">
        <color indexed="64"/>
      </right>
      <top style="medium">
        <color indexed="64"/>
      </top>
      <bottom style="thick">
        <color auto="1"/>
      </bottom>
      <diagonal/>
    </border>
    <border>
      <left style="hair">
        <color indexed="64"/>
      </left>
      <right/>
      <top style="medium">
        <color indexed="64"/>
      </top>
      <bottom style="thick">
        <color auto="1"/>
      </bottom>
      <diagonal/>
    </border>
    <border>
      <left/>
      <right style="hair">
        <color indexed="64"/>
      </right>
      <top style="medium">
        <color indexed="64"/>
      </top>
      <bottom style="thick">
        <color auto="1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hair">
        <color auto="1"/>
      </left>
      <right/>
      <top style="thick">
        <color auto="1"/>
      </top>
      <bottom/>
      <diagonal/>
    </border>
    <border>
      <left/>
      <right style="hair">
        <color auto="1"/>
      </right>
      <top style="thick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auto="1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hair">
        <color auto="1"/>
      </left>
      <right/>
      <top style="medium">
        <color indexed="64"/>
      </top>
      <bottom style="thin">
        <color rgb="FF000000"/>
      </bottom>
      <diagonal/>
    </border>
    <border>
      <left style="mediumDashed">
        <color auto="1"/>
      </left>
      <right/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/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thick">
        <color indexed="64"/>
      </left>
      <right style="hair">
        <color indexed="64"/>
      </right>
      <top style="thick">
        <color auto="1"/>
      </top>
      <bottom style="thick">
        <color indexed="64"/>
      </bottom>
      <diagonal/>
    </border>
    <border>
      <left style="hair">
        <color auto="1"/>
      </left>
      <right/>
      <top style="thick">
        <color auto="1"/>
      </top>
      <bottom style="thick">
        <color indexed="64"/>
      </bottom>
      <diagonal/>
    </border>
    <border>
      <left/>
      <right style="hair">
        <color auto="1"/>
      </right>
      <top style="thick">
        <color auto="1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auto="1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Up="1">
      <left/>
      <right style="thick">
        <color indexed="64"/>
      </right>
      <top/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hair">
        <color indexed="64"/>
      </top>
      <bottom style="thick">
        <color auto="1"/>
      </bottom>
      <diagonal style="thin">
        <color indexed="64"/>
      </diagonal>
    </border>
    <border diagonalUp="1">
      <left/>
      <right style="thick">
        <color indexed="64"/>
      </right>
      <top style="hair">
        <color indexed="64"/>
      </top>
      <bottom style="thick">
        <color auto="1"/>
      </bottom>
      <diagonal style="thin">
        <color indexed="64"/>
      </diagonal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ck">
        <color indexed="64"/>
      </right>
      <top/>
      <bottom style="thin">
        <color indexed="64"/>
      </bottom>
      <diagonal style="thin">
        <color indexed="64"/>
      </diagonal>
    </border>
    <border>
      <left style="thick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double">
        <color auto="1"/>
      </left>
      <right style="hair">
        <color auto="1"/>
      </right>
      <top/>
      <bottom/>
      <diagonal/>
    </border>
    <border>
      <left style="hair">
        <color indexed="64"/>
      </left>
      <right/>
      <top style="hair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</cellStyleXfs>
  <cellXfs count="993">
    <xf numFmtId="0" fontId="0" fillId="0" borderId="0" xfId="0">
      <alignment vertical="center"/>
    </xf>
    <xf numFmtId="0" fontId="4" fillId="0" borderId="0" xfId="1" applyFont="1">
      <alignment vertical="center"/>
    </xf>
    <xf numFmtId="0" fontId="15" fillId="0" borderId="0" xfId="1" applyFont="1">
      <alignment vertical="center"/>
    </xf>
    <xf numFmtId="0" fontId="18" fillId="0" borderId="0" xfId="1" applyFont="1">
      <alignment vertical="center"/>
    </xf>
    <xf numFmtId="0" fontId="19" fillId="0" borderId="0" xfId="5">
      <alignment vertical="center"/>
    </xf>
    <xf numFmtId="0" fontId="2" fillId="0" borderId="0" xfId="5" applyFont="1" applyAlignment="1">
      <alignment horizontal="justify" vertical="center"/>
    </xf>
    <xf numFmtId="0" fontId="2" fillId="0" borderId="9" xfId="5" applyFont="1" applyBorder="1" applyAlignment="1">
      <alignment horizontal="center" vertical="center" wrapText="1"/>
    </xf>
    <xf numFmtId="0" fontId="0" fillId="0" borderId="33" xfId="5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58" fontId="22" fillId="3" borderId="0" xfId="5" applyNumberFormat="1" applyFont="1" applyFill="1" applyAlignment="1">
      <alignment horizontal="center" vertical="center"/>
    </xf>
    <xf numFmtId="0" fontId="22" fillId="3" borderId="0" xfId="5" applyFont="1" applyFill="1" applyAlignment="1">
      <alignment horizontal="center" vertical="center"/>
    </xf>
    <xf numFmtId="0" fontId="14" fillId="0" borderId="30" xfId="5" applyFont="1" applyBorder="1" applyAlignment="1">
      <alignment horizontal="left" vertical="center" wrapText="1"/>
    </xf>
    <xf numFmtId="0" fontId="21" fillId="3" borderId="0" xfId="5" applyFont="1" applyFill="1" applyAlignment="1">
      <alignment horizontal="center" vertical="center" wrapText="1"/>
    </xf>
    <xf numFmtId="0" fontId="21" fillId="3" borderId="0" xfId="5" applyFont="1" applyFill="1" applyAlignment="1">
      <alignment horizontal="center" vertical="center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 applyAlignment="1">
      <alignment horizontal="center" vertical="top" wrapText="1"/>
    </xf>
    <xf numFmtId="0" fontId="2" fillId="3" borderId="65" xfId="5" applyFont="1" applyFill="1" applyBorder="1" applyAlignment="1">
      <alignment vertical="center" wrapText="1"/>
    </xf>
    <xf numFmtId="0" fontId="24" fillId="3" borderId="0" xfId="5" applyFont="1" applyFill="1" applyAlignment="1">
      <alignment horizontal="center" vertical="center" wrapText="1"/>
    </xf>
    <xf numFmtId="0" fontId="3" fillId="4" borderId="66" xfId="5" applyFont="1" applyFill="1" applyBorder="1" applyAlignment="1">
      <alignment vertical="center" wrapText="1"/>
    </xf>
    <xf numFmtId="0" fontId="3" fillId="3" borderId="66" xfId="5" applyFont="1" applyFill="1" applyBorder="1" applyAlignment="1">
      <alignment vertical="center" wrapText="1"/>
    </xf>
    <xf numFmtId="0" fontId="3" fillId="3" borderId="66" xfId="5" applyFont="1" applyFill="1" applyBorder="1" applyAlignment="1">
      <alignment horizontal="right" vertical="center" wrapText="1"/>
    </xf>
    <xf numFmtId="0" fontId="2" fillId="3" borderId="66" xfId="5" applyFont="1" applyFill="1" applyBorder="1" applyAlignment="1">
      <alignment horizontal="left" vertical="center" wrapText="1"/>
    </xf>
    <xf numFmtId="0" fontId="2" fillId="3" borderId="67" xfId="5" applyFont="1" applyFill="1" applyBorder="1" applyAlignment="1">
      <alignment vertical="center" wrapText="1"/>
    </xf>
    <xf numFmtId="0" fontId="3" fillId="4" borderId="59" xfId="5" applyFont="1" applyFill="1" applyBorder="1" applyAlignment="1">
      <alignment vertical="center" wrapText="1"/>
    </xf>
    <xf numFmtId="0" fontId="3" fillId="3" borderId="59" xfId="5" applyFont="1" applyFill="1" applyBorder="1" applyAlignment="1">
      <alignment vertical="center" wrapText="1"/>
    </xf>
    <xf numFmtId="0" fontId="3" fillId="3" borderId="59" xfId="5" applyFont="1" applyFill="1" applyBorder="1" applyAlignment="1">
      <alignment horizontal="right" vertical="center" wrapText="1"/>
    </xf>
    <xf numFmtId="0" fontId="2" fillId="3" borderId="59" xfId="5" applyFont="1" applyFill="1" applyBorder="1" applyAlignment="1">
      <alignment horizontal="left" vertical="center" wrapText="1"/>
    </xf>
    <xf numFmtId="0" fontId="2" fillId="3" borderId="102" xfId="5" applyFont="1" applyFill="1" applyBorder="1" applyAlignment="1">
      <alignment vertical="center" wrapText="1"/>
    </xf>
    <xf numFmtId="0" fontId="24" fillId="3" borderId="0" xfId="0" applyFont="1" applyFill="1" applyAlignment="1" applyProtection="1">
      <alignment horizontal="center" wrapText="1"/>
      <protection locked="0"/>
    </xf>
    <xf numFmtId="0" fontId="24" fillId="3" borderId="0" xfId="0" applyFont="1" applyFill="1" applyAlignment="1" applyProtection="1">
      <alignment horizontal="center" vertical="center" wrapText="1"/>
      <protection locked="0"/>
    </xf>
    <xf numFmtId="0" fontId="21" fillId="3" borderId="0" xfId="0" applyFont="1" applyFill="1" applyAlignment="1">
      <alignment horizontal="center" vertical="top"/>
    </xf>
    <xf numFmtId="0" fontId="26" fillId="4" borderId="108" xfId="5" applyFont="1" applyFill="1" applyBorder="1" applyAlignment="1">
      <alignment horizontal="center" vertical="center"/>
    </xf>
    <xf numFmtId="0" fontId="3" fillId="0" borderId="0" xfId="5" applyFont="1" applyAlignment="1">
      <alignment horizontal="center" vertical="center"/>
    </xf>
    <xf numFmtId="0" fontId="3" fillId="0" borderId="0" xfId="5" applyFont="1">
      <alignment vertical="center"/>
    </xf>
    <xf numFmtId="0" fontId="6" fillId="3" borderId="0" xfId="5" applyFont="1" applyFill="1" applyAlignment="1">
      <alignment horizontal="center" vertical="center"/>
    </xf>
    <xf numFmtId="0" fontId="3" fillId="0" borderId="0" xfId="5" applyFont="1" applyAlignment="1">
      <alignment horizontal="justify" vertical="center"/>
    </xf>
    <xf numFmtId="0" fontId="28" fillId="3" borderId="0" xfId="5" applyFont="1" applyFill="1" applyAlignment="1">
      <alignment horizontal="center" vertical="center"/>
    </xf>
    <xf numFmtId="0" fontId="2" fillId="0" borderId="4" xfId="5" applyFont="1" applyBorder="1" applyAlignment="1">
      <alignment horizontal="center" vertical="center" wrapText="1"/>
    </xf>
    <xf numFmtId="0" fontId="2" fillId="3" borderId="4" xfId="5" applyFont="1" applyFill="1" applyBorder="1" applyAlignment="1">
      <alignment horizontal="center" vertical="center" wrapText="1"/>
    </xf>
    <xf numFmtId="0" fontId="2" fillId="3" borderId="5" xfId="5" applyFont="1" applyFill="1" applyBorder="1" applyAlignment="1">
      <alignment horizontal="center" vertical="center" wrapText="1"/>
    </xf>
    <xf numFmtId="0" fontId="2" fillId="3" borderId="3" xfId="5" applyFont="1" applyFill="1" applyBorder="1" applyAlignment="1">
      <alignment vertical="center" wrapText="1"/>
    </xf>
    <xf numFmtId="0" fontId="2" fillId="3" borderId="6" xfId="5" applyFont="1" applyFill="1" applyBorder="1" applyAlignment="1">
      <alignment vertical="center" wrapText="1"/>
    </xf>
    <xf numFmtId="0" fontId="2" fillId="0" borderId="9" xfId="5" applyFont="1" applyBorder="1" applyAlignment="1">
      <alignment horizontal="left" vertical="center" wrapText="1"/>
    </xf>
    <xf numFmtId="0" fontId="2" fillId="0" borderId="9" xfId="5" applyFont="1" applyBorder="1" applyAlignment="1">
      <alignment vertical="center" wrapText="1"/>
    </xf>
    <xf numFmtId="0" fontId="14" fillId="0" borderId="9" xfId="5" applyFont="1" applyBorder="1" applyAlignment="1">
      <alignment horizontal="left" vertical="center"/>
    </xf>
    <xf numFmtId="0" fontId="2" fillId="4" borderId="105" xfId="0" applyFont="1" applyFill="1" applyBorder="1" applyAlignment="1" applyProtection="1">
      <alignment vertical="center" wrapText="1"/>
      <protection locked="0"/>
    </xf>
    <xf numFmtId="0" fontId="2" fillId="3" borderId="106" xfId="0" applyFont="1" applyFill="1" applyBorder="1" applyAlignment="1" applyProtection="1">
      <alignment vertical="center" wrapText="1"/>
      <protection locked="0"/>
    </xf>
    <xf numFmtId="0" fontId="2" fillId="4" borderId="106" xfId="0" applyFont="1" applyFill="1" applyBorder="1" applyAlignment="1" applyProtection="1">
      <alignment vertical="center" wrapText="1"/>
      <protection locked="0"/>
    </xf>
    <xf numFmtId="0" fontId="2" fillId="3" borderId="107" xfId="0" applyFont="1" applyFill="1" applyBorder="1" applyAlignment="1" applyProtection="1">
      <alignment vertical="center" wrapText="1"/>
      <protection locked="0"/>
    </xf>
    <xf numFmtId="0" fontId="2" fillId="4" borderId="71" xfId="0" applyFont="1" applyFill="1" applyBorder="1" applyAlignment="1" applyProtection="1">
      <alignment vertical="center" wrapText="1"/>
      <protection locked="0"/>
    </xf>
    <xf numFmtId="0" fontId="2" fillId="4" borderId="37" xfId="0" applyFont="1" applyFill="1" applyBorder="1" applyAlignment="1" applyProtection="1">
      <alignment vertical="center" wrapText="1"/>
      <protection locked="0"/>
    </xf>
    <xf numFmtId="0" fontId="2" fillId="3" borderId="37" xfId="0" applyFont="1" applyFill="1" applyBorder="1" applyAlignment="1" applyProtection="1">
      <alignment vertical="center" wrapText="1"/>
      <protection locked="0"/>
    </xf>
    <xf numFmtId="0" fontId="2" fillId="3" borderId="118" xfId="0" applyFont="1" applyFill="1" applyBorder="1" applyAlignment="1" applyProtection="1">
      <alignment vertical="center" wrapText="1"/>
      <protection locked="0"/>
    </xf>
    <xf numFmtId="0" fontId="0" fillId="0" borderId="30" xfId="5" applyFont="1" applyBorder="1" applyAlignment="1">
      <alignment horizontal="left" vertical="center" wrapText="1"/>
    </xf>
    <xf numFmtId="0" fontId="19" fillId="0" borderId="30" xfId="5" applyBorder="1" applyAlignment="1">
      <alignment vertical="center" wrapText="1"/>
    </xf>
    <xf numFmtId="0" fontId="19" fillId="0" borderId="56" xfId="5" applyBorder="1" applyAlignment="1">
      <alignment vertical="center" wrapText="1"/>
    </xf>
    <xf numFmtId="0" fontId="30" fillId="4" borderId="65" xfId="5" applyFont="1" applyFill="1" applyBorder="1" applyAlignment="1">
      <alignment horizontal="center" vertical="center" wrapText="1"/>
    </xf>
    <xf numFmtId="0" fontId="30" fillId="4" borderId="100" xfId="5" applyFont="1" applyFill="1" applyBorder="1" applyAlignment="1">
      <alignment horizontal="center" vertical="center" wrapText="1"/>
    </xf>
    <xf numFmtId="0" fontId="33" fillId="4" borderId="66" xfId="5" applyFont="1" applyFill="1" applyBorder="1" applyAlignment="1">
      <alignment vertical="center" wrapText="1"/>
    </xf>
    <xf numFmtId="0" fontId="33" fillId="4" borderId="59" xfId="5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38" fillId="3" borderId="0" xfId="0" applyFont="1" applyFill="1" applyAlignment="1" applyProtection="1">
      <alignment horizontal="center" vertical="center" wrapText="1"/>
      <protection locked="0"/>
    </xf>
    <xf numFmtId="0" fontId="31" fillId="0" borderId="4" xfId="5" applyFont="1" applyBorder="1" applyAlignment="1">
      <alignment horizontal="center" vertical="center" wrapText="1"/>
    </xf>
    <xf numFmtId="0" fontId="41" fillId="0" borderId="65" xfId="5" applyFont="1" applyBorder="1" applyAlignment="1">
      <alignment vertical="center" wrapText="1"/>
    </xf>
    <xf numFmtId="0" fontId="41" fillId="0" borderId="100" xfId="5" applyFont="1" applyBorder="1" applyAlignment="1">
      <alignment vertical="center" wrapText="1"/>
    </xf>
    <xf numFmtId="0" fontId="41" fillId="0" borderId="68" xfId="5" applyFont="1" applyBorder="1" applyAlignment="1">
      <alignment vertical="center" wrapText="1"/>
    </xf>
    <xf numFmtId="0" fontId="48" fillId="3" borderId="0" xfId="1" applyFont="1" applyFill="1">
      <alignment vertical="center"/>
    </xf>
    <xf numFmtId="0" fontId="2" fillId="3" borderId="0" xfId="0" applyFont="1" applyFill="1" applyAlignment="1" applyProtection="1">
      <alignment horizontal="justify" vertical="center" wrapText="1"/>
      <protection locked="0"/>
    </xf>
    <xf numFmtId="0" fontId="54" fillId="3" borderId="0" xfId="0" applyFont="1" applyFill="1" applyAlignment="1" applyProtection="1">
      <alignment horizontal="center" vertical="center" wrapText="1"/>
      <protection locked="0"/>
    </xf>
    <xf numFmtId="0" fontId="50" fillId="3" borderId="3" xfId="1" applyFont="1" applyFill="1" applyBorder="1" applyAlignment="1">
      <alignment vertical="center" wrapText="1"/>
    </xf>
    <xf numFmtId="0" fontId="7" fillId="3" borderId="0" xfId="1" applyFill="1" applyAlignment="1">
      <alignment vertical="center" wrapText="1"/>
    </xf>
    <xf numFmtId="0" fontId="1" fillId="3" borderId="157" xfId="6" applyFont="1" applyFill="1" applyBorder="1" applyAlignment="1" applyProtection="1">
      <alignment horizontal="center" vertical="center" wrapText="1"/>
      <protection locked="0"/>
    </xf>
    <xf numFmtId="0" fontId="1" fillId="3" borderId="0" xfId="5" applyFont="1" applyFill="1">
      <alignment vertical="center"/>
    </xf>
    <xf numFmtId="0" fontId="1" fillId="3" borderId="0" xfId="5" applyFont="1" applyFill="1" applyAlignment="1">
      <alignment horizontal="left" vertical="center"/>
    </xf>
    <xf numFmtId="0" fontId="19" fillId="3" borderId="0" xfId="5" applyFill="1">
      <alignment vertical="center"/>
    </xf>
    <xf numFmtId="0" fontId="14" fillId="3" borderId="0" xfId="5" applyFont="1" applyFill="1">
      <alignment vertical="center"/>
    </xf>
    <xf numFmtId="0" fontId="2" fillId="3" borderId="0" xfId="5" applyFont="1" applyFill="1" applyAlignment="1">
      <alignment horizontal="left" vertical="center"/>
    </xf>
    <xf numFmtId="0" fontId="14" fillId="3" borderId="0" xfId="5" applyFont="1" applyFill="1" applyAlignment="1">
      <alignment horizontal="left" vertical="center"/>
    </xf>
    <xf numFmtId="0" fontId="2" fillId="3" borderId="0" xfId="5" applyFont="1" applyFill="1" applyAlignment="1">
      <alignment horizontal="justify" vertical="center"/>
    </xf>
    <xf numFmtId="0" fontId="14" fillId="3" borderId="30" xfId="5" applyFont="1" applyFill="1" applyBorder="1" applyAlignment="1">
      <alignment vertical="center" wrapText="1"/>
    </xf>
    <xf numFmtId="0" fontId="14" fillId="3" borderId="56" xfId="5" applyFont="1" applyFill="1" applyBorder="1" applyAlignment="1">
      <alignment vertical="center" wrapText="1"/>
    </xf>
    <xf numFmtId="0" fontId="2" fillId="3" borderId="3" xfId="5" applyFont="1" applyFill="1" applyBorder="1">
      <alignment vertical="center"/>
    </xf>
    <xf numFmtId="0" fontId="25" fillId="3" borderId="0" xfId="0" applyFont="1" applyFill="1" applyAlignment="1">
      <alignment horizontal="left" vertical="top" indent="1"/>
    </xf>
    <xf numFmtId="0" fontId="3" fillId="3" borderId="0" xfId="5" applyFont="1" applyFill="1" applyAlignment="1">
      <alignment horizontal="center" vertical="center"/>
    </xf>
    <xf numFmtId="0" fontId="3" fillId="3" borderId="0" xfId="5" applyFont="1" applyFill="1">
      <alignment vertical="center"/>
    </xf>
    <xf numFmtId="0" fontId="0" fillId="3" borderId="0" xfId="0" applyFill="1">
      <alignment vertical="center"/>
    </xf>
    <xf numFmtId="0" fontId="43" fillId="0" borderId="66" xfId="5" applyFont="1" applyBorder="1" applyAlignment="1">
      <alignment vertical="center" wrapText="1"/>
    </xf>
    <xf numFmtId="0" fontId="2" fillId="3" borderId="165" xfId="5" applyFont="1" applyFill="1" applyBorder="1" applyAlignment="1">
      <alignment vertical="center" wrapText="1"/>
    </xf>
    <xf numFmtId="0" fontId="41" fillId="0" borderId="69" xfId="5" applyFont="1" applyBorder="1" applyAlignment="1">
      <alignment vertical="center" wrapText="1"/>
    </xf>
    <xf numFmtId="0" fontId="3" fillId="4" borderId="69" xfId="5" applyFont="1" applyFill="1" applyBorder="1" applyAlignment="1">
      <alignment vertical="center" wrapText="1"/>
    </xf>
    <xf numFmtId="0" fontId="3" fillId="3" borderId="69" xfId="5" applyFont="1" applyFill="1" applyBorder="1" applyAlignment="1">
      <alignment vertical="center" wrapText="1"/>
    </xf>
    <xf numFmtId="0" fontId="3" fillId="3" borderId="69" xfId="5" applyFont="1" applyFill="1" applyBorder="1" applyAlignment="1">
      <alignment horizontal="right" vertical="center" wrapText="1"/>
    </xf>
    <xf numFmtId="0" fontId="2" fillId="3" borderId="69" xfId="5" applyFont="1" applyFill="1" applyBorder="1" applyAlignment="1">
      <alignment horizontal="left" vertical="center" wrapText="1"/>
    </xf>
    <xf numFmtId="0" fontId="2" fillId="3" borderId="70" xfId="5" applyFont="1" applyFill="1" applyBorder="1" applyAlignment="1">
      <alignment vertical="center" wrapText="1"/>
    </xf>
    <xf numFmtId="0" fontId="26" fillId="4" borderId="166" xfId="5" applyFont="1" applyFill="1" applyBorder="1" applyAlignment="1">
      <alignment horizontal="center" vertical="center"/>
    </xf>
    <xf numFmtId="0" fontId="52" fillId="4" borderId="135" xfId="0" applyFont="1" applyFill="1" applyBorder="1" applyAlignment="1" applyProtection="1">
      <alignment horizontal="center" vertical="center" wrapText="1"/>
      <protection locked="0"/>
    </xf>
    <xf numFmtId="0" fontId="64" fillId="3" borderId="0" xfId="0" applyFont="1" applyFill="1" applyAlignment="1">
      <alignment horizontal="center" vertical="center"/>
    </xf>
    <xf numFmtId="0" fontId="58" fillId="3" borderId="0" xfId="1" applyFont="1" applyFill="1" applyAlignment="1">
      <alignment horizontal="center" vertical="center"/>
    </xf>
    <xf numFmtId="0" fontId="47" fillId="3" borderId="0" xfId="1" applyFont="1" applyFill="1" applyAlignment="1">
      <alignment horizontal="center" vertical="center"/>
    </xf>
    <xf numFmtId="0" fontId="7" fillId="3" borderId="0" xfId="1" applyFill="1" applyAlignment="1">
      <alignment horizontal="left" vertical="center" wrapText="1" indent="1"/>
    </xf>
    <xf numFmtId="0" fontId="49" fillId="3" borderId="47" xfId="1" applyFont="1" applyFill="1" applyBorder="1" applyAlignment="1">
      <alignment vertical="center" wrapText="1"/>
    </xf>
    <xf numFmtId="0" fontId="12" fillId="3" borderId="0" xfId="1" applyFont="1" applyFill="1" applyAlignment="1" applyProtection="1">
      <alignment vertical="center" wrapText="1"/>
      <protection locked="0"/>
    </xf>
    <xf numFmtId="0" fontId="12" fillId="3" borderId="174" xfId="1" applyFont="1" applyFill="1" applyBorder="1" applyAlignment="1" applyProtection="1">
      <alignment vertical="center" wrapText="1"/>
      <protection locked="0"/>
    </xf>
    <xf numFmtId="0" fontId="2" fillId="0" borderId="0" xfId="5" applyFont="1">
      <alignment vertical="center"/>
    </xf>
    <xf numFmtId="0" fontId="2" fillId="4" borderId="181" xfId="5" applyFont="1" applyFill="1" applyBorder="1" applyAlignment="1">
      <alignment horizontal="center" vertical="center" wrapText="1"/>
    </xf>
    <xf numFmtId="0" fontId="2" fillId="4" borderId="182" xfId="5" applyFont="1" applyFill="1" applyBorder="1" applyAlignment="1">
      <alignment horizontal="center" vertical="center" wrapText="1"/>
    </xf>
    <xf numFmtId="0" fontId="2" fillId="4" borderId="183" xfId="5" applyFont="1" applyFill="1" applyBorder="1" applyAlignment="1">
      <alignment horizontal="center" vertical="center" wrapText="1"/>
    </xf>
    <xf numFmtId="0" fontId="4" fillId="4" borderId="184" xfId="5" applyFont="1" applyFill="1" applyBorder="1" applyAlignment="1">
      <alignment horizontal="center" vertical="center" wrapText="1"/>
    </xf>
    <xf numFmtId="0" fontId="4" fillId="4" borderId="182" xfId="5" applyFont="1" applyFill="1" applyBorder="1" applyAlignment="1">
      <alignment horizontal="center" vertical="center" wrapText="1"/>
    </xf>
    <xf numFmtId="0" fontId="4" fillId="4" borderId="183" xfId="5" applyFont="1" applyFill="1" applyBorder="1" applyAlignment="1">
      <alignment horizontal="center" vertical="center" wrapText="1"/>
    </xf>
    <xf numFmtId="0" fontId="7" fillId="3" borderId="78" xfId="5" applyFont="1" applyFill="1" applyBorder="1" applyAlignment="1">
      <alignment vertical="center" wrapText="1"/>
    </xf>
    <xf numFmtId="0" fontId="7" fillId="3" borderId="60" xfId="5" applyFont="1" applyFill="1" applyBorder="1" applyAlignment="1">
      <alignment vertical="center" wrapText="1"/>
    </xf>
    <xf numFmtId="0" fontId="7" fillId="3" borderId="165" xfId="5" applyFont="1" applyFill="1" applyBorder="1" applyAlignment="1">
      <alignment vertical="center" wrapText="1"/>
    </xf>
    <xf numFmtId="0" fontId="7" fillId="3" borderId="12" xfId="5" applyFont="1" applyFill="1" applyBorder="1" applyAlignment="1">
      <alignment vertical="center" wrapText="1"/>
    </xf>
    <xf numFmtId="0" fontId="7" fillId="3" borderId="2" xfId="5" applyFont="1" applyFill="1" applyBorder="1" applyAlignment="1">
      <alignment vertical="center" wrapText="1"/>
    </xf>
    <xf numFmtId="0" fontId="7" fillId="3" borderId="7" xfId="5" applyFont="1" applyFill="1" applyBorder="1" applyAlignment="1">
      <alignment vertical="center" wrapText="1"/>
    </xf>
    <xf numFmtId="0" fontId="59" fillId="3" borderId="0" xfId="5" applyFont="1" applyFill="1">
      <alignment vertical="center"/>
    </xf>
    <xf numFmtId="0" fontId="4" fillId="3" borderId="0" xfId="5" applyFont="1" applyFill="1">
      <alignment vertical="center"/>
    </xf>
    <xf numFmtId="0" fontId="59" fillId="3" borderId="0" xfId="5" applyFont="1" applyFill="1" applyAlignment="1">
      <alignment vertical="top"/>
    </xf>
    <xf numFmtId="0" fontId="7" fillId="3" borderId="138" xfId="5" applyFont="1" applyFill="1" applyBorder="1" applyAlignment="1">
      <alignment vertical="center" wrapText="1"/>
    </xf>
    <xf numFmtId="0" fontId="7" fillId="3" borderId="163" xfId="5" applyFont="1" applyFill="1" applyBorder="1" applyAlignment="1">
      <alignment vertical="center" wrapText="1"/>
    </xf>
    <xf numFmtId="0" fontId="39" fillId="3" borderId="0" xfId="6" applyFont="1" applyFill="1" applyAlignment="1" applyProtection="1">
      <alignment horizontal="left" vertical="center" wrapText="1"/>
      <protection locked="0"/>
    </xf>
    <xf numFmtId="0" fontId="7" fillId="0" borderId="0" xfId="1" applyAlignment="1">
      <alignment horizontal="right" vertical="center" wrapText="1"/>
    </xf>
    <xf numFmtId="0" fontId="0" fillId="0" borderId="34" xfId="5" applyFont="1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3" borderId="0" xfId="5" applyFont="1" applyFill="1" applyAlignment="1">
      <alignment horizontal="centerContinuous" vertical="center"/>
    </xf>
    <xf numFmtId="0" fontId="19" fillId="3" borderId="0" xfId="5" applyFill="1" applyAlignment="1">
      <alignment horizontal="centerContinuous" vertical="center"/>
    </xf>
    <xf numFmtId="0" fontId="19" fillId="6" borderId="189" xfId="5" applyFill="1" applyBorder="1" applyAlignment="1">
      <alignment horizontal="centerContinuous" vertical="center"/>
    </xf>
    <xf numFmtId="0" fontId="0" fillId="6" borderId="190" xfId="5" applyFont="1" applyFill="1" applyBorder="1" applyAlignment="1">
      <alignment horizontal="centerContinuous" vertical="center"/>
    </xf>
    <xf numFmtId="0" fontId="19" fillId="6" borderId="190" xfId="5" applyFill="1" applyBorder="1" applyAlignment="1">
      <alignment horizontal="centerContinuous" vertical="center"/>
    </xf>
    <xf numFmtId="0" fontId="19" fillId="6" borderId="191" xfId="5" applyFill="1" applyBorder="1" applyAlignment="1">
      <alignment horizontal="centerContinuous" vertical="center"/>
    </xf>
    <xf numFmtId="0" fontId="21" fillId="0" borderId="192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30" fillId="4" borderId="68" xfId="5" applyFont="1" applyFill="1" applyBorder="1" applyAlignment="1">
      <alignment horizontal="center" vertical="center" wrapText="1"/>
    </xf>
    <xf numFmtId="0" fontId="33" fillId="4" borderId="69" xfId="5" applyFont="1" applyFill="1" applyBorder="1" applyAlignment="1">
      <alignment vertical="center" wrapText="1"/>
    </xf>
    <xf numFmtId="0" fontId="24" fillId="3" borderId="192" xfId="5" applyFont="1" applyFill="1" applyBorder="1" applyAlignment="1">
      <alignment horizontal="center" vertical="center"/>
    </xf>
    <xf numFmtId="0" fontId="22" fillId="3" borderId="192" xfId="5" applyFont="1" applyFill="1" applyBorder="1" applyAlignment="1">
      <alignment horizontal="center" vertical="center"/>
    </xf>
    <xf numFmtId="0" fontId="21" fillId="3" borderId="192" xfId="5" applyFont="1" applyFill="1" applyBorder="1" applyAlignment="1">
      <alignment horizontal="center" vertical="center" wrapText="1"/>
    </xf>
    <xf numFmtId="0" fontId="21" fillId="3" borderId="192" xfId="5" applyFont="1" applyFill="1" applyBorder="1" applyAlignment="1">
      <alignment horizontal="center" vertical="center"/>
    </xf>
    <xf numFmtId="0" fontId="21" fillId="0" borderId="192" xfId="0" applyFont="1" applyBorder="1" applyAlignment="1">
      <alignment horizontal="center" vertical="center"/>
    </xf>
    <xf numFmtId="0" fontId="24" fillId="3" borderId="192" xfId="5" applyFont="1" applyFill="1" applyBorder="1" applyAlignment="1">
      <alignment horizontal="center" vertical="center" wrapText="1"/>
    </xf>
    <xf numFmtId="0" fontId="1" fillId="3" borderId="0" xfId="6" applyFont="1" applyFill="1" applyAlignment="1" applyProtection="1">
      <alignment horizontal="center" vertical="center" wrapText="1"/>
      <protection locked="0"/>
    </xf>
    <xf numFmtId="0" fontId="18" fillId="3" borderId="0" xfId="6" applyFont="1" applyFill="1" applyAlignment="1" applyProtection="1">
      <alignment horizontal="left" vertical="top" wrapText="1"/>
      <protection locked="0"/>
    </xf>
    <xf numFmtId="0" fontId="1" fillId="3" borderId="0" xfId="6" applyFont="1" applyFill="1" applyAlignment="1" applyProtection="1">
      <alignment horizontal="left" vertical="center" wrapText="1" indent="1"/>
      <protection locked="0"/>
    </xf>
    <xf numFmtId="0" fontId="36" fillId="3" borderId="0" xfId="6" applyFont="1" applyFill="1" applyAlignment="1" applyProtection="1">
      <alignment horizontal="left" vertical="top" wrapText="1"/>
      <protection locked="0"/>
    </xf>
    <xf numFmtId="0" fontId="59" fillId="3" borderId="0" xfId="6" applyFont="1" applyFill="1" applyAlignment="1" applyProtection="1">
      <alignment horizontal="left" vertical="center" wrapText="1" indent="1"/>
      <protection locked="0"/>
    </xf>
    <xf numFmtId="0" fontId="2" fillId="3" borderId="0" xfId="6" applyFont="1" applyFill="1" applyAlignment="1" applyProtection="1">
      <alignment horizontal="left" vertical="top" wrapText="1"/>
      <protection locked="0"/>
    </xf>
    <xf numFmtId="0" fontId="1" fillId="3" borderId="168" xfId="0" applyFont="1" applyFill="1" applyBorder="1" applyAlignment="1" applyProtection="1">
      <alignment horizontal="center" vertical="center" wrapText="1"/>
      <protection locked="0"/>
    </xf>
    <xf numFmtId="0" fontId="15" fillId="4" borderId="169" xfId="6" applyFont="1" applyFill="1" applyBorder="1" applyAlignment="1" applyProtection="1">
      <alignment vertical="top" wrapText="1"/>
      <protection locked="0"/>
    </xf>
    <xf numFmtId="0" fontId="15" fillId="4" borderId="196" xfId="6" applyFont="1" applyFill="1" applyBorder="1" applyAlignment="1" applyProtection="1">
      <alignment vertical="top" wrapText="1"/>
      <protection locked="0"/>
    </xf>
    <xf numFmtId="0" fontId="1" fillId="3" borderId="15" xfId="6" applyFont="1" applyFill="1" applyBorder="1" applyAlignment="1" applyProtection="1">
      <alignment horizontal="left" vertical="center" wrapText="1" indent="1"/>
      <protection locked="0"/>
    </xf>
    <xf numFmtId="0" fontId="1" fillId="3" borderId="8" xfId="6" applyFont="1" applyFill="1" applyBorder="1" applyAlignment="1" applyProtection="1">
      <alignment horizontal="left" vertical="center" wrapText="1" indent="1"/>
      <protection locked="0"/>
    </xf>
    <xf numFmtId="0" fontId="1" fillId="3" borderId="15" xfId="0" applyFont="1" applyFill="1" applyBorder="1" applyAlignment="1" applyProtection="1">
      <alignment vertical="center" wrapText="1"/>
      <protection locked="0"/>
    </xf>
    <xf numFmtId="0" fontId="1" fillId="3" borderId="174" xfId="0" applyFont="1" applyFill="1" applyBorder="1" applyAlignment="1" applyProtection="1">
      <alignment vertical="center" wrapText="1"/>
      <protection locked="0"/>
    </xf>
    <xf numFmtId="0" fontId="1" fillId="3" borderId="12" xfId="0" applyFont="1" applyFill="1" applyBorder="1" applyAlignment="1" applyProtection="1">
      <alignment vertical="center" wrapText="1"/>
      <protection locked="0"/>
    </xf>
    <xf numFmtId="0" fontId="1" fillId="3" borderId="83" xfId="0" applyFont="1" applyFill="1" applyBorder="1" applyAlignment="1" applyProtection="1">
      <alignment vertical="center" wrapText="1"/>
      <protection locked="0"/>
    </xf>
    <xf numFmtId="0" fontId="15" fillId="3" borderId="0" xfId="6" applyFont="1" applyFill="1" applyAlignment="1" applyProtection="1">
      <alignment horizontal="left" vertical="top" wrapText="1"/>
      <protection locked="0"/>
    </xf>
    <xf numFmtId="0" fontId="38" fillId="3" borderId="192" xfId="0" applyFont="1" applyFill="1" applyBorder="1" applyAlignment="1" applyProtection="1">
      <alignment horizontal="center" vertical="center" wrapText="1"/>
      <protection locked="0"/>
    </xf>
    <xf numFmtId="0" fontId="76" fillId="4" borderId="169" xfId="6" applyFont="1" applyFill="1" applyBorder="1" applyAlignment="1" applyProtection="1">
      <alignment vertical="top" wrapText="1"/>
      <protection locked="0"/>
    </xf>
    <xf numFmtId="0" fontId="38" fillId="3" borderId="60" xfId="0" applyFont="1" applyFill="1" applyBorder="1" applyAlignment="1" applyProtection="1">
      <alignment horizontal="center" vertical="center" wrapText="1"/>
      <protection locked="0"/>
    </xf>
    <xf numFmtId="0" fontId="76" fillId="4" borderId="196" xfId="6" applyFont="1" applyFill="1" applyBorder="1" applyAlignment="1" applyProtection="1">
      <alignment vertical="top" wrapText="1"/>
      <protection locked="0"/>
    </xf>
    <xf numFmtId="0" fontId="63" fillId="3" borderId="0" xfId="1" applyFont="1" applyFill="1" applyAlignment="1">
      <alignment horizontal="centerContinuous" vertical="center"/>
    </xf>
    <xf numFmtId="0" fontId="7" fillId="3" borderId="0" xfId="1" applyFill="1" applyAlignment="1">
      <alignment horizontal="left" vertical="center" indent="1"/>
    </xf>
    <xf numFmtId="0" fontId="7" fillId="3" borderId="0" xfId="1" applyFill="1" applyAlignment="1">
      <alignment horizontal="left" vertical="center"/>
    </xf>
    <xf numFmtId="0" fontId="48" fillId="3" borderId="0" xfId="1" applyFont="1" applyFill="1" applyAlignment="1">
      <alignment horizontal="center" vertical="center"/>
    </xf>
    <xf numFmtId="0" fontId="35" fillId="0" borderId="0" xfId="1" applyFont="1" applyAlignment="1">
      <alignment horizontal="centerContinuous" vertical="center"/>
    </xf>
    <xf numFmtId="0" fontId="4" fillId="0" borderId="0" xfId="1" applyFont="1" applyAlignment="1">
      <alignment horizontal="centerContinuous" vertical="center"/>
    </xf>
    <xf numFmtId="0" fontId="78" fillId="3" borderId="0" xfId="8" applyFont="1" applyFill="1" applyAlignment="1">
      <alignment horizontal="left" vertical="center" indent="2"/>
    </xf>
    <xf numFmtId="0" fontId="50" fillId="0" borderId="33" xfId="1" applyFont="1" applyBorder="1" applyAlignment="1">
      <alignment horizontal="center" vertical="center" wrapText="1"/>
    </xf>
    <xf numFmtId="0" fontId="44" fillId="8" borderId="49" xfId="3" applyFont="1" applyFill="1" applyBorder="1" applyAlignment="1">
      <alignment horizontal="centerContinuous" vertical="center" wrapText="1"/>
    </xf>
    <xf numFmtId="0" fontId="44" fillId="8" borderId="47" xfId="3" applyFont="1" applyFill="1" applyBorder="1" applyAlignment="1">
      <alignment horizontal="centerContinuous" vertical="center"/>
    </xf>
    <xf numFmtId="0" fontId="44" fillId="8" borderId="47" xfId="3" applyFont="1" applyFill="1" applyBorder="1" applyAlignment="1">
      <alignment horizontal="centerContinuous" vertical="center" wrapText="1"/>
    </xf>
    <xf numFmtId="0" fontId="27" fillId="8" borderId="47" xfId="1" applyFont="1" applyFill="1" applyBorder="1" applyAlignment="1" applyProtection="1">
      <alignment horizontal="centerContinuous" vertical="center" wrapText="1"/>
      <protection locked="0"/>
    </xf>
    <xf numFmtId="0" fontId="27" fillId="8" borderId="58" xfId="1" applyFont="1" applyFill="1" applyBorder="1" applyAlignment="1" applyProtection="1">
      <alignment horizontal="centerContinuous" vertical="top" wrapText="1"/>
      <protection locked="0"/>
    </xf>
    <xf numFmtId="0" fontId="27" fillId="8" borderId="141" xfId="1" applyFont="1" applyFill="1" applyBorder="1" applyAlignment="1" applyProtection="1">
      <alignment horizontal="center" vertical="center" wrapText="1"/>
      <protection locked="0"/>
    </xf>
    <xf numFmtId="0" fontId="11" fillId="3" borderId="0" xfId="1" applyFont="1" applyFill="1" applyAlignment="1">
      <alignment horizontal="left" vertical="center"/>
    </xf>
    <xf numFmtId="0" fontId="69" fillId="3" borderId="4" xfId="1" applyFont="1" applyFill="1" applyBorder="1" applyAlignment="1">
      <alignment horizontal="left" vertical="center" indent="3"/>
    </xf>
    <xf numFmtId="0" fontId="69" fillId="3" borderId="202" xfId="1" applyFont="1" applyFill="1" applyBorder="1" applyAlignment="1">
      <alignment horizontal="left" vertical="center" indent="3"/>
    </xf>
    <xf numFmtId="180" fontId="8" fillId="10" borderId="178" xfId="1" applyNumberFormat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left" vertical="center" wrapText="1" indent="3"/>
    </xf>
    <xf numFmtId="0" fontId="4" fillId="0" borderId="79" xfId="1" applyFont="1" applyBorder="1" applyAlignment="1">
      <alignment horizontal="left" vertical="center" wrapText="1" indent="3"/>
    </xf>
    <xf numFmtId="0" fontId="70" fillId="0" borderId="2" xfId="1" applyFont="1" applyBorder="1" applyAlignment="1">
      <alignment horizontal="left" vertical="top" wrapText="1" indent="5"/>
    </xf>
    <xf numFmtId="0" fontId="70" fillId="0" borderId="83" xfId="1" applyFont="1" applyBorder="1" applyAlignment="1">
      <alignment horizontal="left" vertical="top" wrapText="1" indent="5"/>
    </xf>
    <xf numFmtId="0" fontId="71" fillId="0" borderId="4" xfId="1" applyFont="1" applyBorder="1" applyAlignment="1">
      <alignment horizontal="left" vertical="center" indent="3"/>
    </xf>
    <xf numFmtId="180" fontId="8" fillId="10" borderId="130" xfId="1" applyNumberFormat="1" applyFont="1" applyFill="1" applyBorder="1" applyAlignment="1">
      <alignment horizontal="center" vertical="center" wrapText="1"/>
    </xf>
    <xf numFmtId="0" fontId="59" fillId="0" borderId="0" xfId="1" applyFont="1" applyAlignment="1">
      <alignment vertical="center" wrapText="1"/>
    </xf>
    <xf numFmtId="0" fontId="83" fillId="4" borderId="130" xfId="0" applyFont="1" applyFill="1" applyBorder="1" applyAlignment="1" applyProtection="1">
      <alignment horizontal="center" vertical="center" wrapText="1"/>
      <protection locked="0"/>
    </xf>
    <xf numFmtId="176" fontId="31" fillId="10" borderId="130" xfId="6" applyNumberFormat="1" applyFont="1" applyFill="1" applyBorder="1" applyAlignment="1" applyProtection="1">
      <alignment horizontal="right" vertical="center" wrapText="1"/>
      <protection locked="0"/>
    </xf>
    <xf numFmtId="0" fontId="38" fillId="0" borderId="192" xfId="0" applyFont="1" applyBorder="1" applyAlignment="1" applyProtection="1">
      <alignment horizontal="center" vertical="center" wrapText="1"/>
      <protection locked="0"/>
    </xf>
    <xf numFmtId="0" fontId="31" fillId="4" borderId="105" xfId="0" applyFont="1" applyFill="1" applyBorder="1" applyAlignment="1" applyProtection="1">
      <alignment vertical="center" wrapText="1"/>
      <protection locked="0"/>
    </xf>
    <xf numFmtId="0" fontId="31" fillId="4" borderId="71" xfId="0" applyFont="1" applyFill="1" applyBorder="1" applyAlignment="1" applyProtection="1">
      <alignment vertical="center" wrapText="1"/>
      <protection locked="0"/>
    </xf>
    <xf numFmtId="0" fontId="31" fillId="4" borderId="106" xfId="0" applyFont="1" applyFill="1" applyBorder="1" applyAlignment="1" applyProtection="1">
      <alignment vertical="center" wrapText="1"/>
      <protection locked="0"/>
    </xf>
    <xf numFmtId="0" fontId="31" fillId="4" borderId="37" xfId="0" applyFont="1" applyFill="1" applyBorder="1" applyAlignment="1" applyProtection="1">
      <alignment vertical="center" wrapText="1"/>
      <protection locked="0"/>
    </xf>
    <xf numFmtId="0" fontId="77" fillId="10" borderId="33" xfId="1" applyFont="1" applyFill="1" applyBorder="1" applyAlignment="1">
      <alignment horizontal="center" vertical="center"/>
    </xf>
    <xf numFmtId="0" fontId="1" fillId="3" borderId="34" xfId="6" applyFont="1" applyFill="1" applyBorder="1" applyAlignment="1" applyProtection="1">
      <alignment horizontal="right" vertical="center" wrapText="1"/>
      <protection locked="0"/>
    </xf>
    <xf numFmtId="0" fontId="1" fillId="3" borderId="34" xfId="6" applyFont="1" applyFill="1" applyBorder="1" applyAlignment="1" applyProtection="1">
      <alignment horizontal="right" vertical="center"/>
      <protection locked="0"/>
    </xf>
    <xf numFmtId="0" fontId="1" fillId="0" borderId="60" xfId="6" applyFont="1" applyBorder="1" applyAlignment="1" applyProtection="1">
      <alignment horizontal="center" vertical="center" wrapText="1"/>
      <protection locked="0"/>
    </xf>
    <xf numFmtId="0" fontId="84" fillId="4" borderId="166" xfId="5" applyFont="1" applyFill="1" applyBorder="1" applyAlignment="1">
      <alignment horizontal="center" vertical="center"/>
    </xf>
    <xf numFmtId="0" fontId="26" fillId="4" borderId="241" xfId="5" applyFont="1" applyFill="1" applyBorder="1" applyAlignment="1">
      <alignment horizontal="center" vertical="center"/>
    </xf>
    <xf numFmtId="0" fontId="84" fillId="4" borderId="241" xfId="5" applyFont="1" applyFill="1" applyBorder="1" applyAlignment="1">
      <alignment horizontal="center" vertical="center"/>
    </xf>
    <xf numFmtId="0" fontId="26" fillId="0" borderId="109" xfId="5" applyFont="1" applyBorder="1">
      <alignment vertical="center"/>
    </xf>
    <xf numFmtId="0" fontId="26" fillId="0" borderId="110" xfId="5" applyFont="1" applyBorder="1">
      <alignment vertical="center"/>
    </xf>
    <xf numFmtId="0" fontId="26" fillId="0" borderId="111" xfId="5" applyFont="1" applyBorder="1">
      <alignment vertical="center"/>
    </xf>
    <xf numFmtId="0" fontId="84" fillId="4" borderId="108" xfId="5" applyFont="1" applyFill="1" applyBorder="1" applyAlignment="1">
      <alignment horizontal="center" vertical="center"/>
    </xf>
    <xf numFmtId="0" fontId="91" fillId="3" borderId="0" xfId="5" applyFont="1" applyFill="1" applyAlignment="1">
      <alignment horizontal="right" vertical="center"/>
    </xf>
    <xf numFmtId="0" fontId="26" fillId="4" borderId="243" xfId="5" applyFont="1" applyFill="1" applyBorder="1" applyAlignment="1">
      <alignment horizontal="center" vertical="center"/>
    </xf>
    <xf numFmtId="0" fontId="84" fillId="4" borderId="243" xfId="5" applyFont="1" applyFill="1" applyBorder="1" applyAlignment="1">
      <alignment horizontal="center" vertical="center"/>
    </xf>
    <xf numFmtId="58" fontId="21" fillId="3" borderId="192" xfId="5" applyNumberFormat="1" applyFont="1" applyFill="1" applyBorder="1" applyAlignment="1">
      <alignment horizontal="center" vertical="center"/>
    </xf>
    <xf numFmtId="0" fontId="0" fillId="3" borderId="0" xfId="0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9" borderId="189" xfId="0" applyFill="1" applyBorder="1" applyAlignment="1" applyProtection="1">
      <alignment horizontal="centerContinuous" vertical="center"/>
      <protection locked="0"/>
    </xf>
    <xf numFmtId="0" fontId="0" fillId="9" borderId="190" xfId="0" applyFill="1" applyBorder="1" applyAlignment="1" applyProtection="1">
      <alignment horizontal="centerContinuous" vertical="center"/>
      <protection locked="0"/>
    </xf>
    <xf numFmtId="0" fontId="0" fillId="9" borderId="191" xfId="0" applyFill="1" applyBorder="1" applyAlignment="1" applyProtection="1">
      <alignment horizontal="centerContinuous" vertical="center"/>
      <protection locked="0"/>
    </xf>
    <xf numFmtId="0" fontId="44" fillId="3" borderId="0" xfId="0" applyFont="1" applyFill="1" applyProtection="1">
      <alignment vertical="center"/>
      <protection locked="0"/>
    </xf>
    <xf numFmtId="0" fontId="44" fillId="3" borderId="0" xfId="0" applyFont="1" applyFill="1" applyAlignment="1" applyProtection="1">
      <alignment horizontal="right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72" fillId="3" borderId="0" xfId="0" applyFont="1" applyFill="1" applyAlignment="1" applyProtection="1">
      <alignment horizontal="center" vertical="center"/>
      <protection locked="0"/>
    </xf>
    <xf numFmtId="0" fontId="37" fillId="3" borderId="0" xfId="0" applyFont="1" applyFill="1" applyAlignment="1" applyProtection="1">
      <alignment horizontal="center" vertical="center"/>
      <protection locked="0"/>
    </xf>
    <xf numFmtId="0" fontId="21" fillId="0" borderId="192" xfId="0" applyFont="1" applyBorder="1" applyAlignment="1" applyProtection="1">
      <alignment horizontal="center" vertical="center" wrapText="1"/>
      <protection locked="0"/>
    </xf>
    <xf numFmtId="0" fontId="19" fillId="0" borderId="0" xfId="6" applyProtection="1">
      <alignment vertical="center"/>
      <protection locked="0"/>
    </xf>
    <xf numFmtId="0" fontId="75" fillId="3" borderId="192" xfId="6" applyFont="1" applyFill="1" applyBorder="1" applyAlignment="1" applyProtection="1">
      <alignment horizontal="center" vertical="center" wrapText="1"/>
      <protection locked="0"/>
    </xf>
    <xf numFmtId="0" fontId="19" fillId="3" borderId="0" xfId="6" applyFill="1" applyProtection="1">
      <alignment vertical="center"/>
      <protection locked="0"/>
    </xf>
    <xf numFmtId="0" fontId="38" fillId="3" borderId="57" xfId="0" applyFont="1" applyFill="1" applyBorder="1" applyAlignment="1" applyProtection="1">
      <alignment horizontal="center" vertical="center" wrapText="1"/>
      <protection locked="0"/>
    </xf>
    <xf numFmtId="0" fontId="38" fillId="3" borderId="8" xfId="0" applyFont="1" applyFill="1" applyBorder="1" applyAlignment="1" applyProtection="1">
      <alignment horizontal="center" vertical="center" wrapText="1"/>
      <protection locked="0"/>
    </xf>
    <xf numFmtId="0" fontId="26" fillId="0" borderId="104" xfId="0" applyFont="1" applyBorder="1" applyAlignment="1" applyProtection="1">
      <alignment horizontal="center" vertical="center" wrapText="1"/>
      <protection locked="0"/>
    </xf>
    <xf numFmtId="0" fontId="41" fillId="0" borderId="56" xfId="0" applyFont="1" applyBorder="1" applyAlignment="1" applyProtection="1">
      <alignment horizontal="center" vertical="center" wrapText="1"/>
      <protection locked="0"/>
    </xf>
    <xf numFmtId="182" fontId="31" fillId="10" borderId="130" xfId="6" applyNumberFormat="1" applyFont="1" applyFill="1" applyBorder="1" applyAlignment="1" applyProtection="1">
      <alignment horizontal="right" vertical="center" wrapText="1"/>
      <protection locked="0"/>
    </xf>
    <xf numFmtId="0" fontId="26" fillId="0" borderId="38" xfId="6" applyFont="1" applyBorder="1" applyAlignment="1" applyProtection="1">
      <alignment horizontal="center" vertical="center" wrapText="1"/>
      <protection locked="0"/>
    </xf>
    <xf numFmtId="0" fontId="41" fillId="0" borderId="35" xfId="0" applyFont="1" applyBorder="1" applyAlignment="1" applyProtection="1">
      <alignment horizontal="center" vertical="center" wrapText="1"/>
      <protection locked="0"/>
    </xf>
    <xf numFmtId="0" fontId="41" fillId="0" borderId="40" xfId="0" applyFont="1" applyBorder="1" applyAlignment="1" applyProtection="1">
      <alignment horizontal="center" vertical="center" wrapText="1"/>
      <protection locked="0"/>
    </xf>
    <xf numFmtId="38" fontId="31" fillId="10" borderId="130" xfId="7" applyFont="1" applyFill="1" applyBorder="1" applyAlignment="1" applyProtection="1">
      <alignment horizontal="right" vertical="center" wrapText="1"/>
      <protection locked="0"/>
    </xf>
    <xf numFmtId="182" fontId="31" fillId="10" borderId="130" xfId="0" applyNumberFormat="1" applyFont="1" applyFill="1" applyBorder="1" applyAlignment="1" applyProtection="1">
      <alignment horizontal="right" vertical="center" wrapText="1"/>
      <protection locked="0"/>
    </xf>
    <xf numFmtId="0" fontId="41" fillId="0" borderId="36" xfId="0" applyFont="1" applyBorder="1" applyAlignment="1" applyProtection="1">
      <alignment horizontal="center" vertical="center" wrapText="1"/>
      <protection locked="0"/>
    </xf>
    <xf numFmtId="0" fontId="39" fillId="3" borderId="34" xfId="0" applyFont="1" applyFill="1" applyBorder="1" applyAlignment="1" applyProtection="1">
      <alignment vertical="center" wrapText="1"/>
      <protection locked="0"/>
    </xf>
    <xf numFmtId="0" fontId="39" fillId="3" borderId="35" xfId="0" applyFont="1" applyFill="1" applyBorder="1" applyAlignment="1" applyProtection="1">
      <alignment vertical="center" wrapText="1"/>
      <protection locked="0"/>
    </xf>
    <xf numFmtId="0" fontId="39" fillId="3" borderId="35" xfId="0" applyFont="1" applyFill="1" applyBorder="1" applyAlignment="1" applyProtection="1">
      <alignment horizontal="right" vertical="center" wrapText="1"/>
      <protection locked="0"/>
    </xf>
    <xf numFmtId="0" fontId="39" fillId="3" borderId="137" xfId="0" applyFont="1" applyFill="1" applyBorder="1" applyAlignment="1" applyProtection="1">
      <alignment vertical="center" wrapText="1"/>
      <protection locked="0"/>
    </xf>
    <xf numFmtId="0" fontId="39" fillId="0" borderId="8" xfId="0" applyFont="1" applyBorder="1" applyAlignment="1" applyProtection="1">
      <alignment vertical="center" wrapText="1"/>
      <protection locked="0"/>
    </xf>
    <xf numFmtId="0" fontId="39" fillId="3" borderId="0" xfId="0" applyFont="1" applyFill="1" applyAlignment="1" applyProtection="1">
      <alignment vertical="center" wrapText="1"/>
      <protection locked="0"/>
    </xf>
    <xf numFmtId="0" fontId="41" fillId="3" borderId="0" xfId="0" applyFont="1" applyFill="1" applyAlignment="1" applyProtection="1">
      <alignment horizontal="center" vertical="center" wrapText="1"/>
      <protection locked="0"/>
    </xf>
    <xf numFmtId="0" fontId="1" fillId="0" borderId="164" xfId="6" applyFont="1" applyBorder="1" applyAlignment="1" applyProtection="1">
      <alignment horizontal="center" vertical="center" wrapText="1"/>
      <protection locked="0"/>
    </xf>
    <xf numFmtId="0" fontId="6" fillId="3" borderId="0" xfId="6" applyFont="1" applyFill="1" applyAlignment="1" applyProtection="1">
      <alignment horizontal="center" vertical="center" wrapText="1"/>
      <protection locked="0"/>
    </xf>
    <xf numFmtId="0" fontId="41" fillId="0" borderId="234" xfId="0" applyFont="1" applyBorder="1" applyAlignment="1" applyProtection="1">
      <alignment horizontal="center" vertical="center" wrapText="1"/>
      <protection locked="0"/>
    </xf>
    <xf numFmtId="0" fontId="41" fillId="0" borderId="237" xfId="0" applyFont="1" applyBorder="1" applyAlignment="1" applyProtection="1">
      <alignment horizontal="center" vertical="center" wrapText="1"/>
      <protection locked="0"/>
    </xf>
    <xf numFmtId="0" fontId="39" fillId="3" borderId="167" xfId="0" applyFont="1" applyFill="1" applyBorder="1" applyAlignment="1" applyProtection="1">
      <alignment vertical="center" wrapText="1"/>
      <protection locked="0"/>
    </xf>
    <xf numFmtId="0" fontId="39" fillId="3" borderId="136" xfId="0" applyFont="1" applyFill="1" applyBorder="1" applyAlignment="1" applyProtection="1">
      <alignment vertical="center" wrapText="1"/>
      <protection locked="0"/>
    </xf>
    <xf numFmtId="0" fontId="39" fillId="4" borderId="130" xfId="0" applyFont="1" applyFill="1" applyBorder="1" applyAlignment="1" applyProtection="1">
      <alignment vertical="center" wrapText="1"/>
      <protection locked="0"/>
    </xf>
    <xf numFmtId="0" fontId="39" fillId="3" borderId="229" xfId="0" applyFont="1" applyFill="1" applyBorder="1" applyAlignment="1" applyProtection="1">
      <alignment vertical="center" wrapText="1"/>
      <protection locked="0"/>
    </xf>
    <xf numFmtId="0" fontId="39" fillId="0" borderId="230" xfId="0" applyFont="1" applyBorder="1" applyAlignment="1" applyProtection="1">
      <alignment vertical="center" wrapText="1"/>
      <protection locked="0"/>
    </xf>
    <xf numFmtId="182" fontId="2" fillId="10" borderId="130" xfId="6" applyNumberFormat="1" applyFont="1" applyFill="1" applyBorder="1" applyAlignment="1">
      <alignment horizontal="right" vertical="center" wrapText="1"/>
    </xf>
    <xf numFmtId="38" fontId="2" fillId="10" borderId="130" xfId="7" applyFont="1" applyFill="1" applyBorder="1" applyAlignment="1" applyProtection="1">
      <alignment horizontal="right" vertical="center" wrapText="1"/>
    </xf>
    <xf numFmtId="182" fontId="2" fillId="10" borderId="130" xfId="0" applyNumberFormat="1" applyFont="1" applyFill="1" applyBorder="1" applyAlignment="1">
      <alignment horizontal="right" vertical="center" wrapText="1"/>
    </xf>
    <xf numFmtId="176" fontId="2" fillId="10" borderId="130" xfId="6" applyNumberFormat="1" applyFont="1" applyFill="1" applyBorder="1" applyAlignment="1">
      <alignment horizontal="right" vertical="center" wrapText="1"/>
    </xf>
    <xf numFmtId="0" fontId="81" fillId="10" borderId="130" xfId="0" applyFont="1" applyFill="1" applyBorder="1" applyAlignment="1">
      <alignment horizontal="center" vertical="center" wrapText="1"/>
    </xf>
    <xf numFmtId="0" fontId="92" fillId="5" borderId="192" xfId="0" applyFont="1" applyFill="1" applyBorder="1">
      <alignment vertical="center"/>
    </xf>
    <xf numFmtId="0" fontId="92" fillId="5" borderId="194" xfId="0" applyFont="1" applyFill="1" applyBorder="1">
      <alignment vertical="center"/>
    </xf>
    <xf numFmtId="0" fontId="92" fillId="5" borderId="194" xfId="0" applyFont="1" applyFill="1" applyBorder="1" applyAlignment="1">
      <alignment vertical="center" shrinkToFit="1"/>
    </xf>
    <xf numFmtId="0" fontId="92" fillId="5" borderId="246" xfId="0" applyFont="1" applyFill="1" applyBorder="1" applyAlignment="1">
      <alignment vertical="center" shrinkToFit="1"/>
    </xf>
    <xf numFmtId="0" fontId="92" fillId="5" borderId="0" xfId="0" applyFont="1" applyFill="1" applyAlignment="1">
      <alignment vertical="center" shrinkToFit="1"/>
    </xf>
    <xf numFmtId="0" fontId="94" fillId="5" borderId="246" xfId="0" applyFont="1" applyFill="1" applyBorder="1" applyAlignment="1">
      <alignment horizontal="center" vertical="center" shrinkToFit="1"/>
    </xf>
    <xf numFmtId="0" fontId="92" fillId="5" borderId="120" xfId="0" applyFont="1" applyFill="1" applyBorder="1">
      <alignment vertical="center"/>
    </xf>
    <xf numFmtId="186" fontId="95" fillId="5" borderId="73" xfId="1" applyNumberFormat="1" applyFont="1" applyFill="1" applyBorder="1" applyAlignment="1">
      <alignment horizontal="center" vertical="center"/>
    </xf>
    <xf numFmtId="0" fontId="95" fillId="5" borderId="73" xfId="1" applyFont="1" applyFill="1" applyBorder="1" applyAlignment="1">
      <alignment horizontal="center" vertical="center" wrapText="1"/>
    </xf>
    <xf numFmtId="0" fontId="95" fillId="11" borderId="73" xfId="1" applyFont="1" applyFill="1" applyBorder="1" applyAlignment="1">
      <alignment horizontal="center" vertical="center" wrapText="1"/>
    </xf>
    <xf numFmtId="0" fontId="96" fillId="5" borderId="247" xfId="1" applyFont="1" applyFill="1" applyBorder="1" applyAlignment="1">
      <alignment horizontal="left" vertical="center" wrapText="1"/>
    </xf>
    <xf numFmtId="0" fontId="96" fillId="5" borderId="73" xfId="1" applyFont="1" applyFill="1" applyBorder="1" applyAlignment="1">
      <alignment horizontal="left" vertical="center" wrapText="1"/>
    </xf>
    <xf numFmtId="0" fontId="95" fillId="5" borderId="73" xfId="1" applyFont="1" applyFill="1" applyBorder="1" applyAlignment="1">
      <alignment horizontal="left" vertical="center" wrapText="1"/>
    </xf>
    <xf numFmtId="0" fontId="95" fillId="5" borderId="73" xfId="1" applyFont="1" applyFill="1" applyBorder="1" applyAlignment="1">
      <alignment horizontal="left" vertical="center"/>
    </xf>
    <xf numFmtId="0" fontId="96" fillId="5" borderId="73" xfId="0" applyFont="1" applyFill="1" applyBorder="1" applyAlignment="1">
      <alignment horizontal="left" vertical="center" wrapText="1"/>
    </xf>
    <xf numFmtId="0" fontId="7" fillId="5" borderId="192" xfId="1" applyFill="1" applyBorder="1" applyAlignment="1">
      <alignment horizontal="center" vertical="center" wrapText="1"/>
    </xf>
    <xf numFmtId="0" fontId="92" fillId="5" borderId="73" xfId="0" applyFont="1" applyFill="1" applyBorder="1">
      <alignment vertical="center"/>
    </xf>
    <xf numFmtId="0" fontId="92" fillId="5" borderId="74" xfId="0" applyFont="1" applyFill="1" applyBorder="1">
      <alignment vertical="center"/>
    </xf>
    <xf numFmtId="0" fontId="92" fillId="5" borderId="210" xfId="0" applyFont="1" applyFill="1" applyBorder="1">
      <alignment vertical="center"/>
    </xf>
    <xf numFmtId="0" fontId="97" fillId="5" borderId="210" xfId="0" applyFont="1" applyFill="1" applyBorder="1" applyAlignment="1">
      <alignment vertical="center" wrapText="1"/>
    </xf>
    <xf numFmtId="0" fontId="92" fillId="5" borderId="192" xfId="0" applyFont="1" applyFill="1" applyBorder="1" applyAlignment="1">
      <alignment vertical="center" shrinkToFit="1"/>
    </xf>
    <xf numFmtId="0" fontId="92" fillId="5" borderId="119" xfId="0" applyFont="1" applyFill="1" applyBorder="1" applyAlignment="1">
      <alignment vertical="center" shrinkToFit="1"/>
    </xf>
    <xf numFmtId="0" fontId="98" fillId="11" borderId="33" xfId="0" applyFont="1" applyFill="1" applyBorder="1" applyAlignment="1">
      <alignment horizontal="center" vertical="center" wrapText="1"/>
    </xf>
    <xf numFmtId="0" fontId="98" fillId="5" borderId="33" xfId="0" applyFont="1" applyFill="1" applyBorder="1" applyAlignment="1">
      <alignment horizontal="center" vertical="center" wrapText="1"/>
    </xf>
    <xf numFmtId="0" fontId="94" fillId="5" borderId="211" xfId="0" applyFont="1" applyFill="1" applyBorder="1" applyAlignment="1">
      <alignment horizontal="center" vertical="center" shrinkToFit="1"/>
    </xf>
    <xf numFmtId="0" fontId="92" fillId="5" borderId="119" xfId="0" applyFont="1" applyFill="1" applyBorder="1">
      <alignment vertical="center"/>
    </xf>
    <xf numFmtId="0" fontId="99" fillId="5" borderId="192" xfId="1" applyFont="1" applyFill="1" applyBorder="1" applyAlignment="1">
      <alignment horizontal="center" vertical="center" wrapText="1"/>
    </xf>
    <xf numFmtId="186" fontId="7" fillId="5" borderId="192" xfId="1" applyNumberFormat="1" applyFill="1" applyBorder="1" applyAlignment="1">
      <alignment horizontal="center" vertical="center" wrapText="1"/>
    </xf>
    <xf numFmtId="0" fontId="7" fillId="11" borderId="192" xfId="1" applyFill="1" applyBorder="1" applyAlignment="1">
      <alignment horizontal="center" vertical="center" wrapText="1"/>
    </xf>
    <xf numFmtId="186" fontId="7" fillId="11" borderId="192" xfId="1" applyNumberFormat="1" applyFill="1" applyBorder="1" applyAlignment="1">
      <alignment horizontal="center" vertical="center" wrapText="1"/>
    </xf>
    <xf numFmtId="0" fontId="7" fillId="5" borderId="248" xfId="1" applyFill="1" applyBorder="1" applyAlignment="1">
      <alignment horizontal="center" vertical="center" wrapText="1"/>
    </xf>
    <xf numFmtId="0" fontId="7" fillId="5" borderId="119" xfId="1" applyFill="1" applyBorder="1" applyAlignment="1">
      <alignment horizontal="center" vertical="center" wrapText="1"/>
    </xf>
    <xf numFmtId="0" fontId="92" fillId="5" borderId="192" xfId="0" applyFont="1" applyFill="1" applyBorder="1" applyAlignment="1">
      <alignment vertical="center" wrapText="1"/>
    </xf>
    <xf numFmtId="0" fontId="92" fillId="5" borderId="249" xfId="0" applyFont="1" applyFill="1" applyBorder="1">
      <alignment vertical="center"/>
    </xf>
    <xf numFmtId="0" fontId="7" fillId="5" borderId="217" xfId="1" applyFill="1" applyBorder="1" applyAlignment="1">
      <alignment horizontal="center" vertical="center"/>
    </xf>
    <xf numFmtId="0" fontId="7" fillId="12" borderId="217" xfId="1" applyFill="1" applyBorder="1" applyAlignment="1">
      <alignment horizontal="center" vertical="center" wrapText="1"/>
    </xf>
    <xf numFmtId="0" fontId="7" fillId="5" borderId="217" xfId="1" applyFill="1" applyBorder="1" applyAlignment="1">
      <alignment horizontal="center" vertical="center" shrinkToFit="1"/>
    </xf>
    <xf numFmtId="0" fontId="7" fillId="12" borderId="217" xfId="1" applyFill="1" applyBorder="1" applyAlignment="1">
      <alignment horizontal="center" vertical="center" wrapText="1" shrinkToFit="1"/>
    </xf>
    <xf numFmtId="0" fontId="7" fillId="5" borderId="217" xfId="1" applyFill="1" applyBorder="1" applyAlignment="1">
      <alignment horizontal="center" vertical="center" wrapText="1" shrinkToFit="1"/>
    </xf>
    <xf numFmtId="0" fontId="98" fillId="11" borderId="31" xfId="0" applyFont="1" applyFill="1" applyBorder="1" applyAlignment="1">
      <alignment horizontal="center" vertical="center" wrapText="1"/>
    </xf>
    <xf numFmtId="0" fontId="98" fillId="12" borderId="31" xfId="0" applyFont="1" applyFill="1" applyBorder="1" applyAlignment="1">
      <alignment horizontal="center" vertical="center" wrapText="1"/>
    </xf>
    <xf numFmtId="0" fontId="98" fillId="5" borderId="31" xfId="0" applyFont="1" applyFill="1" applyBorder="1" applyAlignment="1">
      <alignment horizontal="center" vertical="center" wrapText="1"/>
    </xf>
    <xf numFmtId="0" fontId="7" fillId="5" borderId="217" xfId="1" applyFill="1" applyBorder="1" applyAlignment="1">
      <alignment horizontal="center" vertical="center" wrapText="1"/>
    </xf>
    <xf numFmtId="0" fontId="9" fillId="5" borderId="75" xfId="1" applyFont="1" applyFill="1" applyBorder="1" applyAlignment="1">
      <alignment horizontal="center" vertical="center" wrapText="1"/>
    </xf>
    <xf numFmtId="186" fontId="7" fillId="5" borderId="75" xfId="1" applyNumberFormat="1" applyFill="1" applyBorder="1" applyAlignment="1">
      <alignment horizontal="center" vertical="center" wrapText="1"/>
    </xf>
    <xf numFmtId="0" fontId="7" fillId="5" borderId="75" xfId="1" applyFill="1" applyBorder="1" applyAlignment="1">
      <alignment horizontal="left" vertical="center" wrapText="1"/>
    </xf>
    <xf numFmtId="0" fontId="7" fillId="11" borderId="75" xfId="1" applyFill="1" applyBorder="1" applyAlignment="1">
      <alignment horizontal="left" vertical="center" wrapText="1"/>
    </xf>
    <xf numFmtId="186" fontId="7" fillId="11" borderId="75" xfId="1" applyNumberFormat="1" applyFill="1" applyBorder="1" applyAlignment="1">
      <alignment horizontal="center" vertical="center" wrapText="1"/>
    </xf>
    <xf numFmtId="0" fontId="7" fillId="5" borderId="250" xfId="1" applyFill="1" applyBorder="1" applyAlignment="1">
      <alignment horizontal="center" vertical="center" wrapText="1"/>
    </xf>
    <xf numFmtId="0" fontId="7" fillId="5" borderId="72" xfId="1" applyFill="1" applyBorder="1" applyAlignment="1">
      <alignment horizontal="center" vertical="center" wrapText="1"/>
    </xf>
    <xf numFmtId="0" fontId="7" fillId="5" borderId="75" xfId="1" applyFill="1" applyBorder="1" applyAlignment="1">
      <alignment horizontal="center" vertical="center" wrapText="1"/>
    </xf>
    <xf numFmtId="0" fontId="7" fillId="5" borderId="37" xfId="1" applyFill="1" applyBorder="1" applyAlignment="1">
      <alignment horizontal="center" vertical="center" wrapText="1"/>
    </xf>
    <xf numFmtId="38" fontId="0" fillId="0" borderId="0" xfId="0" applyNumberFormat="1">
      <alignment vertical="center"/>
    </xf>
    <xf numFmtId="0" fontId="0" fillId="0" borderId="0" xfId="0" quotePrefix="1">
      <alignment vertical="center"/>
    </xf>
    <xf numFmtId="188" fontId="0" fillId="0" borderId="0" xfId="0" applyNumberFormat="1">
      <alignment vertical="center"/>
    </xf>
    <xf numFmtId="40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85" fillId="3" borderId="0" xfId="1" applyFont="1" applyFill="1">
      <alignment vertical="center"/>
    </xf>
    <xf numFmtId="0" fontId="86" fillId="3" borderId="0" xfId="0" applyFont="1" applyFill="1" applyAlignment="1">
      <alignment horizontal="right" vertical="center"/>
    </xf>
    <xf numFmtId="0" fontId="79" fillId="3" borderId="0" xfId="1" applyFont="1" applyFill="1" applyAlignment="1">
      <alignment horizontal="right" vertical="center"/>
    </xf>
    <xf numFmtId="0" fontId="85" fillId="0" borderId="0" xfId="1" applyFont="1">
      <alignment vertical="center"/>
    </xf>
    <xf numFmtId="0" fontId="87" fillId="3" borderId="0" xfId="1" applyFont="1" applyFill="1" applyAlignment="1">
      <alignment horizontal="centerContinuous" vertical="center"/>
    </xf>
    <xf numFmtId="0" fontId="8" fillId="3" borderId="0" xfId="1" applyFont="1" applyFill="1" applyAlignment="1">
      <alignment horizontal="centerContinuous" vertical="center"/>
    </xf>
    <xf numFmtId="0" fontId="8" fillId="3" borderId="0" xfId="1" applyFont="1" applyFill="1">
      <alignment vertical="center"/>
    </xf>
    <xf numFmtId="0" fontId="8" fillId="0" borderId="0" xfId="1" applyFont="1">
      <alignment vertical="center"/>
    </xf>
    <xf numFmtId="0" fontId="85" fillId="3" borderId="0" xfId="1" applyFont="1" applyFill="1" applyAlignment="1">
      <alignment horizontal="center" vertical="center"/>
    </xf>
    <xf numFmtId="0" fontId="79" fillId="0" borderId="45" xfId="1" applyFont="1" applyBorder="1" applyAlignment="1">
      <alignment horizontal="center" vertical="center" wrapText="1"/>
    </xf>
    <xf numFmtId="0" fontId="79" fillId="0" borderId="214" xfId="1" applyFont="1" applyBorder="1" applyAlignment="1">
      <alignment horizontal="center" vertical="center" wrapText="1"/>
    </xf>
    <xf numFmtId="0" fontId="79" fillId="0" borderId="193" xfId="1" applyFont="1" applyBorder="1" applyAlignment="1">
      <alignment horizontal="center" vertical="center" wrapText="1"/>
    </xf>
    <xf numFmtId="0" fontId="79" fillId="0" borderId="46" xfId="1" applyFont="1" applyBorder="1" applyAlignment="1">
      <alignment horizontal="center" vertical="center" wrapText="1"/>
    </xf>
    <xf numFmtId="0" fontId="79" fillId="0" borderId="75" xfId="1" applyFont="1" applyBorder="1" applyAlignment="1">
      <alignment horizontal="center" vertical="center" wrapText="1"/>
    </xf>
    <xf numFmtId="0" fontId="79" fillId="0" borderId="216" xfId="1" applyFont="1" applyBorder="1" applyAlignment="1">
      <alignment horizontal="center" vertical="center" wrapText="1"/>
    </xf>
    <xf numFmtId="0" fontId="79" fillId="0" borderId="238" xfId="1" applyFont="1" applyBorder="1" applyAlignment="1">
      <alignment horizontal="center" vertical="center" wrapText="1"/>
    </xf>
    <xf numFmtId="0" fontId="79" fillId="0" borderId="215" xfId="1" applyFont="1" applyBorder="1" applyAlignment="1">
      <alignment horizontal="center" vertical="center" wrapText="1"/>
    </xf>
    <xf numFmtId="0" fontId="79" fillId="0" borderId="150" xfId="1" applyFont="1" applyBorder="1" applyAlignment="1">
      <alignment horizontal="center" vertical="center"/>
    </xf>
    <xf numFmtId="0" fontId="79" fillId="4" borderId="41" xfId="1" applyFont="1" applyFill="1" applyBorder="1" applyAlignment="1">
      <alignment horizontal="center" vertical="center"/>
    </xf>
    <xf numFmtId="0" fontId="79" fillId="0" borderId="41" xfId="1" applyFont="1" applyBorder="1" applyAlignment="1">
      <alignment horizontal="center" vertical="center"/>
    </xf>
    <xf numFmtId="49" fontId="79" fillId="4" borderId="41" xfId="1" applyNumberFormat="1" applyFont="1" applyFill="1" applyBorder="1" applyAlignment="1">
      <alignment horizontal="center" vertical="center"/>
    </xf>
    <xf numFmtId="0" fontId="89" fillId="4" borderId="217" xfId="1" applyFont="1" applyFill="1" applyBorder="1" applyAlignment="1">
      <alignment vertical="center" wrapText="1" shrinkToFit="1"/>
    </xf>
    <xf numFmtId="0" fontId="89" fillId="4" borderId="217" xfId="1" applyFont="1" applyFill="1" applyBorder="1">
      <alignment vertical="center"/>
    </xf>
    <xf numFmtId="0" fontId="89" fillId="4" borderId="217" xfId="1" applyFont="1" applyFill="1" applyBorder="1" applyAlignment="1">
      <alignment vertical="center" shrinkToFit="1"/>
    </xf>
    <xf numFmtId="0" fontId="89" fillId="4" borderId="218" xfId="1" applyFont="1" applyFill="1" applyBorder="1" applyAlignment="1">
      <alignment vertical="center" shrinkToFit="1"/>
    </xf>
    <xf numFmtId="183" fontId="89" fillId="4" borderId="239" xfId="2" applyNumberFormat="1" applyFont="1" applyFill="1" applyBorder="1" applyProtection="1">
      <alignment vertical="center"/>
    </xf>
    <xf numFmtId="183" fontId="89" fillId="4" borderId="217" xfId="2" applyNumberFormat="1" applyFont="1" applyFill="1" applyBorder="1" applyProtection="1">
      <alignment vertical="center"/>
    </xf>
    <xf numFmtId="183" fontId="89" fillId="10" borderId="42" xfId="2" applyNumberFormat="1" applyFont="1" applyFill="1" applyBorder="1" applyProtection="1">
      <alignment vertical="center"/>
    </xf>
    <xf numFmtId="183" fontId="89" fillId="10" borderId="219" xfId="2" applyNumberFormat="1" applyFont="1" applyFill="1" applyBorder="1" applyProtection="1">
      <alignment vertical="center"/>
    </xf>
    <xf numFmtId="185" fontId="89" fillId="10" borderId="42" xfId="9" applyNumberFormat="1" applyFont="1" applyFill="1" applyBorder="1" applyProtection="1">
      <alignment vertical="center"/>
    </xf>
    <xf numFmtId="186" fontId="89" fillId="10" borderId="224" xfId="9" applyNumberFormat="1" applyFont="1" applyFill="1" applyBorder="1" applyProtection="1">
      <alignment vertical="center"/>
    </xf>
    <xf numFmtId="187" fontId="89" fillId="4" borderId="219" xfId="2" applyNumberFormat="1" applyFont="1" applyFill="1" applyBorder="1" applyProtection="1">
      <alignment vertical="center"/>
    </xf>
    <xf numFmtId="183" fontId="89" fillId="10" borderId="217" xfId="2" applyNumberFormat="1" applyFont="1" applyFill="1" applyBorder="1" applyProtection="1">
      <alignment vertical="center"/>
    </xf>
    <xf numFmtId="185" fontId="89" fillId="10" borderId="220" xfId="9" applyNumberFormat="1" applyFont="1" applyFill="1" applyBorder="1" applyProtection="1">
      <alignment vertical="center"/>
    </xf>
    <xf numFmtId="0" fontId="79" fillId="0" borderId="209" xfId="1" applyFont="1" applyBorder="1" applyAlignment="1">
      <alignment horizontal="center" vertical="center"/>
    </xf>
    <xf numFmtId="0" fontId="79" fillId="4" borderId="199" xfId="1" applyFont="1" applyFill="1" applyBorder="1" applyAlignment="1">
      <alignment horizontal="center" vertical="center"/>
    </xf>
    <xf numFmtId="49" fontId="79" fillId="4" borderId="199" xfId="1" applyNumberFormat="1" applyFont="1" applyFill="1" applyBorder="1" applyAlignment="1">
      <alignment horizontal="center" vertical="center"/>
    </xf>
    <xf numFmtId="0" fontId="89" fillId="4" borderId="45" xfId="1" applyFont="1" applyFill="1" applyBorder="1" applyAlignment="1">
      <alignment vertical="center" wrapText="1" shrinkToFit="1"/>
    </xf>
    <xf numFmtId="0" fontId="89" fillId="4" borderId="45" xfId="1" applyFont="1" applyFill="1" applyBorder="1">
      <alignment vertical="center"/>
    </xf>
    <xf numFmtId="0" fontId="89" fillId="4" borderId="45" xfId="1" applyFont="1" applyFill="1" applyBorder="1" applyAlignment="1">
      <alignment vertical="center" shrinkToFit="1"/>
    </xf>
    <xf numFmtId="0" fontId="89" fillId="4" borderId="221" xfId="1" applyFont="1" applyFill="1" applyBorder="1" applyAlignment="1">
      <alignment vertical="center" shrinkToFit="1"/>
    </xf>
    <xf numFmtId="183" fontId="89" fillId="4" borderId="238" xfId="2" applyNumberFormat="1" applyFont="1" applyFill="1" applyBorder="1" applyProtection="1">
      <alignment vertical="center"/>
    </xf>
    <xf numFmtId="183" fontId="89" fillId="4" borderId="45" xfId="2" applyNumberFormat="1" applyFont="1" applyFill="1" applyBorder="1" applyProtection="1">
      <alignment vertical="center"/>
    </xf>
    <xf numFmtId="183" fontId="89" fillId="10" borderId="214" xfId="2" applyNumberFormat="1" applyFont="1" applyFill="1" applyBorder="1" applyProtection="1">
      <alignment vertical="center"/>
    </xf>
    <xf numFmtId="187" fontId="89" fillId="4" borderId="214" xfId="2" applyNumberFormat="1" applyFont="1" applyFill="1" applyBorder="1" applyProtection="1">
      <alignment vertical="center"/>
    </xf>
    <xf numFmtId="0" fontId="79" fillId="0" borderId="149" xfId="1" applyFont="1" applyBorder="1" applyAlignment="1">
      <alignment horizontal="center" vertical="center"/>
    </xf>
    <xf numFmtId="0" fontId="79" fillId="4" borderId="44" xfId="1" applyFont="1" applyFill="1" applyBorder="1" applyAlignment="1">
      <alignment horizontal="center" vertical="center"/>
    </xf>
    <xf numFmtId="49" fontId="79" fillId="4" borderId="44" xfId="1" applyNumberFormat="1" applyFont="1" applyFill="1" applyBorder="1" applyAlignment="1">
      <alignment horizontal="center" vertical="center"/>
    </xf>
    <xf numFmtId="0" fontId="89" fillId="4" borderId="222" xfId="1" applyFont="1" applyFill="1" applyBorder="1" applyAlignment="1">
      <alignment vertical="center" wrapText="1" shrinkToFit="1"/>
    </xf>
    <xf numFmtId="0" fontId="89" fillId="4" borderId="222" xfId="1" applyFont="1" applyFill="1" applyBorder="1">
      <alignment vertical="center"/>
    </xf>
    <xf numFmtId="0" fontId="89" fillId="4" borderId="222" xfId="1" applyFont="1" applyFill="1" applyBorder="1" applyAlignment="1">
      <alignment vertical="center" shrinkToFit="1"/>
    </xf>
    <xf numFmtId="0" fontId="89" fillId="4" borderId="223" xfId="1" applyFont="1" applyFill="1" applyBorder="1" applyAlignment="1">
      <alignment vertical="center" shrinkToFit="1"/>
    </xf>
    <xf numFmtId="183" fontId="89" fillId="10" borderId="130" xfId="2" applyNumberFormat="1" applyFont="1" applyFill="1" applyBorder="1" applyProtection="1">
      <alignment vertical="center"/>
    </xf>
    <xf numFmtId="185" fontId="89" fillId="10" borderId="130" xfId="1" applyNumberFormat="1" applyFont="1" applyFill="1" applyBorder="1">
      <alignment vertical="center"/>
    </xf>
    <xf numFmtId="186" fontId="89" fillId="10" borderId="130" xfId="1" applyNumberFormat="1" applyFont="1" applyFill="1" applyBorder="1">
      <alignment vertical="center"/>
    </xf>
    <xf numFmtId="184" fontId="89" fillId="10" borderId="130" xfId="2" applyNumberFormat="1" applyFont="1" applyFill="1" applyBorder="1" applyProtection="1">
      <alignment vertical="center"/>
    </xf>
    <xf numFmtId="0" fontId="8" fillId="3" borderId="0" xfId="1" applyFont="1" applyFill="1" applyAlignment="1">
      <alignment horizontal="center" vertical="center"/>
    </xf>
    <xf numFmtId="0" fontId="69" fillId="3" borderId="0" xfId="1" applyFont="1" applyFill="1" applyAlignment="1">
      <alignment vertical="top"/>
    </xf>
    <xf numFmtId="0" fontId="69" fillId="3" borderId="0" xfId="1" applyFont="1" applyFill="1" applyAlignment="1">
      <alignment vertical="center" shrinkToFit="1"/>
    </xf>
    <xf numFmtId="0" fontId="59" fillId="3" borderId="0" xfId="1" applyFont="1" applyFill="1" applyAlignment="1">
      <alignment horizontal="center" vertical="top" wrapText="1"/>
    </xf>
    <xf numFmtId="0" fontId="59" fillId="3" borderId="0" xfId="1" applyFont="1" applyFill="1" applyAlignment="1">
      <alignment horizontal="center" vertical="top" wrapText="1" shrinkToFit="1"/>
    </xf>
    <xf numFmtId="0" fontId="8" fillId="0" borderId="0" xfId="1" applyFont="1" applyAlignment="1">
      <alignment horizontal="center" vertical="center"/>
    </xf>
    <xf numFmtId="0" fontId="100" fillId="4" borderId="130" xfId="0" applyFont="1" applyFill="1" applyBorder="1" applyAlignment="1" applyProtection="1">
      <alignment vertical="center" wrapText="1"/>
      <protection locked="0"/>
    </xf>
    <xf numFmtId="0" fontId="101" fillId="4" borderId="135" xfId="0" applyFont="1" applyFill="1" applyBorder="1" applyAlignment="1" applyProtection="1">
      <alignment horizontal="center" vertical="center" wrapText="1"/>
      <protection locked="0"/>
    </xf>
    <xf numFmtId="0" fontId="102" fillId="0" borderId="0" xfId="5" applyFont="1">
      <alignment vertical="center"/>
    </xf>
    <xf numFmtId="0" fontId="24" fillId="14" borderId="192" xfId="5" applyFont="1" applyFill="1" applyBorder="1" applyAlignment="1">
      <alignment horizontal="center" vertical="center"/>
    </xf>
    <xf numFmtId="0" fontId="43" fillId="0" borderId="24" xfId="5" applyFont="1" applyBorder="1" applyAlignment="1">
      <alignment horizontal="center" vertical="center" wrapText="1"/>
    </xf>
    <xf numFmtId="0" fontId="43" fillId="0" borderId="14" xfId="5" applyFont="1" applyBorder="1" applyAlignment="1">
      <alignment horizontal="center" vertical="center" wrapText="1"/>
    </xf>
    <xf numFmtId="0" fontId="43" fillId="0" borderId="25" xfId="5" applyFont="1" applyBorder="1" applyAlignment="1">
      <alignment horizontal="center" vertical="center" wrapText="1"/>
    </xf>
    <xf numFmtId="0" fontId="43" fillId="0" borderId="1" xfId="5" applyFont="1" applyBorder="1" applyAlignment="1">
      <alignment horizontal="center" vertical="center" wrapText="1"/>
    </xf>
    <xf numFmtId="0" fontId="41" fillId="0" borderId="87" xfId="5" applyFont="1" applyBorder="1" applyAlignment="1">
      <alignment horizontal="center" vertical="center" wrapText="1"/>
    </xf>
    <xf numFmtId="0" fontId="41" fillId="0" borderId="88" xfId="5" applyFont="1" applyBorder="1" applyAlignment="1">
      <alignment horizontal="center" vertical="center" wrapText="1"/>
    </xf>
    <xf numFmtId="0" fontId="2" fillId="13" borderId="18" xfId="5" applyFont="1" applyFill="1" applyBorder="1" applyAlignment="1">
      <alignment horizontal="left" vertical="center" wrapText="1"/>
    </xf>
    <xf numFmtId="0" fontId="2" fillId="13" borderId="17" xfId="5" applyFont="1" applyFill="1" applyBorder="1" applyAlignment="1">
      <alignment horizontal="left" vertical="center" wrapText="1"/>
    </xf>
    <xf numFmtId="0" fontId="41" fillId="0" borderId="16" xfId="5" applyFont="1" applyBorder="1" applyAlignment="1">
      <alignment horizontal="center" vertical="center"/>
    </xf>
    <xf numFmtId="0" fontId="41" fillId="0" borderId="89" xfId="5" applyFont="1" applyBorder="1" applyAlignment="1">
      <alignment horizontal="center" vertical="center"/>
    </xf>
    <xf numFmtId="0" fontId="2" fillId="13" borderId="90" xfId="5" applyFont="1" applyFill="1" applyBorder="1">
      <alignment vertical="center"/>
    </xf>
    <xf numFmtId="0" fontId="2" fillId="13" borderId="91" xfId="5" applyFont="1" applyFill="1" applyBorder="1">
      <alignment vertical="center"/>
    </xf>
    <xf numFmtId="0" fontId="2" fillId="13" borderId="92" xfId="5" applyFont="1" applyFill="1" applyBorder="1">
      <alignment vertical="center"/>
    </xf>
    <xf numFmtId="0" fontId="30" fillId="15" borderId="18" xfId="5" applyFont="1" applyFill="1" applyBorder="1" applyAlignment="1">
      <alignment horizontal="left" vertical="center" wrapText="1"/>
    </xf>
    <xf numFmtId="0" fontId="30" fillId="15" borderId="17" xfId="5" applyFont="1" applyFill="1" applyBorder="1" applyAlignment="1">
      <alignment horizontal="left" vertical="center" wrapText="1"/>
    </xf>
    <xf numFmtId="0" fontId="41" fillId="0" borderId="93" xfId="5" applyFont="1" applyBorder="1" applyAlignment="1">
      <alignment horizontal="center" vertical="center" wrapText="1"/>
    </xf>
    <xf numFmtId="0" fontId="41" fillId="0" borderId="94" xfId="5" applyFont="1" applyBorder="1" applyAlignment="1">
      <alignment horizontal="center" vertical="center" wrapText="1"/>
    </xf>
    <xf numFmtId="0" fontId="2" fillId="13" borderId="20" xfId="5" applyFont="1" applyFill="1" applyBorder="1" applyAlignment="1">
      <alignment horizontal="left" vertical="center" wrapText="1"/>
    </xf>
    <xf numFmtId="0" fontId="2" fillId="13" borderId="21" xfId="5" applyFont="1" applyFill="1" applyBorder="1" applyAlignment="1">
      <alignment horizontal="left" vertical="center" wrapText="1"/>
    </xf>
    <xf numFmtId="0" fontId="41" fillId="0" borderId="19" xfId="5" applyFont="1" applyBorder="1" applyAlignment="1">
      <alignment horizontal="center" vertical="center"/>
    </xf>
    <xf numFmtId="0" fontId="41" fillId="0" borderId="95" xfId="5" applyFont="1" applyBorder="1" applyAlignment="1">
      <alignment horizontal="center" vertical="center"/>
    </xf>
    <xf numFmtId="0" fontId="2" fillId="13" borderId="96" xfId="5" applyFont="1" applyFill="1" applyBorder="1">
      <alignment vertical="center"/>
    </xf>
    <xf numFmtId="0" fontId="2" fillId="13" borderId="97" xfId="5" applyFont="1" applyFill="1" applyBorder="1">
      <alignment vertical="center"/>
    </xf>
    <xf numFmtId="0" fontId="2" fillId="13" borderId="98" xfId="5" applyFont="1" applyFill="1" applyBorder="1">
      <alignment vertical="center"/>
    </xf>
    <xf numFmtId="0" fontId="30" fillId="15" borderId="20" xfId="5" applyFont="1" applyFill="1" applyBorder="1" applyAlignment="1">
      <alignment horizontal="left" vertical="center" wrapText="1"/>
    </xf>
    <xf numFmtId="0" fontId="30" fillId="15" borderId="21" xfId="5" applyFont="1" applyFill="1" applyBorder="1" applyAlignment="1">
      <alignment horizontal="left" vertical="center" wrapText="1"/>
    </xf>
    <xf numFmtId="0" fontId="26" fillId="0" borderId="244" xfId="5" applyFont="1" applyBorder="1" applyAlignment="1">
      <alignment horizontal="left" vertical="center" wrapText="1"/>
    </xf>
    <xf numFmtId="0" fontId="26" fillId="0" borderId="60" xfId="5" applyFont="1" applyBorder="1" applyAlignment="1">
      <alignment horizontal="left" vertical="center" wrapText="1"/>
    </xf>
    <xf numFmtId="0" fontId="26" fillId="0" borderId="242" xfId="5" applyFont="1" applyBorder="1" applyAlignment="1">
      <alignment horizontal="left" vertical="center" wrapText="1"/>
    </xf>
    <xf numFmtId="0" fontId="26" fillId="0" borderId="245" xfId="5" applyFont="1" applyBorder="1" applyAlignment="1">
      <alignment horizontal="left" vertical="center" wrapText="1"/>
    </xf>
    <xf numFmtId="0" fontId="26" fillId="0" borderId="101" xfId="5" applyFont="1" applyBorder="1" applyAlignment="1">
      <alignment horizontal="left" vertical="center" wrapText="1"/>
    </xf>
    <xf numFmtId="0" fontId="26" fillId="0" borderId="59" xfId="5" applyFont="1" applyBorder="1" applyAlignment="1">
      <alignment horizontal="left" vertical="center" wrapText="1"/>
    </xf>
    <xf numFmtId="0" fontId="26" fillId="0" borderId="204" xfId="5" applyFont="1" applyBorder="1" applyAlignment="1">
      <alignment horizontal="left" vertical="center" wrapText="1"/>
    </xf>
    <xf numFmtId="0" fontId="1" fillId="3" borderId="0" xfId="5" applyFont="1" applyFill="1" applyAlignment="1">
      <alignment horizontal="justify" vertical="center"/>
    </xf>
    <xf numFmtId="0" fontId="26" fillId="0" borderId="116" xfId="5" applyFont="1" applyBorder="1" applyAlignment="1">
      <alignment horizontal="left" vertical="center" wrapText="1"/>
    </xf>
    <xf numFmtId="0" fontId="26" fillId="0" borderId="39" xfId="5" applyFont="1" applyBorder="1" applyAlignment="1">
      <alignment horizontal="left" vertical="center" wrapText="1"/>
    </xf>
    <xf numFmtId="0" fontId="26" fillId="0" borderId="210" xfId="5" applyFont="1" applyBorder="1" applyAlignment="1">
      <alignment horizontal="left" vertical="center" wrapText="1"/>
    </xf>
    <xf numFmtId="0" fontId="26" fillId="0" borderId="38" xfId="5" applyFont="1" applyBorder="1" applyAlignment="1">
      <alignment horizontal="left" vertical="center" wrapText="1"/>
    </xf>
    <xf numFmtId="0" fontId="26" fillId="0" borderId="105" xfId="5" applyFont="1" applyBorder="1" applyAlignment="1">
      <alignment horizontal="left" vertical="center" wrapText="1"/>
    </xf>
    <xf numFmtId="0" fontId="26" fillId="0" borderId="106" xfId="5" applyFont="1" applyBorder="1" applyAlignment="1">
      <alignment horizontal="left" vertical="center" wrapText="1"/>
    </xf>
    <xf numFmtId="0" fontId="26" fillId="0" borderId="107" xfId="5" applyFont="1" applyBorder="1" applyAlignment="1">
      <alignment horizontal="left" vertical="center" wrapText="1"/>
    </xf>
    <xf numFmtId="0" fontId="26" fillId="0" borderId="101" xfId="5" applyFont="1" applyBorder="1" applyAlignment="1">
      <alignment horizontal="left" vertical="center"/>
    </xf>
    <xf numFmtId="0" fontId="26" fillId="0" borderId="59" xfId="5" applyFont="1" applyBorder="1" applyAlignment="1">
      <alignment horizontal="left" vertical="center"/>
    </xf>
    <xf numFmtId="0" fontId="26" fillId="0" borderId="204" xfId="5" applyFont="1" applyBorder="1" applyAlignment="1">
      <alignment horizontal="left" vertical="center"/>
    </xf>
    <xf numFmtId="0" fontId="41" fillId="0" borderId="24" xfId="5" applyFont="1" applyBorder="1" applyAlignment="1">
      <alignment horizontal="center" vertical="center" wrapText="1"/>
    </xf>
    <xf numFmtId="0" fontId="41" fillId="0" borderId="14" xfId="5" applyFont="1" applyBorder="1" applyAlignment="1">
      <alignment horizontal="center" vertical="center" wrapText="1"/>
    </xf>
    <xf numFmtId="0" fontId="41" fillId="0" borderId="15" xfId="5" applyFont="1" applyBorder="1" applyAlignment="1">
      <alignment horizontal="center" vertical="center" wrapText="1"/>
    </xf>
    <xf numFmtId="0" fontId="41" fillId="0" borderId="8" xfId="5" applyFont="1" applyBorder="1" applyAlignment="1">
      <alignment horizontal="center" vertical="center" wrapText="1"/>
    </xf>
    <xf numFmtId="0" fontId="41" fillId="0" borderId="25" xfId="5" applyFont="1" applyBorder="1" applyAlignment="1">
      <alignment horizontal="center" vertical="center" wrapText="1"/>
    </xf>
    <xf numFmtId="0" fontId="41" fillId="0" borderId="1" xfId="5" applyFont="1" applyBorder="1" applyAlignment="1">
      <alignment horizontal="center" vertical="center" wrapText="1"/>
    </xf>
    <xf numFmtId="0" fontId="3" fillId="4" borderId="10" xfId="5" applyFont="1" applyFill="1" applyBorder="1" applyAlignment="1">
      <alignment horizontal="center" vertical="center" wrapText="1"/>
    </xf>
    <xf numFmtId="0" fontId="3" fillId="4" borderId="4" xfId="5" applyFont="1" applyFill="1" applyBorder="1" applyAlignment="1">
      <alignment horizontal="center" vertical="center" wrapText="1"/>
    </xf>
    <xf numFmtId="0" fontId="2" fillId="3" borderId="78" xfId="5" applyFont="1" applyFill="1" applyBorder="1" applyAlignment="1">
      <alignment horizontal="right" vertical="center" wrapText="1"/>
    </xf>
    <xf numFmtId="0" fontId="2" fillId="3" borderId="60" xfId="5" applyFont="1" applyFill="1" applyBorder="1" applyAlignment="1">
      <alignment horizontal="right" vertical="center" wrapText="1"/>
    </xf>
    <xf numFmtId="0" fontId="2" fillId="3" borderId="12" xfId="5" applyFont="1" applyFill="1" applyBorder="1" applyAlignment="1">
      <alignment horizontal="right" vertical="center" wrapText="1"/>
    </xf>
    <xf numFmtId="0" fontId="2" fillId="3" borderId="2" xfId="5" applyFont="1" applyFill="1" applyBorder="1" applyAlignment="1">
      <alignment horizontal="right" vertical="center" wrapText="1"/>
    </xf>
    <xf numFmtId="0" fontId="2" fillId="4" borderId="0" xfId="5" applyFont="1" applyFill="1" applyAlignment="1">
      <alignment horizontal="left" vertical="center" wrapText="1"/>
    </xf>
    <xf numFmtId="0" fontId="2" fillId="4" borderId="8" xfId="5" applyFont="1" applyFill="1" applyBorder="1" applyAlignment="1">
      <alignment horizontal="left" vertical="center" wrapText="1"/>
    </xf>
    <xf numFmtId="0" fontId="2" fillId="4" borderId="2" xfId="5" applyFont="1" applyFill="1" applyBorder="1" applyAlignment="1">
      <alignment horizontal="left" vertical="center" wrapText="1"/>
    </xf>
    <xf numFmtId="0" fontId="2" fillId="4" borderId="7" xfId="5" applyFont="1" applyFill="1" applyBorder="1" applyAlignment="1">
      <alignment horizontal="left" vertical="center" wrapText="1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62" xfId="0" applyFont="1" applyBorder="1" applyAlignment="1" applyProtection="1">
      <alignment horizontal="center" vertical="center" wrapText="1"/>
      <protection locked="0"/>
    </xf>
    <xf numFmtId="0" fontId="2" fillId="4" borderId="101" xfId="5" applyFont="1" applyFill="1" applyBorder="1" applyAlignment="1">
      <alignment horizontal="left" vertical="center" wrapText="1"/>
    </xf>
    <xf numFmtId="0" fontId="2" fillId="4" borderId="59" xfId="5" applyFont="1" applyFill="1" applyBorder="1" applyAlignment="1">
      <alignment horizontal="left" vertical="center" wrapText="1"/>
    </xf>
    <xf numFmtId="0" fontId="2" fillId="4" borderId="102" xfId="5" applyFont="1" applyFill="1" applyBorder="1" applyAlignment="1">
      <alignment horizontal="left" vertical="center" wrapText="1"/>
    </xf>
    <xf numFmtId="0" fontId="2" fillId="4" borderId="103" xfId="5" applyFont="1" applyFill="1" applyBorder="1" applyAlignment="1">
      <alignment horizontal="left" vertical="center" wrapText="1"/>
    </xf>
    <xf numFmtId="0" fontId="2" fillId="4" borderId="69" xfId="5" applyFont="1" applyFill="1" applyBorder="1" applyAlignment="1">
      <alignment horizontal="left" vertical="center" wrapText="1"/>
    </xf>
    <xf numFmtId="0" fontId="2" fillId="4" borderId="70" xfId="5" applyFont="1" applyFill="1" applyBorder="1" applyAlignment="1">
      <alignment horizontal="left" vertical="center" wrapText="1"/>
    </xf>
    <xf numFmtId="0" fontId="24" fillId="3" borderId="192" xfId="5" applyFont="1" applyFill="1" applyBorder="1" applyAlignment="1">
      <alignment horizontal="center" vertical="center" wrapText="1"/>
    </xf>
    <xf numFmtId="0" fontId="2" fillId="4" borderId="188" xfId="5" applyFont="1" applyFill="1" applyBorder="1" applyAlignment="1">
      <alignment horizontal="left" vertical="center" wrapText="1"/>
    </xf>
    <xf numFmtId="0" fontId="2" fillId="4" borderId="17" xfId="5" applyFont="1" applyFill="1" applyBorder="1" applyAlignment="1">
      <alignment horizontal="left" vertical="center" wrapText="1"/>
    </xf>
    <xf numFmtId="0" fontId="44" fillId="0" borderId="16" xfId="5" applyFont="1" applyBorder="1" applyAlignment="1">
      <alignment horizontal="center" vertical="center"/>
    </xf>
    <xf numFmtId="0" fontId="44" fillId="0" borderId="89" xfId="5" applyFont="1" applyBorder="1" applyAlignment="1">
      <alignment horizontal="center" vertical="center"/>
    </xf>
    <xf numFmtId="0" fontId="14" fillId="4" borderId="91" xfId="5" applyFont="1" applyFill="1" applyBorder="1">
      <alignment vertical="center"/>
    </xf>
    <xf numFmtId="0" fontId="14" fillId="4" borderId="18" xfId="5" applyFont="1" applyFill="1" applyBorder="1">
      <alignment vertical="center"/>
    </xf>
    <xf numFmtId="0" fontId="14" fillId="4" borderId="187" xfId="5" applyFont="1" applyFill="1" applyBorder="1">
      <alignment vertical="center"/>
    </xf>
    <xf numFmtId="49" fontId="2" fillId="4" borderId="186" xfId="5" applyNumberFormat="1" applyFont="1" applyFill="1" applyBorder="1" applyAlignment="1">
      <alignment horizontal="left" vertical="center" wrapText="1"/>
    </xf>
    <xf numFmtId="49" fontId="2" fillId="4" borderId="21" xfId="5" applyNumberFormat="1" applyFont="1" applyFill="1" applyBorder="1" applyAlignment="1">
      <alignment horizontal="left" vertical="center" wrapText="1"/>
    </xf>
    <xf numFmtId="0" fontId="44" fillId="0" borderId="19" xfId="5" applyFont="1" applyBorder="1" applyAlignment="1">
      <alignment horizontal="center" vertical="center"/>
    </xf>
    <xf numFmtId="0" fontId="44" fillId="0" borderId="95" xfId="5" applyFont="1" applyBorder="1" applyAlignment="1">
      <alignment horizontal="center" vertical="center"/>
    </xf>
    <xf numFmtId="0" fontId="7" fillId="0" borderId="10" xfId="5" applyFont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0" fontId="2" fillId="4" borderId="10" xfId="5" applyFont="1" applyFill="1" applyBorder="1" applyAlignment="1">
      <alignment horizontal="center" vertical="center" wrapText="1"/>
    </xf>
    <xf numFmtId="0" fontId="2" fillId="4" borderId="4" xfId="5" applyFont="1" applyFill="1" applyBorder="1" applyAlignment="1">
      <alignment horizontal="center" vertical="center" wrapText="1"/>
    </xf>
    <xf numFmtId="0" fontId="1" fillId="0" borderId="4" xfId="5" applyFont="1" applyBorder="1" applyAlignment="1">
      <alignment horizontal="center" vertical="center" wrapText="1"/>
    </xf>
    <xf numFmtId="0" fontId="1" fillId="0" borderId="5" xfId="5" applyFont="1" applyBorder="1" applyAlignment="1">
      <alignment horizontal="center" vertical="center" wrapText="1"/>
    </xf>
    <xf numFmtId="0" fontId="14" fillId="4" borderId="97" xfId="5" applyFont="1" applyFill="1" applyBorder="1">
      <alignment vertical="center"/>
    </xf>
    <xf numFmtId="0" fontId="14" fillId="4" borderId="20" xfId="5" applyFont="1" applyFill="1" applyBorder="1">
      <alignment vertical="center"/>
    </xf>
    <xf numFmtId="0" fontId="14" fillId="4" borderId="185" xfId="5" applyFont="1" applyFill="1" applyBorder="1">
      <alignment vertical="center"/>
    </xf>
    <xf numFmtId="0" fontId="41" fillId="0" borderId="27" xfId="5" applyFont="1" applyBorder="1" applyAlignment="1">
      <alignment horizontal="center" vertical="center" wrapText="1"/>
    </xf>
    <xf numFmtId="0" fontId="41" fillId="0" borderId="28" xfId="5" applyFont="1" applyBorder="1" applyAlignment="1">
      <alignment horizontal="center" vertical="center" wrapText="1"/>
    </xf>
    <xf numFmtId="0" fontId="2" fillId="4" borderId="10" xfId="5" applyFont="1" applyFill="1" applyBorder="1" applyAlignment="1">
      <alignment horizontal="justify" vertical="center" wrapText="1"/>
    </xf>
    <xf numFmtId="0" fontId="2" fillId="4" borderId="4" xfId="5" applyFont="1" applyFill="1" applyBorder="1" applyAlignment="1">
      <alignment horizontal="justify" vertical="center" wrapText="1"/>
    </xf>
    <xf numFmtId="0" fontId="2" fillId="4" borderId="5" xfId="5" applyFont="1" applyFill="1" applyBorder="1" applyAlignment="1">
      <alignment horizontal="justify" vertical="center" wrapText="1"/>
    </xf>
    <xf numFmtId="0" fontId="41" fillId="0" borderId="22" xfId="5" applyFont="1" applyBorder="1" applyAlignment="1">
      <alignment horizontal="center" vertical="center" wrapText="1"/>
    </xf>
    <xf numFmtId="0" fontId="41" fillId="0" borderId="23" xfId="5" applyFont="1" applyBorder="1" applyAlignment="1">
      <alignment horizontal="center" vertical="center" wrapText="1"/>
    </xf>
    <xf numFmtId="0" fontId="41" fillId="3" borderId="34" xfId="5" applyFont="1" applyFill="1" applyBorder="1" applyAlignment="1">
      <alignment horizontal="center" vertical="center"/>
    </xf>
    <xf numFmtId="0" fontId="41" fillId="3" borderId="35" xfId="5" applyFont="1" applyFill="1" applyBorder="1" applyAlignment="1">
      <alignment horizontal="center" vertical="center"/>
    </xf>
    <xf numFmtId="49" fontId="14" fillId="4" borderId="45" xfId="5" applyNumberFormat="1" applyFont="1" applyFill="1" applyBorder="1" applyAlignment="1">
      <alignment horizontal="left" vertical="center"/>
    </xf>
    <xf numFmtId="49" fontId="14" fillId="4" borderId="46" xfId="5" applyNumberFormat="1" applyFont="1" applyFill="1" applyBorder="1" applyAlignment="1">
      <alignment horizontal="left" vertical="center"/>
    </xf>
    <xf numFmtId="0" fontId="2" fillId="3" borderId="0" xfId="5" applyFont="1" applyFill="1" applyAlignment="1">
      <alignment horizontal="center" vertical="center"/>
    </xf>
    <xf numFmtId="0" fontId="2" fillId="0" borderId="0" xfId="5" applyFont="1" applyAlignment="1">
      <alignment horizontal="left" vertical="top" wrapText="1"/>
    </xf>
    <xf numFmtId="0" fontId="41" fillId="3" borderId="0" xfId="5" applyFont="1" applyFill="1" applyAlignment="1">
      <alignment horizontal="justify" vertical="center"/>
    </xf>
    <xf numFmtId="58" fontId="14" fillId="4" borderId="0" xfId="5" applyNumberFormat="1" applyFont="1" applyFill="1" applyAlignment="1">
      <alignment horizontal="center" vertical="center"/>
    </xf>
    <xf numFmtId="0" fontId="41" fillId="3" borderId="29" xfId="5" applyFont="1" applyFill="1" applyBorder="1" applyAlignment="1">
      <alignment horizontal="center" vertical="center"/>
    </xf>
    <xf numFmtId="0" fontId="41" fillId="3" borderId="30" xfId="5" applyFont="1" applyFill="1" applyBorder="1" applyAlignment="1">
      <alignment horizontal="center" vertical="center"/>
    </xf>
    <xf numFmtId="178" fontId="14" fillId="4" borderId="30" xfId="5" applyNumberFormat="1" applyFont="1" applyFill="1" applyBorder="1" applyAlignment="1">
      <alignment horizontal="left" vertical="center" wrapText="1"/>
    </xf>
    <xf numFmtId="0" fontId="42" fillId="3" borderId="49" xfId="5" applyFont="1" applyFill="1" applyBorder="1" applyAlignment="1">
      <alignment horizontal="center" vertical="top" wrapText="1"/>
    </xf>
    <xf numFmtId="0" fontId="42" fillId="3" borderId="47" xfId="5" applyFont="1" applyFill="1" applyBorder="1" applyAlignment="1">
      <alignment horizontal="center" vertical="top"/>
    </xf>
    <xf numFmtId="0" fontId="14" fillId="4" borderId="71" xfId="5" applyFont="1" applyFill="1" applyBorder="1" applyAlignment="1">
      <alignment horizontal="right" vertical="center" wrapText="1"/>
    </xf>
    <xf numFmtId="0" fontId="14" fillId="4" borderId="72" xfId="5" applyFont="1" applyFill="1" applyBorder="1" applyAlignment="1">
      <alignment horizontal="right" vertical="center" wrapText="1"/>
    </xf>
    <xf numFmtId="0" fontId="14" fillId="4" borderId="71" xfId="5" applyFont="1" applyFill="1" applyBorder="1" applyAlignment="1">
      <alignment horizontal="left" vertical="center" wrapText="1"/>
    </xf>
    <xf numFmtId="0" fontId="14" fillId="4" borderId="37" xfId="5" applyFont="1" applyFill="1" applyBorder="1" applyAlignment="1">
      <alignment horizontal="left" vertical="center" wrapText="1"/>
    </xf>
    <xf numFmtId="0" fontId="14" fillId="4" borderId="61" xfId="5" applyFont="1" applyFill="1" applyBorder="1" applyAlignment="1">
      <alignment horizontal="left" vertical="center" wrapText="1"/>
    </xf>
    <xf numFmtId="0" fontId="14" fillId="4" borderId="45" xfId="5" applyFont="1" applyFill="1" applyBorder="1" applyAlignment="1">
      <alignment horizontal="left" vertical="center" wrapText="1"/>
    </xf>
    <xf numFmtId="0" fontId="14" fillId="4" borderId="46" xfId="5" applyFont="1" applyFill="1" applyBorder="1" applyAlignment="1">
      <alignment horizontal="left" vertical="center" wrapText="1"/>
    </xf>
    <xf numFmtId="0" fontId="21" fillId="0" borderId="194" xfId="0" applyFont="1" applyBorder="1" applyAlignment="1">
      <alignment horizontal="center" vertical="center" wrapText="1"/>
    </xf>
    <xf numFmtId="0" fontId="21" fillId="0" borderId="195" xfId="0" applyFont="1" applyBorder="1" applyAlignment="1">
      <alignment horizontal="center" vertical="center" wrapText="1"/>
    </xf>
    <xf numFmtId="0" fontId="44" fillId="3" borderId="73" xfId="5" applyFont="1" applyFill="1" applyBorder="1" applyAlignment="1">
      <alignment horizontal="center" vertical="center" wrapText="1"/>
    </xf>
    <xf numFmtId="0" fontId="44" fillId="3" borderId="74" xfId="5" applyFont="1" applyFill="1" applyBorder="1" applyAlignment="1">
      <alignment horizontal="center" vertical="center" wrapText="1"/>
    </xf>
    <xf numFmtId="0" fontId="44" fillId="0" borderId="57" xfId="5" applyFont="1" applyBorder="1" applyAlignment="1">
      <alignment horizontal="center" vertical="center"/>
    </xf>
    <xf numFmtId="0" fontId="44" fillId="0" borderId="0" xfId="5" applyFont="1" applyAlignment="1">
      <alignment horizontal="center" vertical="center"/>
    </xf>
    <xf numFmtId="0" fontId="14" fillId="4" borderId="75" xfId="5" applyFont="1" applyFill="1" applyBorder="1" applyAlignment="1">
      <alignment horizontal="center" vertical="center" wrapText="1"/>
    </xf>
    <xf numFmtId="0" fontId="14" fillId="4" borderId="76" xfId="5" applyFont="1" applyFill="1" applyBorder="1" applyAlignment="1">
      <alignment horizontal="center" vertical="center" wrapText="1"/>
    </xf>
    <xf numFmtId="0" fontId="21" fillId="3" borderId="192" xfId="5" applyFont="1" applyFill="1" applyBorder="1" applyAlignment="1">
      <alignment horizontal="center" vertical="center" wrapText="1"/>
    </xf>
    <xf numFmtId="0" fontId="43" fillId="3" borderId="49" xfId="5" applyFont="1" applyFill="1" applyBorder="1" applyAlignment="1">
      <alignment horizontal="center" vertical="top"/>
    </xf>
    <xf numFmtId="0" fontId="43" fillId="3" borderId="47" xfId="5" applyFont="1" applyFill="1" applyBorder="1" applyAlignment="1">
      <alignment horizontal="center" vertical="top"/>
    </xf>
    <xf numFmtId="0" fontId="44" fillId="0" borderId="29" xfId="5" applyFont="1" applyBorder="1" applyAlignment="1">
      <alignment horizontal="center" vertical="center"/>
    </xf>
    <xf numFmtId="0" fontId="44" fillId="0" borderId="30" xfId="5" applyFont="1" applyBorder="1" applyAlignment="1">
      <alignment horizontal="center" vertical="center"/>
    </xf>
    <xf numFmtId="0" fontId="45" fillId="0" borderId="49" xfId="5" applyFont="1" applyBorder="1" applyAlignment="1">
      <alignment horizontal="center" vertical="center"/>
    </xf>
    <xf numFmtId="0" fontId="45" fillId="0" borderId="47" xfId="5" applyFont="1" applyBorder="1" applyAlignment="1">
      <alignment horizontal="center" vertical="center"/>
    </xf>
    <xf numFmtId="0" fontId="2" fillId="4" borderId="99" xfId="5" applyFont="1" applyFill="1" applyBorder="1" applyAlignment="1">
      <alignment horizontal="left" vertical="center" wrapText="1"/>
    </xf>
    <xf numFmtId="0" fontId="2" fillId="4" borderId="66" xfId="5" applyFont="1" applyFill="1" applyBorder="1" applyAlignment="1">
      <alignment horizontal="left" vertical="center" wrapText="1"/>
    </xf>
    <xf numFmtId="0" fontId="2" fillId="4" borderId="67" xfId="5" applyFont="1" applyFill="1" applyBorder="1" applyAlignment="1">
      <alignment horizontal="left" vertical="center" wrapText="1"/>
    </xf>
    <xf numFmtId="0" fontId="41" fillId="0" borderId="11" xfId="5" applyFont="1" applyBorder="1" applyAlignment="1">
      <alignment horizontal="center" vertical="center" wrapText="1"/>
    </xf>
    <xf numFmtId="0" fontId="41" fillId="0" borderId="50" xfId="5" applyFont="1" applyBorder="1" applyAlignment="1">
      <alignment horizontal="center" vertical="center" wrapText="1"/>
    </xf>
    <xf numFmtId="0" fontId="41" fillId="0" borderId="12" xfId="5" applyFont="1" applyBorder="1" applyAlignment="1">
      <alignment horizontal="center" vertical="center" wrapText="1"/>
    </xf>
    <xf numFmtId="0" fontId="41" fillId="0" borderId="55" xfId="5" applyFont="1" applyBorder="1" applyAlignment="1">
      <alignment horizontal="center" vertical="center" wrapText="1"/>
    </xf>
    <xf numFmtId="0" fontId="2" fillId="4" borderId="51" xfId="5" applyFont="1" applyFill="1" applyBorder="1" applyAlignment="1">
      <alignment horizontal="left" vertical="center" wrapText="1"/>
    </xf>
    <xf numFmtId="0" fontId="2" fillId="4" borderId="79" xfId="5" applyFont="1" applyFill="1" applyBorder="1" applyAlignment="1">
      <alignment horizontal="left" vertical="center" wrapText="1"/>
    </xf>
    <xf numFmtId="0" fontId="2" fillId="4" borderId="54" xfId="5" applyFont="1" applyFill="1" applyBorder="1" applyAlignment="1">
      <alignment horizontal="left" vertical="center" wrapText="1"/>
    </xf>
    <xf numFmtId="0" fontId="2" fillId="4" borderId="83" xfId="5" applyFont="1" applyFill="1" applyBorder="1" applyAlignment="1">
      <alignment horizontal="left" vertical="center" wrapText="1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center" vertical="center" wrapText="1"/>
      <protection locked="0"/>
    </xf>
    <xf numFmtId="0" fontId="2" fillId="0" borderId="115" xfId="0" applyFont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0" fontId="7" fillId="0" borderId="69" xfId="5" applyFont="1" applyBorder="1" applyAlignment="1">
      <alignment horizontal="left" vertical="center" wrapText="1"/>
    </xf>
    <xf numFmtId="0" fontId="7" fillId="0" borderId="70" xfId="5" applyFont="1" applyBorder="1" applyAlignment="1">
      <alignment horizontal="left" vertical="center" wrapText="1"/>
    </xf>
    <xf numFmtId="0" fontId="41" fillId="0" borderId="0" xfId="0" applyFont="1" applyAlignment="1" applyProtection="1">
      <alignment horizontal="left" wrapText="1"/>
      <protection locked="0"/>
    </xf>
    <xf numFmtId="0" fontId="2" fillId="4" borderId="116" xfId="0" applyFont="1" applyFill="1" applyBorder="1" applyAlignment="1" applyProtection="1">
      <alignment horizontal="center" vertical="center" wrapText="1"/>
      <protection locked="0"/>
    </xf>
    <xf numFmtId="0" fontId="2" fillId="4" borderId="39" xfId="0" applyFont="1" applyFill="1" applyBorder="1" applyAlignment="1" applyProtection="1">
      <alignment horizontal="center" vertical="center" wrapText="1"/>
      <protection locked="0"/>
    </xf>
    <xf numFmtId="0" fontId="2" fillId="4" borderId="117" xfId="0" applyFont="1" applyFill="1" applyBorder="1" applyAlignment="1" applyProtection="1">
      <alignment horizontal="center" vertical="center" wrapText="1"/>
      <protection locked="0"/>
    </xf>
    <xf numFmtId="0" fontId="2" fillId="4" borderId="42" xfId="0" applyFont="1" applyFill="1" applyBorder="1" applyAlignment="1" applyProtection="1">
      <alignment horizontal="center" vertical="center" wrapText="1"/>
      <protection locked="0"/>
    </xf>
    <xf numFmtId="0" fontId="2" fillId="4" borderId="47" xfId="0" applyFont="1" applyFill="1" applyBorder="1" applyAlignment="1" applyProtection="1">
      <alignment horizontal="center" vertical="center" wrapText="1"/>
      <protection locked="0"/>
    </xf>
    <xf numFmtId="0" fontId="2" fillId="4" borderId="58" xfId="0" applyFont="1" applyFill="1" applyBorder="1" applyAlignment="1" applyProtection="1">
      <alignment horizontal="center" vertical="center" wrapText="1"/>
      <protection locked="0"/>
    </xf>
    <xf numFmtId="0" fontId="3" fillId="0" borderId="66" xfId="5" applyFont="1" applyBorder="1" applyAlignment="1">
      <alignment horizontal="center" vertical="center" wrapText="1"/>
    </xf>
    <xf numFmtId="0" fontId="3" fillId="0" borderId="69" xfId="5" applyFont="1" applyBorder="1" applyAlignment="1">
      <alignment horizontal="center" vertical="center" wrapText="1"/>
    </xf>
    <xf numFmtId="0" fontId="41" fillId="0" borderId="6" xfId="5" applyFont="1" applyBorder="1" applyAlignment="1">
      <alignment horizontal="center" vertical="center" wrapText="1"/>
    </xf>
    <xf numFmtId="0" fontId="41" fillId="0" borderId="66" xfId="5" applyFont="1" applyBorder="1" applyAlignment="1">
      <alignment horizontal="left" vertical="center" wrapText="1"/>
    </xf>
    <xf numFmtId="0" fontId="41" fillId="0" borderId="59" xfId="5" applyFont="1" applyBorder="1" applyAlignment="1">
      <alignment horizontal="left" vertical="center" wrapText="1"/>
    </xf>
    <xf numFmtId="0" fontId="3" fillId="0" borderId="59" xfId="5" applyFont="1" applyBorder="1" applyAlignment="1">
      <alignment horizontal="center" vertical="center" wrapText="1"/>
    </xf>
    <xf numFmtId="0" fontId="7" fillId="0" borderId="138" xfId="5" applyFont="1" applyBorder="1" applyAlignment="1">
      <alignment horizontal="center" vertical="center" wrapText="1"/>
    </xf>
    <xf numFmtId="0" fontId="7" fillId="0" borderId="139" xfId="5" applyFont="1" applyBorder="1" applyAlignment="1">
      <alignment horizontal="center" vertical="center" wrapText="1"/>
    </xf>
    <xf numFmtId="0" fontId="7" fillId="0" borderId="163" xfId="5" applyFont="1" applyBorder="1" applyAlignment="1">
      <alignment horizontal="center" vertical="center" wrapText="1"/>
    </xf>
    <xf numFmtId="0" fontId="7" fillId="0" borderId="52" xfId="5" applyFont="1" applyBorder="1" applyAlignment="1">
      <alignment horizontal="center" vertical="center" wrapText="1"/>
    </xf>
    <xf numFmtId="0" fontId="7" fillId="0" borderId="53" xfId="5" applyFont="1" applyBorder="1" applyAlignment="1">
      <alignment horizontal="center" vertical="center" wrapText="1"/>
    </xf>
    <xf numFmtId="0" fontId="7" fillId="0" borderId="15" xfId="5" applyFont="1" applyBorder="1" applyAlignment="1">
      <alignment horizontal="center" vertical="center" wrapText="1"/>
    </xf>
    <xf numFmtId="0" fontId="7" fillId="0" borderId="8" xfId="5" applyFont="1" applyBorder="1" applyAlignment="1">
      <alignment horizontal="center" vertical="center" wrapText="1"/>
    </xf>
    <xf numFmtId="0" fontId="7" fillId="0" borderId="12" xfId="5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 wrapText="1"/>
    </xf>
    <xf numFmtId="0" fontId="7" fillId="0" borderId="104" xfId="5" applyFont="1" applyBorder="1" applyAlignment="1">
      <alignment horizontal="left" vertical="center" wrapText="1"/>
    </xf>
    <xf numFmtId="0" fontId="7" fillId="0" borderId="124" xfId="5" applyFont="1" applyBorder="1" applyAlignment="1">
      <alignment horizontal="left" vertical="center" wrapText="1"/>
    </xf>
    <xf numFmtId="0" fontId="7" fillId="0" borderId="59" xfId="5" applyFont="1" applyBorder="1" applyAlignment="1">
      <alignment horizontal="left" vertical="center" wrapText="1"/>
    </xf>
    <xf numFmtId="0" fontId="7" fillId="0" borderId="102" xfId="5" applyFont="1" applyBorder="1" applyAlignment="1">
      <alignment horizontal="left" vertical="center" wrapText="1"/>
    </xf>
    <xf numFmtId="0" fontId="7" fillId="0" borderId="101" xfId="5" applyFont="1" applyBorder="1" applyAlignment="1">
      <alignment horizontal="left" vertical="center" wrapText="1"/>
    </xf>
    <xf numFmtId="0" fontId="21" fillId="3" borderId="57" xfId="5" applyFont="1" applyFill="1" applyBorder="1" applyAlignment="1">
      <alignment horizontal="center" vertical="center" wrapText="1"/>
    </xf>
    <xf numFmtId="0" fontId="31" fillId="5" borderId="193" xfId="5" applyFont="1" applyFill="1" applyBorder="1" applyAlignment="1">
      <alignment horizontal="left" vertical="center" wrapText="1"/>
    </xf>
    <xf numFmtId="0" fontId="31" fillId="5" borderId="35" xfId="5" applyFont="1" applyFill="1" applyBorder="1" applyAlignment="1">
      <alignment horizontal="left" vertical="center" wrapText="1"/>
    </xf>
    <xf numFmtId="0" fontId="31" fillId="5" borderId="40" xfId="5" applyFont="1" applyFill="1" applyBorder="1" applyAlignment="1">
      <alignment horizontal="left" vertical="center" wrapText="1"/>
    </xf>
    <xf numFmtId="0" fontId="2" fillId="4" borderId="113" xfId="0" applyFont="1" applyFill="1" applyBorder="1" applyAlignment="1" applyProtection="1">
      <alignment horizontal="left" vertical="center" wrapText="1"/>
      <protection locked="0"/>
    </xf>
    <xf numFmtId="0" fontId="2" fillId="4" borderId="62" xfId="0" applyFont="1" applyFill="1" applyBorder="1" applyAlignment="1" applyProtection="1">
      <alignment horizontal="left" vertical="center" wrapText="1"/>
      <protection locked="0"/>
    </xf>
    <xf numFmtId="0" fontId="2" fillId="4" borderId="63" xfId="0" applyFont="1" applyFill="1" applyBorder="1" applyAlignment="1" applyProtection="1">
      <alignment horizontal="left" vertical="center" wrapText="1"/>
      <protection locked="0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41" fillId="0" borderId="80" xfId="5" applyFont="1" applyBorder="1" applyAlignment="1">
      <alignment horizontal="center" vertical="center" wrapText="1"/>
    </xf>
    <xf numFmtId="0" fontId="41" fillId="0" borderId="84" xfId="5" applyFont="1" applyBorder="1" applyAlignment="1">
      <alignment horizontal="center" vertical="center" wrapText="1"/>
    </xf>
    <xf numFmtId="0" fontId="2" fillId="4" borderId="81" xfId="5" applyFont="1" applyFill="1" applyBorder="1" applyAlignment="1">
      <alignment horizontal="left" vertical="center" wrapText="1"/>
    </xf>
    <xf numFmtId="0" fontId="2" fillId="4" borderId="82" xfId="5" applyFont="1" applyFill="1" applyBorder="1" applyAlignment="1">
      <alignment horizontal="left" vertical="center" wrapText="1"/>
    </xf>
    <xf numFmtId="0" fontId="2" fillId="4" borderId="85" xfId="5" applyFont="1" applyFill="1" applyBorder="1" applyAlignment="1">
      <alignment horizontal="left" vertical="center" wrapText="1"/>
    </xf>
    <xf numFmtId="0" fontId="2" fillId="4" borderId="86" xfId="5" applyFont="1" applyFill="1" applyBorder="1" applyAlignment="1">
      <alignment horizontal="left" vertical="center" wrapText="1"/>
    </xf>
    <xf numFmtId="0" fontId="30" fillId="5" borderId="4" xfId="5" applyFont="1" applyFill="1" applyBorder="1" applyAlignment="1">
      <alignment horizontal="justify" vertical="center" wrapText="1"/>
    </xf>
    <xf numFmtId="0" fontId="30" fillId="5" borderId="5" xfId="5" applyFont="1" applyFill="1" applyBorder="1" applyAlignment="1">
      <alignment horizontal="justify" vertical="center" wrapText="1"/>
    </xf>
    <xf numFmtId="0" fontId="24" fillId="3" borderId="15" xfId="5" applyFont="1" applyFill="1" applyBorder="1" applyAlignment="1">
      <alignment horizontal="center" vertical="center" wrapText="1"/>
    </xf>
    <xf numFmtId="0" fontId="30" fillId="5" borderId="51" xfId="5" applyFont="1" applyFill="1" applyBorder="1" applyAlignment="1">
      <alignment horizontal="left" vertical="center" wrapText="1"/>
    </xf>
    <xf numFmtId="0" fontId="30" fillId="5" borderId="79" xfId="5" applyFont="1" applyFill="1" applyBorder="1" applyAlignment="1">
      <alignment horizontal="left" vertical="center" wrapText="1"/>
    </xf>
    <xf numFmtId="0" fontId="30" fillId="5" borderId="54" xfId="5" applyFont="1" applyFill="1" applyBorder="1" applyAlignment="1">
      <alignment horizontal="left" vertical="center" wrapText="1"/>
    </xf>
    <xf numFmtId="0" fontId="30" fillId="5" borderId="83" xfId="5" applyFont="1" applyFill="1" applyBorder="1" applyAlignment="1">
      <alignment horizontal="left" vertical="center" wrapText="1"/>
    </xf>
    <xf numFmtId="0" fontId="30" fillId="5" borderId="81" xfId="5" applyFont="1" applyFill="1" applyBorder="1" applyAlignment="1">
      <alignment horizontal="left" vertical="center" wrapText="1"/>
    </xf>
    <xf numFmtId="0" fontId="30" fillId="5" borderId="82" xfId="5" applyFont="1" applyFill="1" applyBorder="1" applyAlignment="1">
      <alignment horizontal="left" vertical="center" wrapText="1"/>
    </xf>
    <xf numFmtId="0" fontId="30" fillId="5" borderId="85" xfId="5" applyFont="1" applyFill="1" applyBorder="1" applyAlignment="1">
      <alignment horizontal="left" vertical="center" wrapText="1"/>
    </xf>
    <xf numFmtId="0" fontId="30" fillId="5" borderId="86" xfId="5" applyFont="1" applyFill="1" applyBorder="1" applyAlignment="1">
      <alignment horizontal="left" vertical="center" wrapText="1"/>
    </xf>
    <xf numFmtId="58" fontId="30" fillId="5" borderId="0" xfId="5" applyNumberFormat="1" applyFont="1" applyFill="1" applyAlignment="1">
      <alignment horizontal="center" vertical="center"/>
    </xf>
    <xf numFmtId="178" fontId="20" fillId="5" borderId="30" xfId="5" applyNumberFormat="1" applyFont="1" applyFill="1" applyBorder="1" applyAlignment="1">
      <alignment horizontal="left" vertical="center" wrapText="1"/>
    </xf>
    <xf numFmtId="0" fontId="30" fillId="4" borderId="71" xfId="5" applyFont="1" applyFill="1" applyBorder="1" applyAlignment="1">
      <alignment horizontal="right" vertical="center" wrapText="1"/>
    </xf>
    <xf numFmtId="0" fontId="30" fillId="4" borderId="72" xfId="5" applyFont="1" applyFill="1" applyBorder="1" applyAlignment="1">
      <alignment horizontal="right" vertical="center" wrapText="1"/>
    </xf>
    <xf numFmtId="0" fontId="30" fillId="4" borderId="71" xfId="5" applyFont="1" applyFill="1" applyBorder="1" applyAlignment="1">
      <alignment horizontal="left" vertical="center" wrapText="1"/>
    </xf>
    <xf numFmtId="0" fontId="30" fillId="4" borderId="37" xfId="5" applyFont="1" applyFill="1" applyBorder="1" applyAlignment="1">
      <alignment horizontal="left" vertical="center" wrapText="1"/>
    </xf>
    <xf numFmtId="0" fontId="30" fillId="4" borderId="61" xfId="5" applyFont="1" applyFill="1" applyBorder="1" applyAlignment="1">
      <alignment horizontal="left" vertical="center" wrapText="1"/>
    </xf>
    <xf numFmtId="49" fontId="31" fillId="5" borderId="193" xfId="5" applyNumberFormat="1" applyFont="1" applyFill="1" applyBorder="1" applyAlignment="1">
      <alignment horizontal="left" vertical="center"/>
    </xf>
    <xf numFmtId="49" fontId="31" fillId="5" borderId="35" xfId="5" applyNumberFormat="1" applyFont="1" applyFill="1" applyBorder="1" applyAlignment="1">
      <alignment horizontal="left" vertical="center"/>
    </xf>
    <xf numFmtId="49" fontId="31" fillId="5" borderId="40" xfId="5" applyNumberFormat="1" applyFont="1" applyFill="1" applyBorder="1" applyAlignment="1">
      <alignment horizontal="left" vertical="center"/>
    </xf>
    <xf numFmtId="0" fontId="30" fillId="4" borderId="75" xfId="5" applyFont="1" applyFill="1" applyBorder="1" applyAlignment="1">
      <alignment horizontal="center" vertical="center" wrapText="1"/>
    </xf>
    <xf numFmtId="0" fontId="30" fillId="4" borderId="76" xfId="5" applyFont="1" applyFill="1" applyBorder="1" applyAlignment="1">
      <alignment horizontal="center" vertical="center" wrapText="1"/>
    </xf>
    <xf numFmtId="0" fontId="31" fillId="4" borderId="10" xfId="5" applyFont="1" applyFill="1" applyBorder="1" applyAlignment="1">
      <alignment horizontal="center" vertical="center" wrapText="1"/>
    </xf>
    <xf numFmtId="0" fontId="31" fillId="4" borderId="4" xfId="5" applyFont="1" applyFill="1" applyBorder="1" applyAlignment="1">
      <alignment horizontal="center" vertical="center" wrapText="1"/>
    </xf>
    <xf numFmtId="0" fontId="31" fillId="4" borderId="5" xfId="5" applyFont="1" applyFill="1" applyBorder="1" applyAlignment="1">
      <alignment horizontal="center" vertical="center" wrapText="1"/>
    </xf>
    <xf numFmtId="178" fontId="30" fillId="4" borderId="66" xfId="5" applyNumberFormat="1" applyFont="1" applyFill="1" applyBorder="1" applyAlignment="1">
      <alignment horizontal="left" vertical="center" wrapText="1"/>
    </xf>
    <xf numFmtId="178" fontId="30" fillId="4" borderId="77" xfId="5" applyNumberFormat="1" applyFont="1" applyFill="1" applyBorder="1" applyAlignment="1">
      <alignment horizontal="left" vertical="center" wrapText="1"/>
    </xf>
    <xf numFmtId="0" fontId="30" fillId="4" borderId="0" xfId="5" applyFont="1" applyFill="1" applyAlignment="1">
      <alignment horizontal="left" vertical="center" wrapText="1"/>
    </xf>
    <xf numFmtId="0" fontId="30" fillId="4" borderId="8" xfId="5" applyFont="1" applyFill="1" applyBorder="1" applyAlignment="1">
      <alignment horizontal="left" vertical="center" wrapText="1"/>
    </xf>
    <xf numFmtId="0" fontId="30" fillId="4" borderId="2" xfId="5" applyFont="1" applyFill="1" applyBorder="1" applyAlignment="1">
      <alignment horizontal="left" vertical="center" wrapText="1"/>
    </xf>
    <xf numFmtId="0" fontId="30" fillId="4" borderId="7" xfId="5" applyFont="1" applyFill="1" applyBorder="1" applyAlignment="1">
      <alignment horizontal="left" vertical="center" wrapText="1"/>
    </xf>
    <xf numFmtId="0" fontId="30" fillId="5" borderId="18" xfId="5" applyFont="1" applyFill="1" applyBorder="1" applyAlignment="1">
      <alignment horizontal="left" vertical="center" wrapText="1"/>
    </xf>
    <xf numFmtId="0" fontId="30" fillId="5" borderId="17" xfId="5" applyFont="1" applyFill="1" applyBorder="1" applyAlignment="1">
      <alignment horizontal="left" vertical="center" wrapText="1"/>
    </xf>
    <xf numFmtId="0" fontId="30" fillId="5" borderId="90" xfId="5" applyFont="1" applyFill="1" applyBorder="1">
      <alignment vertical="center"/>
    </xf>
    <xf numFmtId="0" fontId="30" fillId="5" borderId="91" xfId="5" applyFont="1" applyFill="1" applyBorder="1">
      <alignment vertical="center"/>
    </xf>
    <xf numFmtId="0" fontId="30" fillId="5" borderId="92" xfId="5" applyFont="1" applyFill="1" applyBorder="1">
      <alignment vertical="center"/>
    </xf>
    <xf numFmtId="0" fontId="30" fillId="5" borderId="20" xfId="5" applyFont="1" applyFill="1" applyBorder="1" applyAlignment="1">
      <alignment horizontal="left" vertical="center" wrapText="1"/>
    </xf>
    <xf numFmtId="0" fontId="30" fillId="5" borderId="21" xfId="5" applyFont="1" applyFill="1" applyBorder="1" applyAlignment="1">
      <alignment horizontal="left" vertical="center" wrapText="1"/>
    </xf>
    <xf numFmtId="0" fontId="30" fillId="5" borderId="96" xfId="5" applyFont="1" applyFill="1" applyBorder="1">
      <alignment vertical="center"/>
    </xf>
    <xf numFmtId="0" fontId="30" fillId="5" borderId="97" xfId="5" applyFont="1" applyFill="1" applyBorder="1">
      <alignment vertical="center"/>
    </xf>
    <xf numFmtId="0" fontId="30" fillId="5" borderId="98" xfId="5" applyFont="1" applyFill="1" applyBorder="1">
      <alignment vertical="center"/>
    </xf>
    <xf numFmtId="0" fontId="30" fillId="15" borderId="90" xfId="5" applyFont="1" applyFill="1" applyBorder="1">
      <alignment vertical="center"/>
    </xf>
    <xf numFmtId="0" fontId="30" fillId="15" borderId="91" xfId="5" applyFont="1" applyFill="1" applyBorder="1">
      <alignment vertical="center"/>
    </xf>
    <xf numFmtId="0" fontId="30" fillId="15" borderId="92" xfId="5" applyFont="1" applyFill="1" applyBorder="1">
      <alignment vertical="center"/>
    </xf>
    <xf numFmtId="0" fontId="30" fillId="15" borderId="96" xfId="5" applyFont="1" applyFill="1" applyBorder="1">
      <alignment vertical="center"/>
    </xf>
    <xf numFmtId="0" fontId="30" fillId="15" borderId="97" xfId="5" applyFont="1" applyFill="1" applyBorder="1">
      <alignment vertical="center"/>
    </xf>
    <xf numFmtId="0" fontId="30" fillId="15" borderId="98" xfId="5" applyFont="1" applyFill="1" applyBorder="1">
      <alignment vertical="center"/>
    </xf>
    <xf numFmtId="0" fontId="30" fillId="5" borderId="10" xfId="5" applyFont="1" applyFill="1" applyBorder="1" applyAlignment="1">
      <alignment horizontal="justify" vertical="center" wrapText="1"/>
    </xf>
    <xf numFmtId="0" fontId="2" fillId="5" borderId="99" xfId="5" applyFont="1" applyFill="1" applyBorder="1" applyAlignment="1">
      <alignment horizontal="left" vertical="center" wrapText="1"/>
    </xf>
    <xf numFmtId="0" fontId="2" fillId="5" borderId="66" xfId="5" applyFont="1" applyFill="1" applyBorder="1" applyAlignment="1">
      <alignment horizontal="left" vertical="center" wrapText="1"/>
    </xf>
    <xf numFmtId="0" fontId="2" fillId="5" borderId="67" xfId="5" applyFont="1" applyFill="1" applyBorder="1" applyAlignment="1">
      <alignment horizontal="left" vertical="center" wrapText="1"/>
    </xf>
    <xf numFmtId="0" fontId="74" fillId="4" borderId="10" xfId="8" applyFont="1" applyFill="1" applyBorder="1" applyAlignment="1">
      <alignment horizontal="center" vertical="center" wrapText="1"/>
    </xf>
    <xf numFmtId="0" fontId="18" fillId="4" borderId="4" xfId="5" applyFont="1" applyFill="1" applyBorder="1" applyAlignment="1">
      <alignment horizontal="center" vertical="center" wrapText="1"/>
    </xf>
    <xf numFmtId="0" fontId="31" fillId="4" borderId="116" xfId="0" applyFont="1" applyFill="1" applyBorder="1" applyAlignment="1" applyProtection="1">
      <alignment horizontal="center" vertical="center" wrapText="1"/>
      <protection locked="0"/>
    </xf>
    <xf numFmtId="0" fontId="31" fillId="4" borderId="39" xfId="0" applyFont="1" applyFill="1" applyBorder="1" applyAlignment="1" applyProtection="1">
      <alignment horizontal="center" vertical="center" wrapText="1"/>
      <protection locked="0"/>
    </xf>
    <xf numFmtId="0" fontId="31" fillId="4" borderId="117" xfId="0" applyFont="1" applyFill="1" applyBorder="1" applyAlignment="1" applyProtection="1">
      <alignment horizontal="center" vertical="center" wrapText="1"/>
      <protection locked="0"/>
    </xf>
    <xf numFmtId="0" fontId="31" fillId="4" borderId="42" xfId="0" applyFont="1" applyFill="1" applyBorder="1" applyAlignment="1" applyProtection="1">
      <alignment horizontal="center" vertical="center" wrapText="1"/>
      <protection locked="0"/>
    </xf>
    <xf numFmtId="0" fontId="31" fillId="4" borderId="47" xfId="0" applyFont="1" applyFill="1" applyBorder="1" applyAlignment="1" applyProtection="1">
      <alignment horizontal="center" vertical="center" wrapText="1"/>
      <protection locked="0"/>
    </xf>
    <xf numFmtId="0" fontId="31" fillId="4" borderId="58" xfId="0" applyFont="1" applyFill="1" applyBorder="1" applyAlignment="1" applyProtection="1">
      <alignment horizontal="center" vertical="center" wrapText="1"/>
      <protection locked="0"/>
    </xf>
    <xf numFmtId="0" fontId="31" fillId="4" borderId="113" xfId="0" applyFont="1" applyFill="1" applyBorder="1" applyAlignment="1" applyProtection="1">
      <alignment horizontal="left" vertical="center" wrapText="1"/>
      <protection locked="0"/>
    </xf>
    <xf numFmtId="0" fontId="31" fillId="4" borderId="62" xfId="0" applyFont="1" applyFill="1" applyBorder="1" applyAlignment="1" applyProtection="1">
      <alignment horizontal="left" vertical="center" wrapText="1"/>
      <protection locked="0"/>
    </xf>
    <xf numFmtId="0" fontId="31" fillId="4" borderId="63" xfId="0" applyFont="1" applyFill="1" applyBorder="1" applyAlignment="1" applyProtection="1">
      <alignment horizontal="left" vertical="center" wrapText="1"/>
      <protection locked="0"/>
    </xf>
    <xf numFmtId="0" fontId="41" fillId="0" borderId="26" xfId="5" applyFont="1" applyBorder="1" applyAlignment="1">
      <alignment horizontal="center" vertical="center" wrapText="1"/>
    </xf>
    <xf numFmtId="0" fontId="41" fillId="0" borderId="13" xfId="5" applyFont="1" applyBorder="1" applyAlignment="1">
      <alignment horizontal="center" vertical="center" wrapText="1"/>
    </xf>
    <xf numFmtId="179" fontId="14" fillId="4" borderId="10" xfId="5" applyNumberFormat="1" applyFont="1" applyFill="1" applyBorder="1" applyAlignment="1">
      <alignment horizontal="center" vertical="center"/>
    </xf>
    <xf numFmtId="179" fontId="14" fillId="4" borderId="4" xfId="5" applyNumberFormat="1" applyFont="1" applyFill="1" applyBorder="1" applyAlignment="1">
      <alignment horizontal="center" vertical="center"/>
    </xf>
    <xf numFmtId="0" fontId="44" fillId="0" borderId="4" xfId="5" applyFont="1" applyBorder="1" applyAlignment="1">
      <alignment horizontal="left" vertical="center"/>
    </xf>
    <xf numFmtId="0" fontId="44" fillId="0" borderId="5" xfId="5" applyFont="1" applyBorder="1" applyAlignment="1">
      <alignment horizontal="left" vertical="center"/>
    </xf>
    <xf numFmtId="38" fontId="2" fillId="4" borderId="10" xfId="7" applyFont="1" applyFill="1" applyBorder="1" applyAlignment="1">
      <alignment horizontal="center" vertical="center" wrapText="1"/>
    </xf>
    <xf numFmtId="38" fontId="2" fillId="4" borderId="4" xfId="7" applyFont="1" applyFill="1" applyBorder="1" applyAlignment="1">
      <alignment horizontal="center" vertical="center" wrapText="1"/>
    </xf>
    <xf numFmtId="179" fontId="31" fillId="4" borderId="10" xfId="5" applyNumberFormat="1" applyFont="1" applyFill="1" applyBorder="1" applyAlignment="1">
      <alignment horizontal="center" vertical="center"/>
    </xf>
    <xf numFmtId="179" fontId="31" fillId="4" borderId="4" xfId="5" applyNumberFormat="1" applyFont="1" applyFill="1" applyBorder="1" applyAlignment="1">
      <alignment horizontal="center" vertical="center"/>
    </xf>
    <xf numFmtId="38" fontId="31" fillId="4" borderId="10" xfId="7" applyFont="1" applyFill="1" applyBorder="1" applyAlignment="1">
      <alignment horizontal="center" vertical="center" wrapText="1"/>
    </xf>
    <xf numFmtId="38" fontId="31" fillId="4" borderId="4" xfId="7" applyFont="1" applyFill="1" applyBorder="1" applyAlignment="1">
      <alignment horizontal="center" vertical="center" wrapText="1"/>
    </xf>
    <xf numFmtId="0" fontId="39" fillId="3" borderId="167" xfId="0" applyFont="1" applyFill="1" applyBorder="1" applyAlignment="1" applyProtection="1">
      <alignment horizontal="center" vertical="center" wrapText="1"/>
      <protection locked="0"/>
    </xf>
    <xf numFmtId="0" fontId="39" fillId="3" borderId="146" xfId="0" applyFont="1" applyFill="1" applyBorder="1" applyAlignment="1" applyProtection="1">
      <alignment horizontal="center" vertical="center" wrapText="1"/>
      <protection locked="0"/>
    </xf>
    <xf numFmtId="0" fontId="1" fillId="3" borderId="34" xfId="0" applyFont="1" applyFill="1" applyBorder="1" applyAlignment="1" applyProtection="1">
      <alignment horizontal="center" vertical="center" wrapText="1"/>
      <protection locked="0"/>
    </xf>
    <xf numFmtId="0" fontId="1" fillId="3" borderId="35" xfId="0" applyFont="1" applyFill="1" applyBorder="1" applyAlignment="1" applyProtection="1">
      <alignment horizontal="center" vertical="center" wrapText="1"/>
      <protection locked="0"/>
    </xf>
    <xf numFmtId="0" fontId="1" fillId="3" borderId="29" xfId="0" applyFont="1" applyFill="1" applyBorder="1" applyAlignment="1" applyProtection="1">
      <alignment horizontal="center" vertical="center" wrapText="1"/>
      <protection locked="0"/>
    </xf>
    <xf numFmtId="0" fontId="1" fillId="3" borderId="30" xfId="0" applyFont="1" applyFill="1" applyBorder="1" applyAlignment="1" applyProtection="1">
      <alignment horizontal="center" vertical="center" wrapText="1"/>
      <protection locked="0"/>
    </xf>
    <xf numFmtId="0" fontId="2" fillId="0" borderId="225" xfId="0" applyFont="1" applyBorder="1" applyAlignment="1" applyProtection="1">
      <alignment horizontal="center" vertical="center" wrapText="1"/>
      <protection locked="0"/>
    </xf>
    <xf numFmtId="0" fontId="2" fillId="0" borderId="226" xfId="0" applyFont="1" applyBorder="1" applyAlignment="1" applyProtection="1">
      <alignment horizontal="center" vertical="center" wrapText="1"/>
      <protection locked="0"/>
    </xf>
    <xf numFmtId="0" fontId="39" fillId="3" borderId="34" xfId="0" applyFont="1" applyFill="1" applyBorder="1" applyAlignment="1" applyProtection="1">
      <alignment horizontal="center" vertical="center" wrapText="1"/>
      <protection locked="0"/>
    </xf>
    <xf numFmtId="0" fontId="39" fillId="3" borderId="40" xfId="0" applyFont="1" applyFill="1" applyBorder="1" applyAlignment="1" applyProtection="1">
      <alignment horizontal="center" vertical="center" wrapText="1"/>
      <protection locked="0"/>
    </xf>
    <xf numFmtId="0" fontId="1" fillId="3" borderId="49" xfId="0" applyFont="1" applyFill="1" applyBorder="1" applyAlignment="1" applyProtection="1">
      <alignment horizontal="center" vertical="center" wrapText="1"/>
      <protection locked="0"/>
    </xf>
    <xf numFmtId="0" fontId="1" fillId="3" borderId="47" xfId="0" applyFont="1" applyFill="1" applyBorder="1" applyAlignment="1" applyProtection="1">
      <alignment horizontal="center" vertical="center" wrapText="1"/>
      <protection locked="0"/>
    </xf>
    <xf numFmtId="0" fontId="41" fillId="0" borderId="31" xfId="0" applyFont="1" applyBorder="1" applyAlignment="1" applyProtection="1">
      <alignment horizontal="center" vertical="center" wrapText="1"/>
      <protection locked="0"/>
    </xf>
    <xf numFmtId="0" fontId="41" fillId="0" borderId="33" xfId="0" applyFont="1" applyBorder="1" applyAlignment="1" applyProtection="1">
      <alignment horizontal="center" vertical="center" wrapText="1"/>
      <protection locked="0"/>
    </xf>
    <xf numFmtId="0" fontId="41" fillId="0" borderId="34" xfId="0" applyFont="1" applyBorder="1" applyAlignment="1" applyProtection="1">
      <alignment horizontal="center" vertical="center" wrapText="1"/>
      <protection locked="0"/>
    </xf>
    <xf numFmtId="0" fontId="41" fillId="0" borderId="40" xfId="0" applyFont="1" applyBorder="1" applyAlignment="1" applyProtection="1">
      <alignment horizontal="center" vertical="center" wrapText="1"/>
      <protection locked="0"/>
    </xf>
    <xf numFmtId="0" fontId="60" fillId="0" borderId="57" xfId="0" applyFont="1" applyBorder="1" applyAlignment="1" applyProtection="1">
      <alignment horizontal="center" vertical="center" wrapText="1"/>
      <protection locked="0"/>
    </xf>
    <xf numFmtId="0" fontId="41" fillId="0" borderId="53" xfId="0" applyFont="1" applyBorder="1" applyAlignment="1" applyProtection="1">
      <alignment horizontal="center" vertical="center" wrapText="1"/>
      <protection locked="0"/>
    </xf>
    <xf numFmtId="0" fontId="1" fillId="3" borderId="167" xfId="0" applyFont="1" applyFill="1" applyBorder="1" applyAlignment="1" applyProtection="1">
      <alignment horizontal="center" vertical="center" wrapText="1"/>
      <protection locked="0"/>
    </xf>
    <xf numFmtId="0" fontId="1" fillId="3" borderId="131" xfId="0" applyFont="1" applyFill="1" applyBorder="1" applyAlignment="1" applyProtection="1">
      <alignment horizontal="center" vertical="center" wrapText="1"/>
      <protection locked="0"/>
    </xf>
    <xf numFmtId="0" fontId="2" fillId="0" borderId="227" xfId="0" applyFont="1" applyBorder="1" applyAlignment="1" applyProtection="1">
      <alignment horizontal="center" vertical="center" wrapText="1"/>
      <protection locked="0"/>
    </xf>
    <xf numFmtId="0" fontId="2" fillId="0" borderId="228" xfId="0" applyFont="1" applyBorder="1" applyAlignment="1" applyProtection="1">
      <alignment horizontal="center" vertical="center" wrapText="1"/>
      <protection locked="0"/>
    </xf>
    <xf numFmtId="0" fontId="15" fillId="4" borderId="231" xfId="6" applyFont="1" applyFill="1" applyBorder="1" applyAlignment="1" applyProtection="1">
      <alignment horizontal="left" vertical="center" wrapText="1"/>
      <protection locked="0"/>
    </xf>
    <xf numFmtId="0" fontId="15" fillId="4" borderId="232" xfId="6" applyFont="1" applyFill="1" applyBorder="1" applyAlignment="1" applyProtection="1">
      <alignment horizontal="left" vertical="center" wrapText="1"/>
      <protection locked="0"/>
    </xf>
    <xf numFmtId="0" fontId="15" fillId="4" borderId="233" xfId="6" applyFont="1" applyFill="1" applyBorder="1" applyAlignment="1" applyProtection="1">
      <alignment horizontal="left" vertical="center" wrapText="1"/>
      <protection locked="0"/>
    </xf>
    <xf numFmtId="0" fontId="76" fillId="4" borderId="231" xfId="6" applyFont="1" applyFill="1" applyBorder="1" applyAlignment="1" applyProtection="1">
      <alignment horizontal="left" vertical="center" wrapText="1"/>
      <protection locked="0"/>
    </xf>
    <xf numFmtId="0" fontId="76" fillId="4" borderId="232" xfId="6" applyFont="1" applyFill="1" applyBorder="1" applyAlignment="1" applyProtection="1">
      <alignment horizontal="left" vertical="center" wrapText="1"/>
      <protection locked="0"/>
    </xf>
    <xf numFmtId="0" fontId="76" fillId="4" borderId="233" xfId="6" applyFont="1" applyFill="1" applyBorder="1" applyAlignment="1" applyProtection="1">
      <alignment horizontal="left" vertical="center" wrapText="1"/>
      <protection locked="0"/>
    </xf>
    <xf numFmtId="0" fontId="1" fillId="3" borderId="40" xfId="0" applyFont="1" applyFill="1" applyBorder="1" applyAlignment="1" applyProtection="1">
      <alignment horizontal="center" vertical="center" wrapText="1"/>
      <protection locked="0"/>
    </xf>
    <xf numFmtId="0" fontId="7" fillId="0" borderId="29" xfId="6" applyFont="1" applyBorder="1" applyAlignment="1" applyProtection="1">
      <alignment horizontal="center" vertical="center" wrapText="1"/>
      <protection locked="0"/>
    </xf>
    <xf numFmtId="0" fontId="7" fillId="0" borderId="35" xfId="6" applyFont="1" applyBorder="1" applyAlignment="1" applyProtection="1">
      <alignment horizontal="center" vertical="center" wrapText="1"/>
      <protection locked="0"/>
    </xf>
    <xf numFmtId="0" fontId="82" fillId="3" borderId="0" xfId="0" applyFont="1" applyFill="1" applyAlignment="1" applyProtection="1">
      <alignment horizontal="center" vertical="center"/>
      <protection locked="0"/>
    </xf>
    <xf numFmtId="0" fontId="39" fillId="3" borderId="0" xfId="6" applyFont="1" applyFill="1" applyAlignment="1" applyProtection="1">
      <alignment horizontal="left" vertical="center" wrapText="1"/>
      <protection locked="0"/>
    </xf>
    <xf numFmtId="0" fontId="1" fillId="3" borderId="10" xfId="6" applyFont="1" applyFill="1" applyBorder="1" applyAlignment="1" applyProtection="1">
      <alignment horizontal="left" vertical="center" wrapText="1" indent="1"/>
      <protection locked="0"/>
    </xf>
    <xf numFmtId="0" fontId="1" fillId="3" borderId="4" xfId="6" applyFont="1" applyFill="1" applyBorder="1" applyAlignment="1" applyProtection="1">
      <alignment horizontal="left" vertical="center" wrapText="1" indent="1"/>
      <protection locked="0"/>
    </xf>
    <xf numFmtId="0" fontId="1" fillId="3" borderId="156" xfId="6" applyFont="1" applyFill="1" applyBorder="1" applyAlignment="1" applyProtection="1">
      <alignment horizontal="left" vertical="center" wrapText="1" indent="1"/>
      <protection locked="0"/>
    </xf>
    <xf numFmtId="0" fontId="1" fillId="3" borderId="158" xfId="6" applyFont="1" applyFill="1" applyBorder="1" applyAlignment="1" applyProtection="1">
      <alignment horizontal="center" vertical="center" wrapText="1"/>
      <protection locked="0"/>
    </xf>
    <xf numFmtId="0" fontId="1" fillId="3" borderId="144" xfId="6" applyFont="1" applyFill="1" applyBorder="1" applyAlignment="1" applyProtection="1">
      <alignment horizontal="center" vertical="center" wrapText="1"/>
      <protection locked="0"/>
    </xf>
    <xf numFmtId="0" fontId="1" fillId="3" borderId="159" xfId="6" applyFont="1" applyFill="1" applyBorder="1" applyAlignment="1" applyProtection="1">
      <alignment horizontal="center" vertical="center" wrapText="1"/>
      <protection locked="0"/>
    </xf>
    <xf numFmtId="0" fontId="1" fillId="3" borderId="145" xfId="6" applyFont="1" applyFill="1" applyBorder="1" applyAlignment="1" applyProtection="1">
      <alignment horizontal="center" vertical="center" wrapText="1"/>
      <protection locked="0"/>
    </xf>
    <xf numFmtId="0" fontId="1" fillId="3" borderId="11" xfId="6" applyFont="1" applyFill="1" applyBorder="1" applyAlignment="1" applyProtection="1">
      <alignment horizontal="left" vertical="center" wrapText="1" indent="1"/>
      <protection locked="0"/>
    </xf>
    <xf numFmtId="0" fontId="1" fillId="3" borderId="3" xfId="6" applyFont="1" applyFill="1" applyBorder="1" applyAlignment="1" applyProtection="1">
      <alignment horizontal="left" vertical="center" wrapText="1" indent="1"/>
      <protection locked="0"/>
    </xf>
    <xf numFmtId="0" fontId="1" fillId="3" borderId="6" xfId="6" applyFont="1" applyFill="1" applyBorder="1" applyAlignment="1" applyProtection="1">
      <alignment horizontal="left" vertical="center" wrapText="1" indent="1"/>
      <protection locked="0"/>
    </xf>
    <xf numFmtId="0" fontId="1" fillId="3" borderId="31" xfId="0" applyFont="1" applyFill="1" applyBorder="1" applyAlignment="1" applyProtection="1">
      <alignment horizontal="center" vertical="center" wrapText="1"/>
      <protection locked="0"/>
    </xf>
    <xf numFmtId="0" fontId="1" fillId="3" borderId="32" xfId="0" applyFont="1" applyFill="1" applyBorder="1" applyAlignment="1" applyProtection="1">
      <alignment horizontal="center" vertical="center" wrapText="1"/>
      <protection locked="0"/>
    </xf>
    <xf numFmtId="0" fontId="1" fillId="3" borderId="137" xfId="0" applyFont="1" applyFill="1" applyBorder="1" applyAlignment="1" applyProtection="1">
      <alignment horizontal="center" vertical="center" wrapText="1"/>
      <protection locked="0"/>
    </xf>
    <xf numFmtId="0" fontId="15" fillId="4" borderId="172" xfId="6" applyFont="1" applyFill="1" applyBorder="1" applyAlignment="1" applyProtection="1">
      <alignment horizontal="left" vertical="top" wrapText="1"/>
      <protection locked="0"/>
    </xf>
    <xf numFmtId="0" fontId="15" fillId="4" borderId="171" xfId="6" applyFont="1" applyFill="1" applyBorder="1" applyAlignment="1" applyProtection="1">
      <alignment horizontal="left" vertical="top" wrapText="1"/>
      <protection locked="0"/>
    </xf>
    <xf numFmtId="0" fontId="15" fillId="4" borderId="170" xfId="6" applyFont="1" applyFill="1" applyBorder="1" applyAlignment="1" applyProtection="1">
      <alignment horizontal="left" vertical="top" wrapText="1"/>
      <protection locked="0"/>
    </xf>
    <xf numFmtId="0" fontId="15" fillId="4" borderId="173" xfId="6" applyFont="1" applyFill="1" applyBorder="1" applyAlignment="1" applyProtection="1">
      <alignment horizontal="left" vertical="top" wrapText="1"/>
      <protection locked="0"/>
    </xf>
    <xf numFmtId="0" fontId="1" fillId="3" borderId="15" xfId="6" applyFont="1" applyFill="1" applyBorder="1" applyAlignment="1" applyProtection="1">
      <alignment horizontal="left" vertical="center" wrapText="1" indent="1"/>
      <protection locked="0"/>
    </xf>
    <xf numFmtId="0" fontId="1" fillId="3" borderId="0" xfId="6" applyFont="1" applyFill="1" applyAlignment="1" applyProtection="1">
      <alignment horizontal="left" vertical="center" wrapText="1" indent="1"/>
      <protection locked="0"/>
    </xf>
    <xf numFmtId="0" fontId="1" fillId="3" borderId="8" xfId="6" applyFont="1" applyFill="1" applyBorder="1" applyAlignment="1" applyProtection="1">
      <alignment horizontal="left" vertical="center" wrapText="1" indent="1"/>
      <protection locked="0"/>
    </xf>
    <xf numFmtId="0" fontId="76" fillId="4" borderId="132" xfId="6" applyFont="1" applyFill="1" applyBorder="1" applyAlignment="1" applyProtection="1">
      <alignment horizontal="left" vertical="top" wrapText="1"/>
      <protection locked="0"/>
    </xf>
    <xf numFmtId="0" fontId="31" fillId="4" borderId="133" xfId="6" applyFont="1" applyFill="1" applyBorder="1" applyAlignment="1" applyProtection="1">
      <alignment horizontal="left" vertical="top" wrapText="1"/>
      <protection locked="0"/>
    </xf>
    <xf numFmtId="0" fontId="31" fillId="4" borderId="135" xfId="6" applyFont="1" applyFill="1" applyBorder="1" applyAlignment="1" applyProtection="1">
      <alignment horizontal="left" vertical="top" wrapText="1"/>
      <protection locked="0"/>
    </xf>
    <xf numFmtId="0" fontId="1" fillId="3" borderId="10" xfId="0" applyFont="1" applyFill="1" applyBorder="1" applyAlignment="1" applyProtection="1">
      <alignment horizontal="left" vertical="center" wrapText="1" indent="1"/>
      <protection locked="0"/>
    </xf>
    <xf numFmtId="0" fontId="1" fillId="3" borderId="4" xfId="0" applyFont="1" applyFill="1" applyBorder="1" applyAlignment="1" applyProtection="1">
      <alignment horizontal="left" vertical="center" wrapText="1" indent="1"/>
      <protection locked="0"/>
    </xf>
    <xf numFmtId="0" fontId="1" fillId="3" borderId="156" xfId="0" applyFont="1" applyFill="1" applyBorder="1" applyAlignment="1" applyProtection="1">
      <alignment horizontal="left" vertical="center" wrapText="1" indent="1"/>
      <protection locked="0"/>
    </xf>
    <xf numFmtId="0" fontId="84" fillId="5" borderId="132" xfId="6" applyFont="1" applyFill="1" applyBorder="1" applyAlignment="1" applyProtection="1">
      <alignment horizontal="left" vertical="top" wrapText="1"/>
      <protection locked="0"/>
    </xf>
    <xf numFmtId="0" fontId="84" fillId="5" borderId="133" xfId="6" applyFont="1" applyFill="1" applyBorder="1" applyAlignment="1" applyProtection="1">
      <alignment horizontal="left" vertical="top" wrapText="1"/>
      <protection locked="0"/>
    </xf>
    <xf numFmtId="0" fontId="84" fillId="5" borderId="135" xfId="6" applyFont="1" applyFill="1" applyBorder="1" applyAlignment="1" applyProtection="1">
      <alignment horizontal="left" vertical="top" wrapText="1"/>
      <protection locked="0"/>
    </xf>
    <xf numFmtId="0" fontId="2" fillId="0" borderId="235" xfId="0" applyFont="1" applyBorder="1" applyAlignment="1" applyProtection="1">
      <alignment horizontal="center" vertical="center" wrapText="1"/>
      <protection locked="0"/>
    </xf>
    <xf numFmtId="0" fontId="2" fillId="0" borderId="236" xfId="0" applyFont="1" applyBorder="1" applyAlignment="1" applyProtection="1">
      <alignment horizontal="center" vertical="center" wrapText="1"/>
      <protection locked="0"/>
    </xf>
    <xf numFmtId="0" fontId="15" fillId="4" borderId="132" xfId="6" applyFont="1" applyFill="1" applyBorder="1" applyAlignment="1" applyProtection="1">
      <alignment horizontal="left" vertical="top" wrapText="1"/>
      <protection locked="0"/>
    </xf>
    <xf numFmtId="0" fontId="4" fillId="4" borderId="133" xfId="6" applyFont="1" applyFill="1" applyBorder="1" applyAlignment="1" applyProtection="1">
      <alignment horizontal="left" vertical="top" wrapText="1"/>
      <protection locked="0"/>
    </xf>
    <xf numFmtId="0" fontId="4" fillId="4" borderId="135" xfId="6" applyFont="1" applyFill="1" applyBorder="1" applyAlignment="1" applyProtection="1">
      <alignment horizontal="left" vertical="top" wrapText="1"/>
      <protection locked="0"/>
    </xf>
    <xf numFmtId="0" fontId="15" fillId="4" borderId="197" xfId="6" applyFont="1" applyFill="1" applyBorder="1" applyAlignment="1" applyProtection="1">
      <alignment horizontal="left" vertical="top" wrapText="1"/>
      <protection locked="0"/>
    </xf>
    <xf numFmtId="0" fontId="15" fillId="4" borderId="133" xfId="6" applyFont="1" applyFill="1" applyBorder="1" applyAlignment="1" applyProtection="1">
      <alignment horizontal="left" vertical="top" wrapText="1"/>
      <protection locked="0"/>
    </xf>
    <xf numFmtId="0" fontId="15" fillId="4" borderId="198" xfId="6" applyFont="1" applyFill="1" applyBorder="1" applyAlignment="1" applyProtection="1">
      <alignment horizontal="left" vertical="top" wrapText="1"/>
      <protection locked="0"/>
    </xf>
    <xf numFmtId="0" fontId="4" fillId="4" borderId="132" xfId="6" applyFont="1" applyFill="1" applyBorder="1" applyAlignment="1" applyProtection="1">
      <alignment horizontal="left" vertical="top" wrapText="1"/>
      <protection locked="0"/>
    </xf>
    <xf numFmtId="0" fontId="1" fillId="3" borderId="29" xfId="6" applyFont="1" applyFill="1" applyBorder="1" applyAlignment="1" applyProtection="1">
      <alignment horizontal="center" vertical="center" wrapText="1"/>
      <protection locked="0"/>
    </xf>
    <xf numFmtId="0" fontId="1" fillId="3" borderId="56" xfId="6" applyFont="1" applyFill="1" applyBorder="1" applyAlignment="1" applyProtection="1">
      <alignment horizontal="center" vertical="center" wrapText="1"/>
      <protection locked="0"/>
    </xf>
    <xf numFmtId="0" fontId="1" fillId="3" borderId="49" xfId="6" applyFont="1" applyFill="1" applyBorder="1" applyAlignment="1" applyProtection="1">
      <alignment horizontal="center" vertical="center" wrapText="1"/>
      <protection locked="0"/>
    </xf>
    <xf numFmtId="0" fontId="1" fillId="3" borderId="58" xfId="6" applyFont="1" applyFill="1" applyBorder="1" applyAlignment="1" applyProtection="1">
      <alignment horizontal="center" vertical="center" wrapText="1"/>
      <protection locked="0"/>
    </xf>
    <xf numFmtId="0" fontId="1" fillId="3" borderId="136" xfId="0" applyFont="1" applyFill="1" applyBorder="1" applyAlignment="1" applyProtection="1">
      <alignment horizontal="center" vertical="center" wrapText="1"/>
      <protection locked="0"/>
    </xf>
    <xf numFmtId="0" fontId="59" fillId="3" borderId="15" xfId="6" applyFont="1" applyFill="1" applyBorder="1" applyAlignment="1" applyProtection="1">
      <alignment horizontal="left" vertical="center" wrapText="1" indent="1"/>
      <protection locked="0"/>
    </xf>
    <xf numFmtId="0" fontId="59" fillId="3" borderId="0" xfId="6" applyFont="1" applyFill="1" applyAlignment="1" applyProtection="1">
      <alignment horizontal="left" vertical="center" wrapText="1" indent="1"/>
      <protection locked="0"/>
    </xf>
    <xf numFmtId="0" fontId="59" fillId="3" borderId="8" xfId="6" applyFont="1" applyFill="1" applyBorder="1" applyAlignment="1" applyProtection="1">
      <alignment horizontal="left" vertical="center" wrapText="1" indent="1"/>
      <protection locked="0"/>
    </xf>
    <xf numFmtId="0" fontId="4" fillId="4" borderId="132" xfId="6" applyFont="1" applyFill="1" applyBorder="1" applyAlignment="1" applyProtection="1">
      <alignment horizontal="left" vertical="center" wrapText="1"/>
      <protection locked="0"/>
    </xf>
    <xf numFmtId="0" fontId="4" fillId="4" borderId="133" xfId="6" applyFont="1" applyFill="1" applyBorder="1" applyAlignment="1" applyProtection="1">
      <alignment horizontal="left" vertical="center" wrapText="1"/>
      <protection locked="0"/>
    </xf>
    <xf numFmtId="0" fontId="4" fillId="4" borderId="135" xfId="6" applyFont="1" applyFill="1" applyBorder="1" applyAlignment="1" applyProtection="1">
      <alignment horizontal="left" vertical="center" wrapText="1"/>
      <protection locked="0"/>
    </xf>
    <xf numFmtId="0" fontId="1" fillId="3" borderId="12" xfId="6" applyFont="1" applyFill="1" applyBorder="1" applyAlignment="1" applyProtection="1">
      <alignment horizontal="left" vertical="center" wrapText="1" indent="1"/>
      <protection locked="0"/>
    </xf>
    <xf numFmtId="0" fontId="1" fillId="3" borderId="2" xfId="6" applyFont="1" applyFill="1" applyBorder="1" applyAlignment="1" applyProtection="1">
      <alignment horizontal="left" vertical="center" wrapText="1" indent="1"/>
      <protection locked="0"/>
    </xf>
    <xf numFmtId="0" fontId="1" fillId="3" borderId="160" xfId="6" applyFont="1" applyFill="1" applyBorder="1" applyAlignment="1" applyProtection="1">
      <alignment horizontal="left" vertical="center" wrapText="1" indent="1"/>
      <protection locked="0"/>
    </xf>
    <xf numFmtId="0" fontId="4" fillId="4" borderId="162" xfId="6" applyFont="1" applyFill="1" applyBorder="1" applyAlignment="1" applyProtection="1">
      <alignment horizontal="left" vertical="top" wrapText="1"/>
      <protection locked="0"/>
    </xf>
    <xf numFmtId="0" fontId="15" fillId="4" borderId="135" xfId="6" applyFont="1" applyFill="1" applyBorder="1" applyAlignment="1" applyProtection="1">
      <alignment horizontal="left" vertical="top" wrapText="1"/>
      <protection locked="0"/>
    </xf>
    <xf numFmtId="0" fontId="76" fillId="5" borderId="197" xfId="6" applyFont="1" applyFill="1" applyBorder="1" applyAlignment="1" applyProtection="1">
      <alignment horizontal="left" vertical="top" wrapText="1"/>
      <protection locked="0"/>
    </xf>
    <xf numFmtId="0" fontId="76" fillId="5" borderId="133" xfId="6" applyFont="1" applyFill="1" applyBorder="1" applyAlignment="1" applyProtection="1">
      <alignment horizontal="left" vertical="top" wrapText="1"/>
      <protection locked="0"/>
    </xf>
    <xf numFmtId="0" fontId="76" fillId="5" borderId="198" xfId="6" applyFont="1" applyFill="1" applyBorder="1" applyAlignment="1" applyProtection="1">
      <alignment horizontal="left" vertical="top" wrapText="1"/>
      <protection locked="0"/>
    </xf>
    <xf numFmtId="0" fontId="76" fillId="4" borderId="172" xfId="6" applyFont="1" applyFill="1" applyBorder="1" applyAlignment="1" applyProtection="1">
      <alignment horizontal="left" vertical="top" wrapText="1"/>
      <protection locked="0"/>
    </xf>
    <xf numFmtId="0" fontId="76" fillId="4" borderId="171" xfId="6" applyFont="1" applyFill="1" applyBorder="1" applyAlignment="1" applyProtection="1">
      <alignment horizontal="left" vertical="top" wrapText="1"/>
      <protection locked="0"/>
    </xf>
    <xf numFmtId="0" fontId="76" fillId="4" borderId="197" xfId="6" applyFont="1" applyFill="1" applyBorder="1" applyAlignment="1" applyProtection="1">
      <alignment horizontal="left" vertical="top" wrapText="1"/>
      <protection locked="0"/>
    </xf>
    <xf numFmtId="0" fontId="76" fillId="4" borderId="133" xfId="6" applyFont="1" applyFill="1" applyBorder="1" applyAlignment="1" applyProtection="1">
      <alignment horizontal="left" vertical="top" wrapText="1"/>
      <protection locked="0"/>
    </xf>
    <xf numFmtId="0" fontId="76" fillId="4" borderId="198" xfId="6" applyFont="1" applyFill="1" applyBorder="1" applyAlignment="1" applyProtection="1">
      <alignment horizontal="left" vertical="top" wrapText="1"/>
      <protection locked="0"/>
    </xf>
    <xf numFmtId="0" fontId="76" fillId="4" borderId="135" xfId="6" applyFont="1" applyFill="1" applyBorder="1" applyAlignment="1" applyProtection="1">
      <alignment horizontal="left" vertical="top" wrapText="1"/>
      <protection locked="0"/>
    </xf>
    <xf numFmtId="0" fontId="84" fillId="5" borderId="162" xfId="6" applyFont="1" applyFill="1" applyBorder="1" applyAlignment="1" applyProtection="1">
      <alignment horizontal="left" vertical="top" wrapText="1"/>
      <protection locked="0"/>
    </xf>
    <xf numFmtId="0" fontId="76" fillId="4" borderId="132" xfId="6" applyFont="1" applyFill="1" applyBorder="1" applyAlignment="1" applyProtection="1">
      <alignment horizontal="left" vertical="center" wrapText="1"/>
      <protection locked="0"/>
    </xf>
    <xf numFmtId="0" fontId="76" fillId="4" borderId="133" xfId="6" applyFont="1" applyFill="1" applyBorder="1" applyAlignment="1" applyProtection="1">
      <alignment horizontal="left" vertical="center" wrapText="1"/>
      <protection locked="0"/>
    </xf>
    <xf numFmtId="0" fontId="76" fillId="4" borderId="135" xfId="6" applyFont="1" applyFill="1" applyBorder="1" applyAlignment="1" applyProtection="1">
      <alignment horizontal="left" vertical="center" wrapText="1"/>
      <protection locked="0"/>
    </xf>
    <xf numFmtId="0" fontId="1" fillId="3" borderId="15" xfId="6" applyFont="1" applyFill="1" applyBorder="1" applyAlignment="1" applyProtection="1">
      <alignment horizontal="center" vertical="center" wrapText="1"/>
      <protection locked="0"/>
    </xf>
    <xf numFmtId="0" fontId="1" fillId="3" borderId="0" xfId="6" applyFont="1" applyFill="1" applyAlignment="1" applyProtection="1">
      <alignment horizontal="center" vertical="center" wrapText="1"/>
      <protection locked="0"/>
    </xf>
    <xf numFmtId="0" fontId="1" fillId="3" borderId="8" xfId="6" applyFont="1" applyFill="1" applyBorder="1" applyAlignment="1" applyProtection="1">
      <alignment horizontal="center" vertical="center" wrapText="1"/>
      <protection locked="0"/>
    </xf>
    <xf numFmtId="0" fontId="76" fillId="4" borderId="170" xfId="6" applyFont="1" applyFill="1" applyBorder="1" applyAlignment="1" applyProtection="1">
      <alignment horizontal="left" vertical="top" wrapText="1"/>
      <protection locked="0"/>
    </xf>
    <xf numFmtId="0" fontId="76" fillId="5" borderId="172" xfId="6" applyFont="1" applyFill="1" applyBorder="1" applyAlignment="1" applyProtection="1">
      <alignment horizontal="left" vertical="top" wrapText="1"/>
      <protection locked="0"/>
    </xf>
    <xf numFmtId="0" fontId="76" fillId="5" borderId="170" xfId="6" applyFont="1" applyFill="1" applyBorder="1" applyAlignment="1" applyProtection="1">
      <alignment horizontal="left" vertical="top" wrapText="1"/>
      <protection locked="0"/>
    </xf>
    <xf numFmtId="0" fontId="76" fillId="5" borderId="173" xfId="6" applyFont="1" applyFill="1" applyBorder="1" applyAlignment="1" applyProtection="1">
      <alignment horizontal="left" vertical="top" wrapText="1"/>
      <protection locked="0"/>
    </xf>
    <xf numFmtId="0" fontId="76" fillId="5" borderId="171" xfId="6" applyFont="1" applyFill="1" applyBorder="1" applyAlignment="1" applyProtection="1">
      <alignment horizontal="left" vertical="top" wrapText="1"/>
      <protection locked="0"/>
    </xf>
    <xf numFmtId="0" fontId="79" fillId="0" borderId="134" xfId="1" applyFont="1" applyBorder="1" applyAlignment="1">
      <alignment horizontal="center" vertical="center" wrapText="1"/>
    </xf>
    <xf numFmtId="0" fontId="79" fillId="0" borderId="139" xfId="1" applyFont="1" applyBorder="1" applyAlignment="1">
      <alignment horizontal="center" vertical="center" wrapText="1"/>
    </xf>
    <xf numFmtId="0" fontId="79" fillId="0" borderId="163" xfId="1" applyFont="1" applyBorder="1" applyAlignment="1">
      <alignment horizontal="center" vertical="center" wrapText="1"/>
    </xf>
    <xf numFmtId="0" fontId="79" fillId="0" borderId="34" xfId="1" applyFont="1" applyBorder="1" applyAlignment="1">
      <alignment horizontal="center" vertical="center" wrapText="1"/>
    </xf>
    <xf numFmtId="0" fontId="79" fillId="0" borderId="35" xfId="1" applyFont="1" applyBorder="1" applyAlignment="1">
      <alignment horizontal="center" vertical="center" wrapText="1"/>
    </xf>
    <xf numFmtId="0" fontId="79" fillId="0" borderId="240" xfId="1" applyFont="1" applyBorder="1" applyAlignment="1">
      <alignment horizontal="center" vertical="center" wrapText="1"/>
    </xf>
    <xf numFmtId="0" fontId="79" fillId="0" borderId="10" xfId="1" applyFont="1" applyBorder="1" applyAlignment="1">
      <alignment horizontal="center" vertical="center"/>
    </xf>
    <xf numFmtId="0" fontId="79" fillId="0" borderId="4" xfId="1" applyFont="1" applyBorder="1" applyAlignment="1">
      <alignment horizontal="center" vertical="center"/>
    </xf>
    <xf numFmtId="0" fontId="79" fillId="0" borderId="205" xfId="1" applyFont="1" applyBorder="1" applyAlignment="1">
      <alignment horizontal="center" vertical="center" wrapText="1"/>
    </xf>
    <xf numFmtId="0" fontId="79" fillId="0" borderId="209" xfId="1" applyFont="1" applyBorder="1" applyAlignment="1">
      <alignment horizontal="center" vertical="center" wrapText="1"/>
    </xf>
    <xf numFmtId="0" fontId="79" fillId="0" borderId="206" xfId="1" applyFont="1" applyBorder="1" applyAlignment="1">
      <alignment horizontal="center" vertical="center" wrapText="1"/>
    </xf>
    <xf numFmtId="0" fontId="79" fillId="0" borderId="45" xfId="1" applyFont="1" applyBorder="1" applyAlignment="1">
      <alignment horizontal="center" vertical="center" wrapText="1"/>
    </xf>
    <xf numFmtId="0" fontId="79" fillId="0" borderId="51" xfId="1" applyFont="1" applyBorder="1" applyAlignment="1">
      <alignment horizontal="center" vertical="center" wrapText="1"/>
    </xf>
    <xf numFmtId="0" fontId="79" fillId="0" borderId="50" xfId="1" applyFont="1" applyBorder="1" applyAlignment="1">
      <alignment horizontal="center" vertical="center" wrapText="1"/>
    </xf>
    <xf numFmtId="0" fontId="79" fillId="0" borderId="210" xfId="1" applyFont="1" applyBorder="1" applyAlignment="1">
      <alignment horizontal="center" vertical="center" wrapText="1"/>
    </xf>
    <xf numFmtId="0" fontId="79" fillId="0" borderId="211" xfId="1" applyFont="1" applyBorder="1" applyAlignment="1">
      <alignment horizontal="center" vertical="center" wrapText="1"/>
    </xf>
    <xf numFmtId="0" fontId="88" fillId="0" borderId="51" xfId="5" applyFont="1" applyBorder="1" applyAlignment="1">
      <alignment horizontal="center" vertical="center" wrapText="1"/>
    </xf>
    <xf numFmtId="0" fontId="88" fillId="0" borderId="207" xfId="5" applyFont="1" applyBorder="1" applyAlignment="1">
      <alignment horizontal="center" vertical="center" wrapText="1"/>
    </xf>
    <xf numFmtId="0" fontId="88" fillId="0" borderId="210" xfId="5" applyFont="1" applyBorder="1" applyAlignment="1">
      <alignment horizontal="center" vertical="center" wrapText="1"/>
    </xf>
    <xf numFmtId="0" fontId="88" fillId="0" borderId="212" xfId="5" applyFont="1" applyBorder="1" applyAlignment="1">
      <alignment horizontal="center" vertical="center" wrapText="1"/>
    </xf>
    <xf numFmtId="0" fontId="79" fillId="0" borderId="208" xfId="1" applyFont="1" applyBorder="1" applyAlignment="1">
      <alignment horizontal="center" vertical="center" wrapText="1"/>
    </xf>
    <xf numFmtId="0" fontId="79" fillId="0" borderId="214" xfId="1" applyFont="1" applyBorder="1" applyAlignment="1">
      <alignment horizontal="center" vertical="center" wrapText="1"/>
    </xf>
    <xf numFmtId="0" fontId="79" fillId="0" borderId="193" xfId="1" applyFont="1" applyBorder="1" applyAlignment="1">
      <alignment horizontal="center" vertical="center" wrapText="1"/>
    </xf>
    <xf numFmtId="0" fontId="79" fillId="0" borderId="46" xfId="1" applyFont="1" applyBorder="1" applyAlignment="1">
      <alignment horizontal="center" vertical="center" wrapText="1"/>
    </xf>
    <xf numFmtId="0" fontId="79" fillId="0" borderId="213" xfId="1" applyFont="1" applyBorder="1" applyAlignment="1">
      <alignment horizontal="center" vertical="center" wrapText="1"/>
    </xf>
    <xf numFmtId="0" fontId="79" fillId="0" borderId="3" xfId="1" applyFont="1" applyBorder="1" applyAlignment="1">
      <alignment horizontal="center" vertical="center" wrapText="1"/>
    </xf>
    <xf numFmtId="0" fontId="79" fillId="0" borderId="48" xfId="1" applyFont="1" applyBorder="1" applyAlignment="1">
      <alignment horizontal="center" vertical="center" wrapText="1"/>
    </xf>
    <xf numFmtId="0" fontId="79" fillId="0" borderId="0" xfId="1" applyFont="1" applyAlignment="1">
      <alignment horizontal="center" vertical="center" wrapText="1"/>
    </xf>
    <xf numFmtId="0" fontId="79" fillId="0" borderId="246" xfId="1" applyFont="1" applyBorder="1" applyAlignment="1">
      <alignment horizontal="center" vertical="center" wrapText="1"/>
    </xf>
    <xf numFmtId="0" fontId="79" fillId="0" borderId="42" xfId="1" applyFont="1" applyBorder="1" applyAlignment="1">
      <alignment horizontal="center" vertical="center" wrapText="1"/>
    </xf>
    <xf numFmtId="0" fontId="79" fillId="0" borderId="47" xfId="1" applyFont="1" applyBorder="1" applyAlignment="1">
      <alignment horizontal="center" vertical="center" wrapText="1"/>
    </xf>
    <xf numFmtId="0" fontId="79" fillId="0" borderId="41" xfId="1" applyFont="1" applyBorder="1" applyAlignment="1">
      <alignment horizontal="center" vertical="center" wrapText="1"/>
    </xf>
    <xf numFmtId="0" fontId="4" fillId="0" borderId="153" xfId="1" applyFont="1" applyBorder="1" applyAlignment="1">
      <alignment horizontal="left" vertical="center" wrapText="1"/>
    </xf>
    <xf numFmtId="0" fontId="4" fillId="0" borderId="154" xfId="1" applyFont="1" applyBorder="1" applyAlignment="1">
      <alignment horizontal="left" vertical="center" wrapText="1"/>
    </xf>
    <xf numFmtId="0" fontId="4" fillId="0" borderId="155" xfId="1" applyFont="1" applyBorder="1" applyAlignment="1">
      <alignment horizontal="left" vertical="center" wrapText="1"/>
    </xf>
    <xf numFmtId="0" fontId="7" fillId="3" borderId="0" xfId="1" applyFill="1" applyAlignment="1">
      <alignment horizontal="left" vertical="center" wrapText="1" indent="1"/>
    </xf>
    <xf numFmtId="0" fontId="7" fillId="3" borderId="140" xfId="1" applyFill="1" applyBorder="1" applyAlignment="1">
      <alignment horizontal="center" vertical="center" wrapText="1"/>
    </xf>
    <xf numFmtId="0" fontId="7" fillId="3" borderId="151" xfId="1" applyFill="1" applyBorder="1" applyAlignment="1">
      <alignment horizontal="center" vertical="center" wrapText="1"/>
    </xf>
    <xf numFmtId="0" fontId="7" fillId="3" borderId="141" xfId="1" applyFill="1" applyBorder="1" applyAlignment="1">
      <alignment horizontal="center" vertical="center" wrapText="1"/>
    </xf>
    <xf numFmtId="0" fontId="68" fillId="3" borderId="11" xfId="1" applyFont="1" applyFill="1" applyBorder="1" applyAlignment="1">
      <alignment horizontal="left" vertical="center" wrapText="1"/>
    </xf>
    <xf numFmtId="0" fontId="68" fillId="3" borderId="3" xfId="1" applyFont="1" applyFill="1" applyBorder="1" applyAlignment="1">
      <alignment horizontal="left" vertical="center" wrapText="1"/>
    </xf>
    <xf numFmtId="0" fontId="79" fillId="8" borderId="134" xfId="1" applyFont="1" applyFill="1" applyBorder="1" applyAlignment="1" applyProtection="1">
      <alignment horizontal="center" vertical="center" wrapText="1"/>
      <protection locked="0"/>
    </xf>
    <xf numFmtId="0" fontId="79" fillId="8" borderId="139" xfId="1" applyFont="1" applyFill="1" applyBorder="1" applyAlignment="1" applyProtection="1">
      <alignment horizontal="center" vertical="center" wrapText="1"/>
      <protection locked="0"/>
    </xf>
    <xf numFmtId="0" fontId="79" fillId="8" borderId="163" xfId="1" applyFont="1" applyFill="1" applyBorder="1" applyAlignment="1" applyProtection="1">
      <alignment horizontal="center" vertical="center" wrapText="1"/>
      <protection locked="0"/>
    </xf>
    <xf numFmtId="0" fontId="67" fillId="3" borderId="149" xfId="1" applyFont="1" applyFill="1" applyBorder="1" applyAlignment="1">
      <alignment horizontal="center" vertical="center" wrapText="1"/>
    </xf>
    <xf numFmtId="0" fontId="67" fillId="3" borderId="152" xfId="1" applyFont="1" applyFill="1" applyBorder="1" applyAlignment="1">
      <alignment horizontal="center" vertical="center" wrapText="1"/>
    </xf>
    <xf numFmtId="0" fontId="67" fillId="3" borderId="150" xfId="1" applyFont="1" applyFill="1" applyBorder="1" applyAlignment="1">
      <alignment horizontal="center" vertical="center" wrapText="1"/>
    </xf>
    <xf numFmtId="0" fontId="67" fillId="3" borderId="30" xfId="1" applyFont="1" applyFill="1" applyBorder="1" applyAlignment="1">
      <alignment horizontal="center" vertical="center" wrapText="1"/>
    </xf>
    <xf numFmtId="0" fontId="67" fillId="3" borderId="56" xfId="1" applyFont="1" applyFill="1" applyBorder="1" applyAlignment="1">
      <alignment horizontal="center" vertical="center" wrapText="1"/>
    </xf>
    <xf numFmtId="0" fontId="67" fillId="3" borderId="0" xfId="1" applyFont="1" applyFill="1" applyAlignment="1">
      <alignment horizontal="center" vertical="center" wrapText="1"/>
    </xf>
    <xf numFmtId="0" fontId="67" fillId="3" borderId="174" xfId="1" applyFont="1" applyFill="1" applyBorder="1" applyAlignment="1">
      <alignment horizontal="center" vertical="center" wrapText="1"/>
    </xf>
    <xf numFmtId="0" fontId="67" fillId="3" borderId="29" xfId="1" applyFont="1" applyFill="1" applyBorder="1" applyAlignment="1">
      <alignment horizontal="center" vertical="center"/>
    </xf>
    <xf numFmtId="0" fontId="67" fillId="3" borderId="30" xfId="1" applyFont="1" applyFill="1" applyBorder="1" applyAlignment="1">
      <alignment horizontal="center" vertical="center"/>
    </xf>
    <xf numFmtId="0" fontId="67" fillId="3" borderId="56" xfId="1" applyFont="1" applyFill="1" applyBorder="1" applyAlignment="1">
      <alignment horizontal="center" vertical="center"/>
    </xf>
    <xf numFmtId="0" fontId="67" fillId="3" borderId="57" xfId="1" applyFont="1" applyFill="1" applyBorder="1" applyAlignment="1">
      <alignment horizontal="center" vertical="center"/>
    </xf>
    <xf numFmtId="0" fontId="67" fillId="3" borderId="0" xfId="1" applyFont="1" applyFill="1" applyAlignment="1">
      <alignment horizontal="center" vertical="center"/>
    </xf>
    <xf numFmtId="0" fontId="67" fillId="3" borderId="174" xfId="1" applyFont="1" applyFill="1" applyBorder="1" applyAlignment="1">
      <alignment horizontal="center" vertical="center"/>
    </xf>
    <xf numFmtId="0" fontId="50" fillId="8" borderId="29" xfId="1" applyFont="1" applyFill="1" applyBorder="1" applyAlignment="1">
      <alignment horizontal="center" vertical="top" wrapText="1"/>
    </xf>
    <xf numFmtId="0" fontId="50" fillId="8" borderId="30" xfId="1" applyFont="1" applyFill="1" applyBorder="1" applyAlignment="1">
      <alignment horizontal="center" vertical="top" wrapText="1"/>
    </xf>
    <xf numFmtId="0" fontId="50" fillId="8" borderId="56" xfId="1" applyFont="1" applyFill="1" applyBorder="1" applyAlignment="1">
      <alignment horizontal="center" vertical="top" wrapText="1"/>
    </xf>
    <xf numFmtId="0" fontId="50" fillId="8" borderId="57" xfId="1" applyFont="1" applyFill="1" applyBorder="1" applyAlignment="1">
      <alignment horizontal="center" vertical="top" wrapText="1"/>
    </xf>
    <xf numFmtId="0" fontId="50" fillId="8" borderId="0" xfId="1" applyFont="1" applyFill="1" applyAlignment="1">
      <alignment horizontal="center" vertical="top" wrapText="1"/>
    </xf>
    <xf numFmtId="0" fontId="50" fillId="8" borderId="174" xfId="1" applyFont="1" applyFill="1" applyBorder="1" applyAlignment="1">
      <alignment horizontal="center" vertical="top" wrapText="1"/>
    </xf>
    <xf numFmtId="0" fontId="27" fillId="8" borderId="31" xfId="1" applyFont="1" applyFill="1" applyBorder="1" applyAlignment="1" applyProtection="1">
      <alignment horizontal="center" vertical="center" wrapText="1"/>
      <protection locked="0"/>
    </xf>
    <xf numFmtId="0" fontId="27" fillId="8" borderId="36" xfId="1" applyFont="1" applyFill="1" applyBorder="1" applyAlignment="1" applyProtection="1">
      <alignment horizontal="center" vertical="center" wrapText="1"/>
      <protection locked="0"/>
    </xf>
    <xf numFmtId="0" fontId="27" fillId="8" borderId="32" xfId="1" applyFont="1" applyFill="1" applyBorder="1" applyAlignment="1" applyProtection="1">
      <alignment horizontal="center" vertical="center" wrapText="1"/>
      <protection locked="0"/>
    </xf>
    <xf numFmtId="0" fontId="55" fillId="8" borderId="29" xfId="1" applyFont="1" applyFill="1" applyBorder="1" applyAlignment="1" applyProtection="1">
      <alignment horizontal="center" vertical="top" wrapText="1"/>
      <protection locked="0"/>
    </xf>
    <xf numFmtId="0" fontId="55" fillId="8" borderId="56" xfId="1" applyFont="1" applyFill="1" applyBorder="1" applyAlignment="1" applyProtection="1">
      <alignment horizontal="center" vertical="top" wrapText="1"/>
      <protection locked="0"/>
    </xf>
    <xf numFmtId="0" fontId="55" fillId="8" borderId="57" xfId="1" applyFont="1" applyFill="1" applyBorder="1" applyAlignment="1" applyProtection="1">
      <alignment horizontal="center" vertical="top" wrapText="1"/>
      <protection locked="0"/>
    </xf>
    <xf numFmtId="0" fontId="55" fillId="8" borderId="174" xfId="1" applyFont="1" applyFill="1" applyBorder="1" applyAlignment="1" applyProtection="1">
      <alignment horizontal="center" vertical="top" wrapText="1"/>
      <protection locked="0"/>
    </xf>
    <xf numFmtId="0" fontId="55" fillId="8" borderId="140" xfId="1" applyFont="1" applyFill="1" applyBorder="1" applyAlignment="1" applyProtection="1">
      <alignment horizontal="center" vertical="top" wrapText="1"/>
      <protection locked="0"/>
    </xf>
    <xf numFmtId="0" fontId="55" fillId="8" borderId="151" xfId="1" applyFont="1" applyFill="1" applyBorder="1" applyAlignment="1" applyProtection="1">
      <alignment horizontal="center" vertical="top" wrapText="1"/>
      <protection locked="0"/>
    </xf>
    <xf numFmtId="0" fontId="22" fillId="0" borderId="15" xfId="0" applyFont="1" applyBorder="1" applyAlignment="1">
      <alignment horizontal="center" wrapText="1"/>
    </xf>
    <xf numFmtId="0" fontId="49" fillId="3" borderId="34" xfId="1" applyFont="1" applyFill="1" applyBorder="1" applyAlignment="1">
      <alignment horizontal="center" vertical="center" wrapText="1"/>
    </xf>
    <xf numFmtId="0" fontId="49" fillId="3" borderId="40" xfId="1" applyFont="1" applyFill="1" applyBorder="1" applyAlignment="1">
      <alignment horizontal="center" vertical="center" wrapText="1"/>
    </xf>
    <xf numFmtId="57" fontId="50" fillId="0" borderId="34" xfId="1" applyNumberFormat="1" applyFont="1" applyBorder="1" applyAlignment="1">
      <alignment horizontal="center" vertical="center" wrapText="1"/>
    </xf>
    <xf numFmtId="0" fontId="51" fillId="0" borderId="199" xfId="3" applyFont="1" applyBorder="1" applyAlignment="1">
      <alignment horizontal="center" vertical="center" wrapText="1"/>
    </xf>
    <xf numFmtId="0" fontId="50" fillId="0" borderId="193" xfId="1" applyFont="1" applyBorder="1" applyAlignment="1">
      <alignment horizontal="center" vertical="center" wrapText="1"/>
    </xf>
    <xf numFmtId="0" fontId="55" fillId="8" borderId="49" xfId="1" applyFont="1" applyFill="1" applyBorder="1" applyAlignment="1" applyProtection="1">
      <alignment horizontal="center" vertical="top" wrapText="1"/>
      <protection locked="0"/>
    </xf>
    <xf numFmtId="0" fontId="55" fillId="8" borderId="58" xfId="1" applyFont="1" applyFill="1" applyBorder="1" applyAlignment="1" applyProtection="1">
      <alignment horizontal="center" vertical="top" wrapText="1"/>
      <protection locked="0"/>
    </xf>
    <xf numFmtId="0" fontId="4" fillId="4" borderId="29" xfId="1" applyFont="1" applyFill="1" applyBorder="1" applyAlignment="1">
      <alignment horizontal="center" vertical="center"/>
    </xf>
    <xf numFmtId="0" fontId="4" fillId="4" borderId="49" xfId="1" applyFont="1" applyFill="1" applyBorder="1" applyAlignment="1">
      <alignment horizontal="center" vertical="center"/>
    </xf>
    <xf numFmtId="0" fontId="4" fillId="4" borderId="149" xfId="1" applyFont="1" applyFill="1" applyBorder="1" applyAlignment="1">
      <alignment horizontal="center" vertical="center"/>
    </xf>
    <xf numFmtId="0" fontId="4" fillId="4" borderId="150" xfId="1" applyFont="1" applyFill="1" applyBorder="1" applyAlignment="1">
      <alignment horizontal="center" vertical="center"/>
    </xf>
    <xf numFmtId="0" fontId="12" fillId="3" borderId="30" xfId="1" applyFont="1" applyFill="1" applyBorder="1" applyAlignment="1" applyProtection="1">
      <alignment horizontal="center" vertical="center" wrapText="1"/>
      <protection locked="0"/>
    </xf>
    <xf numFmtId="0" fontId="14" fillId="0" borderId="30" xfId="3" applyFont="1" applyBorder="1" applyAlignment="1" applyProtection="1">
      <alignment horizontal="center" vertical="center" wrapText="1"/>
      <protection locked="0"/>
    </xf>
    <xf numFmtId="0" fontId="14" fillId="0" borderId="47" xfId="3" applyFont="1" applyBorder="1" applyAlignment="1" applyProtection="1">
      <alignment horizontal="center" vertical="center" wrapText="1"/>
      <protection locked="0"/>
    </xf>
    <xf numFmtId="0" fontId="14" fillId="0" borderId="43" xfId="3" applyFont="1" applyBorder="1" applyAlignment="1" applyProtection="1">
      <alignment horizontal="center" vertical="center" wrapText="1"/>
      <protection locked="0"/>
    </xf>
    <xf numFmtId="0" fontId="14" fillId="0" borderId="56" xfId="3" applyFont="1" applyBorder="1" applyAlignment="1" applyProtection="1">
      <alignment horizontal="center" vertical="center" wrapText="1"/>
      <protection locked="0"/>
    </xf>
    <xf numFmtId="0" fontId="14" fillId="0" borderId="42" xfId="3" applyFont="1" applyBorder="1" applyAlignment="1" applyProtection="1">
      <alignment horizontal="center" vertical="center" wrapText="1"/>
      <protection locked="0"/>
    </xf>
    <xf numFmtId="0" fontId="14" fillId="0" borderId="58" xfId="3" applyFont="1" applyBorder="1" applyAlignment="1" applyProtection="1">
      <alignment horizontal="center" vertical="center" wrapText="1"/>
      <protection locked="0"/>
    </xf>
    <xf numFmtId="38" fontId="12" fillId="3" borderId="30" xfId="4" applyFont="1" applyFill="1" applyBorder="1" applyAlignment="1" applyProtection="1">
      <alignment horizontal="right" vertical="center" shrinkToFit="1"/>
      <protection locked="0"/>
    </xf>
    <xf numFmtId="38" fontId="14" fillId="3" borderId="44" xfId="4" applyFont="1" applyFill="1" applyBorder="1" applyAlignment="1" applyProtection="1">
      <alignment horizontal="right" vertical="center" shrinkToFit="1"/>
      <protection locked="0"/>
    </xf>
    <xf numFmtId="38" fontId="14" fillId="3" borderId="47" xfId="4" applyFont="1" applyFill="1" applyBorder="1" applyAlignment="1" applyProtection="1">
      <alignment horizontal="right" vertical="center" shrinkToFit="1"/>
      <protection locked="0"/>
    </xf>
    <xf numFmtId="38" fontId="14" fillId="3" borderId="41" xfId="4" applyFont="1" applyFill="1" applyBorder="1" applyAlignment="1" applyProtection="1">
      <alignment horizontal="right" vertical="center" shrinkToFit="1"/>
      <protection locked="0"/>
    </xf>
    <xf numFmtId="38" fontId="23" fillId="3" borderId="44" xfId="4" applyFont="1" applyFill="1" applyBorder="1" applyAlignment="1" applyProtection="1">
      <alignment horizontal="right" vertical="center" shrinkToFit="1"/>
      <protection locked="0"/>
    </xf>
    <xf numFmtId="38" fontId="23" fillId="3" borderId="47" xfId="4" applyFont="1" applyFill="1" applyBorder="1" applyAlignment="1" applyProtection="1">
      <alignment horizontal="right" vertical="center" shrinkToFit="1"/>
      <protection locked="0"/>
    </xf>
    <xf numFmtId="38" fontId="23" fillId="3" borderId="41" xfId="4" applyFont="1" applyFill="1" applyBorder="1" applyAlignment="1" applyProtection="1">
      <alignment horizontal="right" vertical="center" shrinkToFit="1"/>
      <protection locked="0"/>
    </xf>
    <xf numFmtId="38" fontId="10" fillId="7" borderId="30" xfId="7" applyFont="1" applyFill="1" applyBorder="1" applyAlignment="1">
      <alignment horizontal="center" vertical="center" wrapText="1"/>
    </xf>
    <xf numFmtId="38" fontId="10" fillId="7" borderId="47" xfId="7" applyFont="1" applyFill="1" applyBorder="1" applyAlignment="1">
      <alignment horizontal="center" vertical="center" wrapText="1"/>
    </xf>
    <xf numFmtId="0" fontId="51" fillId="0" borderId="35" xfId="3" applyFont="1" applyBorder="1" applyAlignment="1">
      <alignment horizontal="center" vertical="center" wrapText="1"/>
    </xf>
    <xf numFmtId="0" fontId="49" fillId="3" borderId="35" xfId="1" applyFont="1" applyFill="1" applyBorder="1" applyAlignment="1">
      <alignment horizontal="center" vertical="center" wrapText="1"/>
    </xf>
    <xf numFmtId="0" fontId="12" fillId="0" borderId="56" xfId="1" applyFont="1" applyBorder="1" applyAlignment="1">
      <alignment horizontal="center" vertical="center" wrapText="1"/>
    </xf>
    <xf numFmtId="0" fontId="12" fillId="0" borderId="58" xfId="1" applyFont="1" applyBorder="1" applyAlignment="1">
      <alignment horizontal="center" vertical="center" wrapText="1"/>
    </xf>
    <xf numFmtId="38" fontId="10" fillId="7" borderId="56" xfId="7" applyFont="1" applyFill="1" applyBorder="1" applyAlignment="1">
      <alignment horizontal="center" vertical="center" wrapText="1"/>
    </xf>
    <xf numFmtId="38" fontId="10" fillId="7" borderId="58" xfId="7" applyFont="1" applyFill="1" applyBorder="1" applyAlignment="1">
      <alignment horizontal="center" vertical="center" wrapText="1"/>
    </xf>
    <xf numFmtId="180" fontId="8" fillId="10" borderId="140" xfId="1" applyNumberFormat="1" applyFont="1" applyFill="1" applyBorder="1" applyAlignment="1">
      <alignment horizontal="center" vertical="center" wrapText="1"/>
    </xf>
    <xf numFmtId="180" fontId="8" fillId="10" borderId="141" xfId="1" applyNumberFormat="1" applyFont="1" applyFill="1" applyBorder="1" applyAlignment="1">
      <alignment horizontal="center" vertical="center" wrapText="1"/>
    </xf>
    <xf numFmtId="0" fontId="12" fillId="0" borderId="30" xfId="1" applyFont="1" applyBorder="1" applyAlignment="1" applyProtection="1">
      <alignment horizontal="center" vertical="center" wrapText="1"/>
      <protection locked="0"/>
    </xf>
    <xf numFmtId="0" fontId="14" fillId="4" borderId="43" xfId="3" applyFont="1" applyFill="1" applyBorder="1" applyAlignment="1" applyProtection="1">
      <alignment horizontal="center" vertical="center" wrapText="1"/>
      <protection locked="0"/>
    </xf>
    <xf numFmtId="0" fontId="14" fillId="4" borderId="56" xfId="3" applyFont="1" applyFill="1" applyBorder="1" applyAlignment="1" applyProtection="1">
      <alignment horizontal="center" vertical="center" wrapText="1"/>
      <protection locked="0"/>
    </xf>
    <xf numFmtId="0" fontId="14" fillId="4" borderId="42" xfId="3" applyFont="1" applyFill="1" applyBorder="1" applyAlignment="1" applyProtection="1">
      <alignment horizontal="center" vertical="center" wrapText="1"/>
      <protection locked="0"/>
    </xf>
    <xf numFmtId="0" fontId="14" fillId="4" borderId="58" xfId="3" applyFont="1" applyFill="1" applyBorder="1" applyAlignment="1" applyProtection="1">
      <alignment horizontal="center" vertical="center" wrapText="1"/>
      <protection locked="0"/>
    </xf>
    <xf numFmtId="0" fontId="10" fillId="10" borderId="29" xfId="1" applyFont="1" applyFill="1" applyBorder="1" applyAlignment="1">
      <alignment horizontal="center" vertical="center" wrapText="1"/>
    </xf>
    <xf numFmtId="0" fontId="10" fillId="10" borderId="49" xfId="1" applyFont="1" applyFill="1" applyBorder="1" applyAlignment="1">
      <alignment horizontal="center" vertical="center" wrapText="1"/>
    </xf>
    <xf numFmtId="177" fontId="57" fillId="4" borderId="29" xfId="2" applyNumberFormat="1" applyFont="1" applyFill="1" applyBorder="1" applyAlignment="1" applyProtection="1">
      <alignment horizontal="center" vertical="center"/>
      <protection locked="0"/>
    </xf>
    <xf numFmtId="177" fontId="57" fillId="4" borderId="49" xfId="2" applyNumberFormat="1" applyFont="1" applyFill="1" applyBorder="1" applyAlignment="1" applyProtection="1">
      <alignment horizontal="center" vertical="center"/>
      <protection locked="0"/>
    </xf>
    <xf numFmtId="38" fontId="12" fillId="10" borderId="43" xfId="4" applyFont="1" applyFill="1" applyBorder="1" applyAlignment="1">
      <alignment horizontal="center" vertical="center" wrapText="1"/>
    </xf>
    <xf numFmtId="38" fontId="12" fillId="10" borderId="42" xfId="4" applyFont="1" applyFill="1" applyBorder="1" applyAlignment="1">
      <alignment horizontal="center" vertical="center" wrapText="1"/>
    </xf>
    <xf numFmtId="38" fontId="12" fillId="3" borderId="43" xfId="4" applyFont="1" applyFill="1" applyBorder="1" applyAlignment="1" applyProtection="1">
      <alignment horizontal="right" vertical="center" shrinkToFit="1"/>
      <protection locked="0"/>
    </xf>
    <xf numFmtId="38" fontId="14" fillId="3" borderId="42" xfId="4" applyFont="1" applyFill="1" applyBorder="1" applyAlignment="1" applyProtection="1">
      <alignment horizontal="right" vertical="center" shrinkToFit="1"/>
      <protection locked="0"/>
    </xf>
    <xf numFmtId="38" fontId="14" fillId="3" borderId="30" xfId="4" applyFont="1" applyFill="1" applyBorder="1" applyAlignment="1" applyProtection="1">
      <alignment horizontal="right" vertical="center" shrinkToFit="1"/>
      <protection locked="0"/>
    </xf>
    <xf numFmtId="0" fontId="12" fillId="3" borderId="56" xfId="1" applyFont="1" applyFill="1" applyBorder="1" applyAlignment="1" applyProtection="1">
      <alignment horizontal="center" vertical="center" wrapText="1"/>
      <protection locked="0"/>
    </xf>
    <xf numFmtId="0" fontId="12" fillId="3" borderId="47" xfId="1" applyFont="1" applyFill="1" applyBorder="1" applyAlignment="1" applyProtection="1">
      <alignment horizontal="center" vertical="center" wrapText="1"/>
      <protection locked="0"/>
    </xf>
    <xf numFmtId="0" fontId="12" fillId="3" borderId="58" xfId="1" applyFont="1" applyFill="1" applyBorder="1" applyAlignment="1" applyProtection="1">
      <alignment horizontal="center" vertical="center" wrapText="1"/>
      <protection locked="0"/>
    </xf>
    <xf numFmtId="40" fontId="57" fillId="4" borderId="29" xfId="2" applyNumberFormat="1" applyFont="1" applyFill="1" applyBorder="1" applyAlignment="1" applyProtection="1">
      <alignment horizontal="center" vertical="center"/>
      <protection locked="0"/>
    </xf>
    <xf numFmtId="40" fontId="57" fillId="4" borderId="49" xfId="2" applyNumberFormat="1" applyFont="1" applyFill="1" applyBorder="1" applyAlignment="1" applyProtection="1">
      <alignment horizontal="center" vertical="center"/>
      <protection locked="0"/>
    </xf>
    <xf numFmtId="0" fontId="23" fillId="0" borderId="56" xfId="3" applyFont="1" applyBorder="1" applyAlignment="1" applyProtection="1">
      <alignment horizontal="center" vertical="center" wrapText="1"/>
      <protection locked="0"/>
    </xf>
    <xf numFmtId="0" fontId="23" fillId="0" borderId="47" xfId="3" applyFont="1" applyBorder="1" applyAlignment="1" applyProtection="1">
      <alignment horizontal="center" vertical="center" wrapText="1"/>
      <protection locked="0"/>
    </xf>
    <xf numFmtId="0" fontId="23" fillId="0" borderId="58" xfId="3" applyFont="1" applyBorder="1" applyAlignment="1" applyProtection="1">
      <alignment horizontal="center" vertical="center" wrapText="1"/>
      <protection locked="0"/>
    </xf>
    <xf numFmtId="0" fontId="4" fillId="4" borderId="57" xfId="1" applyFont="1" applyFill="1" applyBorder="1" applyAlignment="1">
      <alignment horizontal="center" vertical="center"/>
    </xf>
    <xf numFmtId="0" fontId="4" fillId="4" borderId="152" xfId="1" applyFont="1" applyFill="1" applyBorder="1" applyAlignment="1">
      <alignment horizontal="center" vertical="center"/>
    </xf>
    <xf numFmtId="0" fontId="12" fillId="3" borderId="0" xfId="1" applyFont="1" applyFill="1" applyAlignment="1" applyProtection="1">
      <alignment horizontal="center" vertical="center" wrapText="1"/>
      <protection locked="0"/>
    </xf>
    <xf numFmtId="0" fontId="12" fillId="3" borderId="174" xfId="1" applyFont="1" applyFill="1" applyBorder="1" applyAlignment="1" applyProtection="1">
      <alignment horizontal="center" vertical="center" wrapText="1"/>
      <protection locked="0"/>
    </xf>
    <xf numFmtId="38" fontId="12" fillId="3" borderId="104" xfId="4" applyFont="1" applyFill="1" applyBorder="1" applyAlignment="1" applyProtection="1">
      <alignment horizontal="right" vertical="center" shrinkToFit="1"/>
      <protection locked="0"/>
    </xf>
    <xf numFmtId="38" fontId="14" fillId="3" borderId="120" xfId="4" applyFont="1" applyFill="1" applyBorder="1" applyAlignment="1" applyProtection="1">
      <alignment horizontal="right" vertical="center" shrinkToFit="1"/>
      <protection locked="0"/>
    </xf>
    <xf numFmtId="38" fontId="14" fillId="3" borderId="59" xfId="4" applyFont="1" applyFill="1" applyBorder="1" applyAlignment="1" applyProtection="1">
      <alignment horizontal="right" vertical="center" shrinkToFit="1"/>
      <protection locked="0"/>
    </xf>
    <xf numFmtId="38" fontId="14" fillId="3" borderId="119" xfId="4" applyFont="1" applyFill="1" applyBorder="1" applyAlignment="1" applyProtection="1">
      <alignment horizontal="right" vertical="center" shrinkToFit="1"/>
      <protection locked="0"/>
    </xf>
    <xf numFmtId="38" fontId="12" fillId="3" borderId="121" xfId="4" applyFont="1" applyFill="1" applyBorder="1" applyAlignment="1" applyProtection="1">
      <alignment horizontal="right" vertical="center" shrinkToFit="1"/>
      <protection locked="0"/>
    </xf>
    <xf numFmtId="38" fontId="14" fillId="3" borderId="101" xfId="4" applyFont="1" applyFill="1" applyBorder="1" applyAlignment="1" applyProtection="1">
      <alignment horizontal="right" vertical="center" shrinkToFit="1"/>
      <protection locked="0"/>
    </xf>
    <xf numFmtId="38" fontId="12" fillId="10" borderId="121" xfId="4" applyFont="1" applyFill="1" applyBorder="1" applyAlignment="1">
      <alignment horizontal="center" vertical="center" wrapText="1"/>
    </xf>
    <xf numFmtId="38" fontId="12" fillId="10" borderId="101" xfId="4" applyFont="1" applyFill="1" applyBorder="1" applyAlignment="1">
      <alignment horizontal="center" vertical="center" wrapText="1"/>
    </xf>
    <xf numFmtId="0" fontId="12" fillId="0" borderId="56" xfId="3" applyFont="1" applyBorder="1" applyAlignment="1" applyProtection="1">
      <alignment horizontal="center" vertical="center" wrapText="1"/>
      <protection locked="0"/>
    </xf>
    <xf numFmtId="0" fontId="12" fillId="0" borderId="38" xfId="3" applyFont="1" applyBorder="1" applyAlignment="1" applyProtection="1">
      <alignment horizontal="center" vertical="center" wrapText="1"/>
      <protection locked="0"/>
    </xf>
    <xf numFmtId="0" fontId="12" fillId="0" borderId="126" xfId="3" applyFont="1" applyBorder="1" applyAlignment="1" applyProtection="1">
      <alignment horizontal="center" vertical="center" wrapText="1"/>
      <protection locked="0"/>
    </xf>
    <xf numFmtId="0" fontId="10" fillId="7" borderId="104" xfId="1" applyFont="1" applyFill="1" applyBorder="1" applyAlignment="1">
      <alignment horizontal="center" vertical="center" wrapText="1"/>
    </xf>
    <xf numFmtId="0" fontId="10" fillId="7" borderId="59" xfId="1" applyFont="1" applyFill="1" applyBorder="1" applyAlignment="1">
      <alignment horizontal="center" vertical="center" wrapText="1"/>
    </xf>
    <xf numFmtId="0" fontId="10" fillId="7" borderId="122" xfId="1" applyFont="1" applyFill="1" applyBorder="1" applyAlignment="1">
      <alignment horizontal="center" vertical="center" wrapText="1"/>
    </xf>
    <xf numFmtId="0" fontId="10" fillId="7" borderId="127" xfId="1" applyFont="1" applyFill="1" applyBorder="1" applyAlignment="1">
      <alignment horizontal="center" vertical="center" wrapText="1"/>
    </xf>
    <xf numFmtId="38" fontId="12" fillId="10" borderId="71" xfId="4" applyFont="1" applyFill="1" applyBorder="1" applyAlignment="1">
      <alignment horizontal="center" vertical="center" wrapText="1"/>
    </xf>
    <xf numFmtId="0" fontId="12" fillId="3" borderId="38" xfId="1" applyFont="1" applyFill="1" applyBorder="1" applyAlignment="1" applyProtection="1">
      <alignment horizontal="center" vertical="center" wrapText="1"/>
      <protection locked="0"/>
    </xf>
    <xf numFmtId="0" fontId="23" fillId="0" borderId="126" xfId="3" applyFont="1" applyBorder="1" applyAlignment="1" applyProtection="1">
      <alignment horizontal="center" vertical="center" wrapText="1"/>
      <protection locked="0"/>
    </xf>
    <xf numFmtId="0" fontId="23" fillId="0" borderId="37" xfId="3" applyFont="1" applyBorder="1" applyAlignment="1" applyProtection="1">
      <alignment horizontal="center" vertical="center" wrapText="1"/>
      <protection locked="0"/>
    </xf>
    <xf numFmtId="0" fontId="23" fillId="0" borderId="61" xfId="3" applyFont="1" applyBorder="1" applyAlignment="1" applyProtection="1">
      <alignment horizontal="center" vertical="center" wrapText="1"/>
      <protection locked="0"/>
    </xf>
    <xf numFmtId="0" fontId="10" fillId="7" borderId="37" xfId="1" applyFont="1" applyFill="1" applyBorder="1" applyAlignment="1">
      <alignment horizontal="center" vertical="center" wrapText="1"/>
    </xf>
    <xf numFmtId="180" fontId="8" fillId="10" borderId="175" xfId="1" applyNumberFormat="1" applyFont="1" applyFill="1" applyBorder="1" applyAlignment="1">
      <alignment horizontal="center" vertical="center" wrapText="1"/>
    </xf>
    <xf numFmtId="38" fontId="12" fillId="3" borderId="59" xfId="4" applyFont="1" applyFill="1" applyBorder="1" applyAlignment="1" applyProtection="1">
      <alignment horizontal="right" vertical="center" shrinkToFit="1"/>
      <protection locked="0"/>
    </xf>
    <xf numFmtId="38" fontId="14" fillId="3" borderId="37" xfId="4" applyFont="1" applyFill="1" applyBorder="1" applyAlignment="1" applyProtection="1">
      <alignment horizontal="right" vertical="center" shrinkToFit="1"/>
      <protection locked="0"/>
    </xf>
    <xf numFmtId="38" fontId="14" fillId="3" borderId="72" xfId="4" applyFont="1" applyFill="1" applyBorder="1" applyAlignment="1" applyProtection="1">
      <alignment horizontal="right" vertical="center" shrinkToFit="1"/>
      <protection locked="0"/>
    </xf>
    <xf numFmtId="181" fontId="10" fillId="10" borderId="123" xfId="1" applyNumberFormat="1" applyFont="1" applyFill="1" applyBorder="1" applyAlignment="1">
      <alignment horizontal="center" vertical="center" wrapText="1"/>
    </xf>
    <xf numFmtId="181" fontId="10" fillId="10" borderId="128" xfId="1" applyNumberFormat="1" applyFont="1" applyFill="1" applyBorder="1" applyAlignment="1">
      <alignment horizontal="center" vertical="center" wrapText="1"/>
    </xf>
    <xf numFmtId="0" fontId="12" fillId="0" borderId="126" xfId="1" applyFont="1" applyBorder="1" applyAlignment="1">
      <alignment horizontal="center" vertical="center" wrapText="1"/>
    </xf>
    <xf numFmtId="40" fontId="57" fillId="4" borderId="125" xfId="2" applyNumberFormat="1" applyFont="1" applyFill="1" applyBorder="1" applyAlignment="1" applyProtection="1">
      <alignment horizontal="center" vertical="center"/>
      <protection locked="0"/>
    </xf>
    <xf numFmtId="38" fontId="14" fillId="3" borderId="104" xfId="4" applyFont="1" applyFill="1" applyBorder="1" applyAlignment="1" applyProtection="1">
      <alignment horizontal="right" vertical="center" shrinkToFit="1"/>
      <protection locked="0"/>
    </xf>
    <xf numFmtId="0" fontId="12" fillId="0" borderId="200" xfId="1" applyFont="1" applyBorder="1" applyAlignment="1">
      <alignment horizontal="center" vertical="center" wrapText="1"/>
    </xf>
    <xf numFmtId="0" fontId="10" fillId="7" borderId="61" xfId="1" applyFont="1" applyFill="1" applyBorder="1" applyAlignment="1">
      <alignment horizontal="center" vertical="center" wrapText="1"/>
    </xf>
    <xf numFmtId="0" fontId="12" fillId="3" borderId="56" xfId="1" applyFont="1" applyFill="1" applyBorder="1" applyAlignment="1">
      <alignment horizontal="center" vertical="center" wrapText="1"/>
    </xf>
    <xf numFmtId="0" fontId="12" fillId="3" borderId="58" xfId="1" applyFont="1" applyFill="1" applyBorder="1" applyAlignment="1">
      <alignment horizontal="center" vertical="center" wrapText="1"/>
    </xf>
    <xf numFmtId="180" fontId="8" fillId="10" borderId="142" xfId="1" applyNumberFormat="1" applyFont="1" applyFill="1" applyBorder="1" applyAlignment="1">
      <alignment horizontal="center" vertical="center" wrapText="1"/>
    </xf>
    <xf numFmtId="0" fontId="12" fillId="0" borderId="43" xfId="1" applyFont="1" applyBorder="1" applyAlignment="1" applyProtection="1">
      <alignment horizontal="center" vertical="center" wrapText="1"/>
      <protection locked="0"/>
    </xf>
    <xf numFmtId="0" fontId="12" fillId="0" borderId="42" xfId="1" applyFont="1" applyBorder="1" applyAlignment="1" applyProtection="1">
      <alignment horizontal="center" vertical="center" wrapText="1"/>
      <protection locked="0"/>
    </xf>
    <xf numFmtId="0" fontId="12" fillId="0" borderId="47" xfId="1" applyFont="1" applyBorder="1" applyAlignment="1" applyProtection="1">
      <alignment horizontal="center" vertical="center" wrapText="1"/>
      <protection locked="0"/>
    </xf>
    <xf numFmtId="38" fontId="10" fillId="7" borderId="59" xfId="7" applyFont="1" applyFill="1" applyBorder="1" applyAlignment="1">
      <alignment horizontal="center" vertical="center" wrapText="1"/>
    </xf>
    <xf numFmtId="38" fontId="10" fillId="7" borderId="37" xfId="7" applyFont="1" applyFill="1" applyBorder="1" applyAlignment="1">
      <alignment horizontal="center" vertical="center" wrapText="1"/>
    </xf>
    <xf numFmtId="0" fontId="10" fillId="10" borderId="128" xfId="1" applyFont="1" applyFill="1" applyBorder="1" applyAlignment="1">
      <alignment horizontal="center" vertical="center" wrapText="1"/>
    </xf>
    <xf numFmtId="0" fontId="10" fillId="10" borderId="129" xfId="1" applyFont="1" applyFill="1" applyBorder="1" applyAlignment="1">
      <alignment horizontal="center" vertical="center" wrapText="1"/>
    </xf>
    <xf numFmtId="40" fontId="57" fillId="4" borderId="161" xfId="2" applyNumberFormat="1" applyFont="1" applyFill="1" applyBorder="1" applyAlignment="1" applyProtection="1">
      <alignment horizontal="center" vertical="center"/>
      <protection locked="0"/>
    </xf>
    <xf numFmtId="0" fontId="4" fillId="4" borderId="201" xfId="1" applyFont="1" applyFill="1" applyBorder="1" applyAlignment="1">
      <alignment horizontal="center" vertical="center"/>
    </xf>
    <xf numFmtId="0" fontId="12" fillId="0" borderId="56" xfId="1" applyFont="1" applyBorder="1" applyAlignment="1" applyProtection="1">
      <alignment horizontal="center" vertical="center" wrapText="1"/>
      <protection locked="0"/>
    </xf>
    <xf numFmtId="0" fontId="12" fillId="0" borderId="47" xfId="3" applyFont="1" applyBorder="1" applyAlignment="1" applyProtection="1">
      <alignment horizontal="center" vertical="center" wrapText="1"/>
      <protection locked="0"/>
    </xf>
    <xf numFmtId="0" fontId="12" fillId="0" borderId="58" xfId="3" applyFont="1" applyBorder="1" applyAlignment="1" applyProtection="1">
      <alignment horizontal="center" vertical="center" wrapText="1"/>
      <protection locked="0"/>
    </xf>
    <xf numFmtId="0" fontId="58" fillId="3" borderId="57" xfId="1" applyFont="1" applyFill="1" applyBorder="1" applyAlignment="1">
      <alignment horizontal="right" vertical="center"/>
    </xf>
    <xf numFmtId="0" fontId="58" fillId="3" borderId="0" xfId="1" applyFont="1" applyFill="1" applyAlignment="1">
      <alignment horizontal="right" vertical="center"/>
    </xf>
    <xf numFmtId="0" fontId="58" fillId="3" borderId="174" xfId="1" applyFont="1" applyFill="1" applyBorder="1" applyAlignment="1">
      <alignment horizontal="right" vertical="center"/>
    </xf>
    <xf numFmtId="38" fontId="77" fillId="10" borderId="34" xfId="1" applyNumberFormat="1" applyFont="1" applyFill="1" applyBorder="1" applyAlignment="1">
      <alignment horizontal="center" vertical="center"/>
    </xf>
    <xf numFmtId="0" fontId="77" fillId="10" borderId="35" xfId="1" applyFont="1" applyFill="1" applyBorder="1" applyAlignment="1">
      <alignment horizontal="center" vertical="center"/>
    </xf>
    <xf numFmtId="0" fontId="77" fillId="10" borderId="40" xfId="1" applyFont="1" applyFill="1" applyBorder="1" applyAlignment="1">
      <alignment horizontal="center" vertical="center"/>
    </xf>
    <xf numFmtId="0" fontId="71" fillId="0" borderId="176" xfId="1" applyFont="1" applyBorder="1" applyAlignment="1">
      <alignment horizontal="left" vertical="center" indent="7"/>
    </xf>
    <xf numFmtId="0" fontId="71" fillId="0" borderId="177" xfId="1" applyFont="1" applyBorder="1" applyAlignment="1">
      <alignment horizontal="left" vertical="center" indent="7"/>
    </xf>
    <xf numFmtId="0" fontId="71" fillId="0" borderId="203" xfId="1" applyFont="1" applyBorder="1" applyAlignment="1">
      <alignment horizontal="left" vertical="center" indent="7"/>
    </xf>
    <xf numFmtId="0" fontId="4" fillId="0" borderId="3" xfId="1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180" fontId="8" fillId="10" borderId="151" xfId="1" applyNumberFormat="1" applyFont="1" applyFill="1" applyBorder="1" applyAlignment="1">
      <alignment horizontal="center" vertical="center" wrapText="1"/>
    </xf>
    <xf numFmtId="0" fontId="12" fillId="4" borderId="0" xfId="1" applyFont="1" applyFill="1" applyAlignment="1" applyProtection="1">
      <alignment horizontal="center" vertical="center" wrapText="1"/>
      <protection locked="0"/>
    </xf>
    <xf numFmtId="0" fontId="69" fillId="3" borderId="10" xfId="1" applyFont="1" applyFill="1" applyBorder="1" applyAlignment="1">
      <alignment horizontal="left" vertical="center" indent="7"/>
    </xf>
    <xf numFmtId="0" fontId="69" fillId="3" borderId="4" xfId="1" applyFont="1" applyFill="1" applyBorder="1" applyAlignment="1">
      <alignment horizontal="left" vertical="center" indent="7"/>
    </xf>
    <xf numFmtId="0" fontId="69" fillId="0" borderId="179" xfId="1" applyFont="1" applyBorder="1" applyAlignment="1">
      <alignment horizontal="left" vertical="center" wrapText="1" indent="7"/>
    </xf>
    <xf numFmtId="0" fontId="4" fillId="0" borderId="147" xfId="1" applyFont="1" applyBorder="1" applyAlignment="1">
      <alignment horizontal="left" vertical="center" wrapText="1" indent="7"/>
    </xf>
    <xf numFmtId="0" fontId="4" fillId="0" borderId="80" xfId="1" applyFont="1" applyBorder="1" applyAlignment="1">
      <alignment horizontal="left" vertical="center" wrapText="1" indent="7"/>
    </xf>
    <xf numFmtId="180" fontId="8" fillId="4" borderId="148" xfId="1" applyNumberFormat="1" applyFont="1" applyFill="1" applyBorder="1" applyAlignment="1">
      <alignment horizontal="center" vertical="center"/>
    </xf>
    <xf numFmtId="180" fontId="8" fillId="4" borderId="151" xfId="1" applyNumberFormat="1" applyFont="1" applyFill="1" applyBorder="1" applyAlignment="1">
      <alignment horizontal="center" vertical="center"/>
    </xf>
    <xf numFmtId="0" fontId="59" fillId="0" borderId="180" xfId="1" applyFont="1" applyBorder="1" applyAlignment="1">
      <alignment horizontal="left" vertical="top" wrapText="1" indent="9"/>
    </xf>
    <xf numFmtId="0" fontId="59" fillId="0" borderId="143" xfId="1" applyFont="1" applyBorder="1" applyAlignment="1">
      <alignment horizontal="left" vertical="top" wrapText="1" indent="9"/>
    </xf>
    <xf numFmtId="0" fontId="59" fillId="0" borderId="84" xfId="1" applyFont="1" applyBorder="1" applyAlignment="1">
      <alignment horizontal="left" vertical="top" wrapText="1" indent="9"/>
    </xf>
    <xf numFmtId="0" fontId="14" fillId="2" borderId="56" xfId="3" applyFont="1" applyFill="1" applyBorder="1" applyAlignment="1">
      <alignment horizontal="center" vertical="center" wrapText="1"/>
    </xf>
    <xf numFmtId="0" fontId="14" fillId="2" borderId="83" xfId="3" applyFont="1" applyFill="1" applyBorder="1" applyAlignment="1">
      <alignment horizontal="center" vertical="center" wrapText="1"/>
    </xf>
    <xf numFmtId="0" fontId="10" fillId="4" borderId="29" xfId="1" applyFont="1" applyFill="1" applyBorder="1" applyAlignment="1">
      <alignment horizontal="center" vertical="center" wrapText="1"/>
    </xf>
    <xf numFmtId="0" fontId="10" fillId="4" borderId="84" xfId="1" applyFont="1" applyFill="1" applyBorder="1" applyAlignment="1">
      <alignment horizontal="center" vertical="center" wrapText="1"/>
    </xf>
    <xf numFmtId="0" fontId="10" fillId="4" borderId="56" xfId="1" applyFont="1" applyFill="1" applyBorder="1" applyAlignment="1">
      <alignment horizontal="center" vertical="center" wrapText="1"/>
    </xf>
    <xf numFmtId="0" fontId="10" fillId="4" borderId="83" xfId="1" applyFont="1" applyFill="1" applyBorder="1" applyAlignment="1">
      <alignment horizontal="center" vertical="center" wrapText="1"/>
    </xf>
    <xf numFmtId="0" fontId="12" fillId="4" borderId="56" xfId="1" applyFont="1" applyFill="1" applyBorder="1" applyAlignment="1">
      <alignment horizontal="center" vertical="center" wrapText="1"/>
    </xf>
    <xf numFmtId="0" fontId="12" fillId="4" borderId="58" xfId="1" applyFont="1" applyFill="1" applyBorder="1" applyAlignment="1">
      <alignment horizontal="center" vertical="center" wrapText="1"/>
    </xf>
    <xf numFmtId="38" fontId="12" fillId="0" borderId="43" xfId="4" applyFont="1" applyFill="1" applyBorder="1" applyAlignment="1" applyProtection="1">
      <alignment horizontal="right" vertical="center" shrinkToFit="1"/>
      <protection locked="0"/>
    </xf>
    <xf numFmtId="38" fontId="14" fillId="0" borderId="30" xfId="4" applyFont="1" applyFill="1" applyBorder="1" applyAlignment="1" applyProtection="1">
      <alignment horizontal="right" vertical="center" shrinkToFit="1"/>
      <protection locked="0"/>
    </xf>
    <xf numFmtId="38" fontId="14" fillId="0" borderId="48" xfId="4" applyFont="1" applyFill="1" applyBorder="1" applyAlignment="1" applyProtection="1">
      <alignment horizontal="right" vertical="center" shrinkToFit="1"/>
      <protection locked="0"/>
    </xf>
    <xf numFmtId="38" fontId="14" fillId="0" borderId="0" xfId="4" applyFont="1" applyFill="1" applyBorder="1" applyAlignment="1" applyProtection="1">
      <alignment horizontal="right" vertical="center" shrinkToFit="1"/>
      <protection locked="0"/>
    </xf>
    <xf numFmtId="0" fontId="12" fillId="4" borderId="30" xfId="1" applyFont="1" applyFill="1" applyBorder="1" applyAlignment="1" applyProtection="1">
      <alignment horizontal="center" vertical="center" wrapText="1"/>
      <protection locked="0"/>
    </xf>
    <xf numFmtId="0" fontId="14" fillId="4" borderId="2" xfId="3" applyFont="1" applyFill="1" applyBorder="1" applyAlignment="1" applyProtection="1">
      <alignment horizontal="center" vertical="center" wrapText="1"/>
      <protection locked="0"/>
    </xf>
    <xf numFmtId="0" fontId="14" fillId="4" borderId="83" xfId="3" applyFont="1" applyFill="1" applyBorder="1" applyAlignment="1" applyProtection="1">
      <alignment horizontal="center" vertical="center" wrapText="1"/>
      <protection locked="0"/>
    </xf>
    <xf numFmtId="0" fontId="14" fillId="2" borderId="30" xfId="3" applyFont="1" applyFill="1" applyBorder="1" applyAlignment="1">
      <alignment horizontal="center" vertical="center" wrapText="1"/>
    </xf>
    <xf numFmtId="0" fontId="14" fillId="2" borderId="2" xfId="3" applyFont="1" applyFill="1" applyBorder="1" applyAlignment="1">
      <alignment horizontal="center" vertical="center" wrapText="1"/>
    </xf>
    <xf numFmtId="0" fontId="2" fillId="0" borderId="2" xfId="5" applyFont="1" applyBorder="1" applyAlignment="1">
      <alignment horizontal="left" vertical="center"/>
    </xf>
    <xf numFmtId="0" fontId="99" fillId="5" borderId="192" xfId="1" applyFont="1" applyFill="1" applyBorder="1" applyAlignment="1">
      <alignment horizontal="center" vertical="center" wrapText="1"/>
    </xf>
    <xf numFmtId="0" fontId="99" fillId="5" borderId="75" xfId="1" applyFont="1" applyFill="1" applyBorder="1" applyAlignment="1">
      <alignment horizontal="center" vertical="center" wrapText="1"/>
    </xf>
    <xf numFmtId="0" fontId="93" fillId="5" borderId="80" xfId="0" applyFont="1" applyFill="1" applyBorder="1" applyAlignment="1">
      <alignment horizontal="center" vertical="center" wrapText="1"/>
    </xf>
    <xf numFmtId="0" fontId="93" fillId="5" borderId="3" xfId="0" applyFont="1" applyFill="1" applyBorder="1" applyAlignment="1">
      <alignment horizontal="center" vertical="center" wrapText="1"/>
    </xf>
    <xf numFmtId="0" fontId="93" fillId="5" borderId="79" xfId="0" applyFont="1" applyFill="1" applyBorder="1" applyAlignment="1">
      <alignment horizontal="center" vertical="center" wrapText="1"/>
    </xf>
    <xf numFmtId="0" fontId="7" fillId="5" borderId="73" xfId="1" applyFill="1" applyBorder="1" applyAlignment="1">
      <alignment horizontal="center" vertical="center"/>
    </xf>
    <xf numFmtId="0" fontId="7" fillId="5" borderId="121" xfId="1" applyFill="1" applyBorder="1" applyAlignment="1">
      <alignment horizontal="center" vertical="center"/>
    </xf>
    <xf numFmtId="0" fontId="7" fillId="5" borderId="104" xfId="1" applyFill="1" applyBorder="1" applyAlignment="1">
      <alignment horizontal="center" vertical="center"/>
    </xf>
    <xf numFmtId="0" fontId="7" fillId="5" borderId="120" xfId="1" applyFill="1" applyBorder="1" applyAlignment="1">
      <alignment horizontal="center" vertical="center"/>
    </xf>
    <xf numFmtId="0" fontId="98" fillId="5" borderId="33" xfId="0" applyFont="1" applyFill="1" applyBorder="1" applyAlignment="1">
      <alignment horizontal="center" vertical="center" wrapText="1"/>
    </xf>
    <xf numFmtId="0" fontId="99" fillId="5" borderId="194" xfId="1" applyFont="1" applyFill="1" applyBorder="1" applyAlignment="1">
      <alignment horizontal="center" vertical="center" wrapText="1"/>
    </xf>
    <xf numFmtId="0" fontId="99" fillId="5" borderId="217" xfId="1" applyFont="1" applyFill="1" applyBorder="1" applyAlignment="1">
      <alignment horizontal="center" vertical="center" wrapText="1"/>
    </xf>
    <xf numFmtId="0" fontId="94" fillId="5" borderId="57" xfId="0" applyFont="1" applyFill="1" applyBorder="1" applyAlignment="1">
      <alignment horizontal="center" vertical="center" shrinkToFit="1"/>
    </xf>
    <xf numFmtId="0" fontId="94" fillId="5" borderId="0" xfId="0" applyFont="1" applyFill="1" applyAlignment="1">
      <alignment horizontal="center" vertical="center" shrinkToFit="1"/>
    </xf>
    <xf numFmtId="0" fontId="94" fillId="5" borderId="246" xfId="0" applyFont="1" applyFill="1" applyBorder="1" applyAlignment="1">
      <alignment horizontal="center" vertical="center" shrinkToFit="1"/>
    </xf>
    <xf numFmtId="0" fontId="94" fillId="5" borderId="125" xfId="0" applyFont="1" applyFill="1" applyBorder="1" applyAlignment="1">
      <alignment horizontal="center" vertical="center" shrinkToFit="1"/>
    </xf>
    <xf numFmtId="0" fontId="94" fillId="5" borderId="38" xfId="0" applyFont="1" applyFill="1" applyBorder="1" applyAlignment="1">
      <alignment horizontal="center" vertical="center" shrinkToFit="1"/>
    </xf>
    <xf numFmtId="0" fontId="94" fillId="5" borderId="211" xfId="0" applyFont="1" applyFill="1" applyBorder="1" applyAlignment="1">
      <alignment horizontal="center" vertical="center" shrinkToFit="1"/>
    </xf>
    <xf numFmtId="181" fontId="10" fillId="10" borderId="29" xfId="1" applyNumberFormat="1" applyFont="1" applyFill="1" applyBorder="1" applyAlignment="1">
      <alignment horizontal="center" vertical="center" wrapText="1"/>
    </xf>
    <xf numFmtId="181" fontId="10" fillId="10" borderId="49" xfId="1" applyNumberFormat="1" applyFont="1" applyFill="1" applyBorder="1" applyAlignment="1">
      <alignment horizontal="center" vertical="center" wrapText="1"/>
    </xf>
  </cellXfs>
  <cellStyles count="10">
    <cellStyle name="パーセント 2" xfId="9" xr:uid="{1D26BBF8-8E89-4708-9916-49491441D9A2}"/>
    <cellStyle name="ハイパーリンク" xfId="8" builtinId="8"/>
    <cellStyle name="桁区切り" xfId="7" builtinId="6"/>
    <cellStyle name="桁区切り 2" xfId="2" xr:uid="{BA318865-3FBC-4B3B-890B-DFE3492CB639}"/>
    <cellStyle name="桁区切り 3" xfId="4" xr:uid="{31BCA4A8-549C-49D4-8F32-EA69F0493942}"/>
    <cellStyle name="標準" xfId="0" builtinId="0"/>
    <cellStyle name="標準 2" xfId="1" xr:uid="{7577FAA3-2858-42BA-8AAA-4F1B97EB0EB1}"/>
    <cellStyle name="標準 3" xfId="3" xr:uid="{3F43E455-0906-4F03-B853-3268E07E65EF}"/>
    <cellStyle name="標準 4" xfId="5" xr:uid="{ACE4A3DC-6002-4E38-B183-295206A62316}"/>
    <cellStyle name="標準 4 2" xfId="6" xr:uid="{F7FCF821-5F23-4BA0-A385-AD4923DFFFD1}"/>
  </cellStyles>
  <dxfs count="1104"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DDEBF7"/>
        </patternFill>
      </fill>
    </dxf>
    <dxf>
      <fill>
        <patternFill>
          <bgColor rgb="FFFFFF00"/>
        </patternFill>
      </fill>
    </dxf>
    <dxf>
      <fill>
        <patternFill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121092</xdr:colOff>
      <xdr:row>0</xdr:row>
      <xdr:rowOff>203636</xdr:rowOff>
    </xdr:from>
    <xdr:to>
      <xdr:col>19</xdr:col>
      <xdr:colOff>149873</xdr:colOff>
      <xdr:row>2</xdr:row>
      <xdr:rowOff>241626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0A8372D5-28F7-49C5-8C50-523C5637A54B}"/>
            </a:ext>
          </a:extLst>
        </xdr:cNvPr>
        <xdr:cNvSpPr txBox="1">
          <a:spLocks noChangeArrowheads="1"/>
        </xdr:cNvSpPr>
      </xdr:nvSpPr>
      <xdr:spPr bwMode="auto">
        <a:xfrm>
          <a:off x="10501398" y="203636"/>
          <a:ext cx="1651919" cy="523959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記入例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739DC8D-5D4E-4425-8C7E-879F950BE557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1831E82-EB11-4E8A-8C53-0CE3E835110D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984952F0-9917-4E1E-BFA3-4C5027018FFA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9F6CE46-CA63-46B2-B336-11268F649627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9C6E0F9-E364-48CB-8EBE-3499832D8DB2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B9A1834-3088-4101-BC97-3D4E71FF0F2C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A7CCA7D-496D-4C01-A583-7BCF5ACD68B8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8D72FAB-C4AF-4992-A0E4-983BAEB1CB81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17C4E69-D9F6-478A-807A-0EEBE6D23032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1329D33-BC10-4B28-9B66-AC9FF6E9269B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5B20C39-F3D5-4C9F-A046-1EEFAA4FB558}"/>
            </a:ext>
          </a:extLst>
        </xdr:cNvPr>
        <xdr:cNvSpPr>
          <a:spLocks noChangeShapeType="1"/>
        </xdr:cNvSpPr>
      </xdr:nvSpPr>
      <xdr:spPr bwMode="auto">
        <a:xfrm>
          <a:off x="3184071" y="732064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96154A8F-8F39-40B3-808F-DC0EC3BC75FD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72A4E75-95EF-4654-AF41-32B5EE45D427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2936875</xdr:colOff>
      <xdr:row>2</xdr:row>
      <xdr:rowOff>173263</xdr:rowOff>
    </xdr:from>
    <xdr:to>
      <xdr:col>4</xdr:col>
      <xdr:colOff>652236</xdr:colOff>
      <xdr:row>4</xdr:row>
      <xdr:rowOff>62138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F3C9704-C182-49DF-A382-85A4828370B8}"/>
            </a:ext>
          </a:extLst>
        </xdr:cNvPr>
        <xdr:cNvSpPr txBox="1"/>
      </xdr:nvSpPr>
      <xdr:spPr>
        <a:xfrm>
          <a:off x="3636282" y="646792"/>
          <a:ext cx="2230211" cy="365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このシートは入力不要です。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4DF4D31-1765-46DB-B4E2-4E2DC06C1A40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DBDDCDA-AB61-403A-92BD-C85A012A843B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A376694-A66C-4825-BCA3-8908AC799F54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F53E121-2172-412E-A6ED-1F869FE03361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985140E-7462-4C16-B460-43160454E0F9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D9095AE-B9BA-4AB2-803F-A70724788B17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94525FC-6181-4DCF-8D05-1DFCE7B8E6B6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ref.niigata.lg.jp/sec/kankyoseisaku/1356763348335.html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2.xml"/><Relationship Id="rId4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3.xml"/><Relationship Id="rId4" Type="http://schemas.openxmlformats.org/officeDocument/2006/relationships/vmlDrawing" Target="../drawings/vmlDrawing13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4.xml"/><Relationship Id="rId4" Type="http://schemas.openxmlformats.org/officeDocument/2006/relationships/vmlDrawing" Target="../drawings/vmlDrawing14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5.xml"/><Relationship Id="rId4" Type="http://schemas.openxmlformats.org/officeDocument/2006/relationships/vmlDrawing" Target="../drawings/vmlDrawing15.v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6.xml"/><Relationship Id="rId4" Type="http://schemas.openxmlformats.org/officeDocument/2006/relationships/vmlDrawing" Target="../drawings/vmlDrawing16.v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7.xml"/><Relationship Id="rId4" Type="http://schemas.openxmlformats.org/officeDocument/2006/relationships/vmlDrawing" Target="../drawings/vmlDrawing17.v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8.xml"/><Relationship Id="rId4" Type="http://schemas.openxmlformats.org/officeDocument/2006/relationships/vmlDrawing" Target="../drawings/vmlDrawing18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9.xml"/><Relationship Id="rId4" Type="http://schemas.openxmlformats.org/officeDocument/2006/relationships/vmlDrawing" Target="../drawings/vmlDrawing19.v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20.xml"/><Relationship Id="rId4" Type="http://schemas.openxmlformats.org/officeDocument/2006/relationships/vmlDrawing" Target="../drawings/vmlDrawing20.v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21.xml"/><Relationship Id="rId4" Type="http://schemas.openxmlformats.org/officeDocument/2006/relationships/vmlDrawing" Target="../drawings/vmlDrawing21.v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22.xml"/><Relationship Id="rId4" Type="http://schemas.openxmlformats.org/officeDocument/2006/relationships/vmlDrawing" Target="../drawings/vmlDrawing22.v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3.xml"/><Relationship Id="rId1" Type="http://schemas.openxmlformats.org/officeDocument/2006/relationships/vmlDrawing" Target="../drawings/vmlDrawing23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58CDB-6DBF-44B5-ABBB-40EEA360283D}">
  <sheetPr codeName="Sheet2">
    <tabColor theme="8" tint="0.39997558519241921"/>
    <pageSetUpPr fitToPage="1"/>
  </sheetPr>
  <dimension ref="A1:AK78"/>
  <sheetViews>
    <sheetView tabSelected="1" zoomScale="86" zoomScaleNormal="86" zoomScaleSheetLayoutView="86" workbookViewId="0">
      <selection activeCell="J5" sqref="J5:O5"/>
    </sheetView>
  </sheetViews>
  <sheetFormatPr defaultRowHeight="17.649999999999999"/>
  <cols>
    <col min="1" max="1" width="2.3125" style="4" customWidth="1"/>
    <col min="2" max="3" width="9.125" style="4"/>
    <col min="4" max="4" width="2.875" style="4" customWidth="1"/>
    <col min="5" max="7" width="11.125" style="4" customWidth="1"/>
    <col min="8" max="8" width="3.125" style="4" customWidth="1"/>
    <col min="9" max="9" width="7.5" style="4" customWidth="1"/>
    <col min="10" max="10" width="6.375" style="4" customWidth="1"/>
    <col min="11" max="11" width="3.125" style="4" customWidth="1"/>
    <col min="12" max="12" width="5.875" style="4" customWidth="1"/>
    <col min="13" max="13" width="2.875" style="4" customWidth="1"/>
    <col min="14" max="14" width="6.375" style="4" customWidth="1"/>
    <col min="15" max="15" width="3" style="4" customWidth="1"/>
    <col min="16" max="17" width="0.6875" style="4" customWidth="1"/>
    <col min="18" max="18" width="16.1875" style="36" customWidth="1"/>
    <col min="19" max="19" width="1.4375" style="36" customWidth="1"/>
    <col min="20" max="21" width="9.125" style="4"/>
    <col min="22" max="22" width="2.875" style="4" customWidth="1"/>
    <col min="23" max="25" width="11" style="4" customWidth="1"/>
    <col min="26" max="26" width="3.125" style="4" customWidth="1"/>
    <col min="27" max="27" width="7.5" style="4" customWidth="1"/>
    <col min="28" max="28" width="6.375" style="4" customWidth="1"/>
    <col min="29" max="29" width="3.125" style="4" customWidth="1"/>
    <col min="30" max="30" width="5.875" style="4" customWidth="1"/>
    <col min="31" max="31" width="2.875" style="4" customWidth="1"/>
    <col min="32" max="32" width="6.375" style="4" customWidth="1"/>
    <col min="33" max="33" width="3" style="4" customWidth="1"/>
    <col min="34" max="34" width="5.1875" style="36" customWidth="1"/>
  </cols>
  <sheetData>
    <row r="1" spans="1:37" s="4" customFormat="1" ht="18" thickBot="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36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/>
      <c r="AJ1"/>
      <c r="AK1"/>
    </row>
    <row r="2" spans="1:37" s="4" customFormat="1" ht="18" thickBot="1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8"/>
      <c r="S2" s="130"/>
      <c r="T2" s="130" t="s">
        <v>174</v>
      </c>
      <c r="U2" s="129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1"/>
      <c r="AI2"/>
      <c r="AJ2"/>
      <c r="AK2"/>
    </row>
    <row r="3" spans="1:37" s="4" customFormat="1" ht="4.8" customHeight="1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74"/>
      <c r="S3" s="74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0"/>
      <c r="AI3"/>
      <c r="AJ3"/>
      <c r="AK3"/>
    </row>
    <row r="4" spans="1:37" ht="18.75">
      <c r="A4" s="126"/>
      <c r="B4" s="72" t="s">
        <v>79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3"/>
      <c r="N4" s="73"/>
      <c r="O4" s="205"/>
      <c r="P4" s="127"/>
      <c r="Q4" s="127"/>
      <c r="R4" s="132" t="s">
        <v>175</v>
      </c>
      <c r="S4" s="133"/>
      <c r="T4" s="72" t="s">
        <v>79</v>
      </c>
      <c r="U4" s="72"/>
      <c r="V4" s="72"/>
      <c r="W4" s="72"/>
      <c r="X4" s="72"/>
      <c r="Y4" s="72"/>
      <c r="Z4" s="72"/>
      <c r="AA4" s="72"/>
      <c r="AB4" s="72"/>
      <c r="AC4" s="72"/>
      <c r="AD4" s="72"/>
      <c r="AE4" s="73"/>
      <c r="AF4" s="73"/>
      <c r="AG4" s="205"/>
      <c r="AH4" s="10"/>
    </row>
    <row r="5" spans="1:37">
      <c r="A5" s="126"/>
      <c r="B5" s="75"/>
      <c r="C5" s="75"/>
      <c r="D5" s="75"/>
      <c r="E5" s="75"/>
      <c r="F5" s="75"/>
      <c r="G5" s="75"/>
      <c r="H5" s="75"/>
      <c r="I5" s="75"/>
      <c r="J5" s="481" t="s">
        <v>25</v>
      </c>
      <c r="K5" s="481"/>
      <c r="L5" s="481"/>
      <c r="M5" s="481"/>
      <c r="N5" s="481"/>
      <c r="O5" s="481"/>
      <c r="P5" s="127"/>
      <c r="Q5" s="127"/>
      <c r="R5" s="208" t="str">
        <f>IF(ISNUMBER(J5),"OK","年月日入力(スペース不要)")</f>
        <v>年月日入力(スペース不要)</v>
      </c>
      <c r="S5" s="9"/>
      <c r="T5" s="75"/>
      <c r="U5" s="75"/>
      <c r="V5" s="75"/>
      <c r="W5" s="75"/>
      <c r="X5" s="75"/>
      <c r="Y5" s="75"/>
      <c r="Z5" s="75"/>
      <c r="AA5" s="75"/>
      <c r="AB5" s="579" t="s">
        <v>80</v>
      </c>
      <c r="AC5" s="579"/>
      <c r="AD5" s="579"/>
      <c r="AE5" s="579"/>
      <c r="AF5" s="579"/>
      <c r="AG5" s="579"/>
      <c r="AH5" s="10"/>
    </row>
    <row r="6" spans="1:37">
      <c r="A6" s="126"/>
      <c r="B6" s="76" t="s">
        <v>0</v>
      </c>
      <c r="C6" s="77"/>
      <c r="D6" s="77"/>
      <c r="E6" s="77"/>
      <c r="F6" s="75"/>
      <c r="G6" s="75"/>
      <c r="H6" s="75"/>
      <c r="I6" s="75"/>
      <c r="J6" s="75"/>
      <c r="K6" s="75"/>
      <c r="L6" s="75"/>
      <c r="M6" s="75"/>
      <c r="N6" s="75"/>
      <c r="O6" s="75"/>
      <c r="P6" s="127"/>
      <c r="Q6" s="127"/>
      <c r="R6" s="137"/>
      <c r="S6" s="10"/>
      <c r="T6" s="76" t="s">
        <v>0</v>
      </c>
      <c r="U6" s="77"/>
      <c r="V6" s="77"/>
      <c r="W6" s="77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10"/>
    </row>
    <row r="7" spans="1:37">
      <c r="A7" s="126"/>
      <c r="B7" s="75"/>
      <c r="C7" s="75"/>
      <c r="D7" s="75"/>
      <c r="E7" s="75"/>
      <c r="F7" s="482" t="s">
        <v>26</v>
      </c>
      <c r="G7" s="483"/>
      <c r="H7" s="11" t="s">
        <v>27</v>
      </c>
      <c r="I7" s="484"/>
      <c r="J7" s="484"/>
      <c r="K7" s="79"/>
      <c r="L7" s="79"/>
      <c r="M7" s="79"/>
      <c r="N7" s="79"/>
      <c r="O7" s="80"/>
      <c r="P7" s="127"/>
      <c r="Q7" s="127"/>
      <c r="R7" s="138" t="str">
        <f>IF(I7="","郵便番号入力","")</f>
        <v>郵便番号入力</v>
      </c>
      <c r="S7" s="12"/>
      <c r="T7" s="75"/>
      <c r="U7" s="75"/>
      <c r="V7" s="75"/>
      <c r="W7" s="75"/>
      <c r="X7" s="482" t="s">
        <v>26</v>
      </c>
      <c r="Y7" s="483"/>
      <c r="Z7" s="53" t="s">
        <v>27</v>
      </c>
      <c r="AA7" s="580">
        <v>9508570</v>
      </c>
      <c r="AB7" s="580"/>
      <c r="AC7" s="54"/>
      <c r="AD7" s="54"/>
      <c r="AE7" s="54"/>
      <c r="AF7" s="54"/>
      <c r="AG7" s="55"/>
      <c r="AH7" s="12" t="str">
        <f>IF(AA7="","郵便番号入力","")</f>
        <v/>
      </c>
    </row>
    <row r="8" spans="1:37" ht="18.5" customHeight="1">
      <c r="A8" s="126"/>
      <c r="B8" s="75"/>
      <c r="C8" s="75"/>
      <c r="D8" s="75"/>
      <c r="E8" s="75"/>
      <c r="F8" s="485"/>
      <c r="G8" s="486"/>
      <c r="H8" s="487" t="s">
        <v>28</v>
      </c>
      <c r="I8" s="488"/>
      <c r="J8" s="489"/>
      <c r="K8" s="490"/>
      <c r="L8" s="490"/>
      <c r="M8" s="490"/>
      <c r="N8" s="490"/>
      <c r="O8" s="491"/>
      <c r="P8" s="127"/>
      <c r="Q8" s="127"/>
      <c r="R8" s="138" t="str">
        <f>IF(J8="","住所入力","")</f>
        <v>住所入力</v>
      </c>
      <c r="S8" s="12"/>
      <c r="T8" s="75"/>
      <c r="U8" s="75"/>
      <c r="V8" s="75"/>
      <c r="W8" s="75"/>
      <c r="X8" s="485"/>
      <c r="Y8" s="486"/>
      <c r="Z8" s="581" t="s">
        <v>81</v>
      </c>
      <c r="AA8" s="582"/>
      <c r="AB8" s="583" t="s">
        <v>82</v>
      </c>
      <c r="AC8" s="584"/>
      <c r="AD8" s="584"/>
      <c r="AE8" s="584"/>
      <c r="AF8" s="584"/>
      <c r="AG8" s="585"/>
      <c r="AH8" s="12" t="str">
        <f>IF(AB8="","住所入力","")</f>
        <v/>
      </c>
    </row>
    <row r="9" spans="1:37" ht="18.5" customHeight="1">
      <c r="A9" s="126"/>
      <c r="B9" s="75"/>
      <c r="C9" s="75"/>
      <c r="D9" s="75"/>
      <c r="E9" s="75"/>
      <c r="F9" s="482" t="s">
        <v>29</v>
      </c>
      <c r="G9" s="483"/>
      <c r="H9" s="492"/>
      <c r="I9" s="492"/>
      <c r="J9" s="492"/>
      <c r="K9" s="492"/>
      <c r="L9" s="492"/>
      <c r="M9" s="492"/>
      <c r="N9" s="492"/>
      <c r="O9" s="493"/>
      <c r="P9" s="127"/>
      <c r="Q9" s="127"/>
      <c r="R9" s="502" t="str">
        <f>IF(AND(H9="",ISTEXT(H11)),"法人の場合は法人名称を入力","")</f>
        <v/>
      </c>
      <c r="S9" s="12"/>
      <c r="T9" s="75"/>
      <c r="U9" s="75"/>
      <c r="V9" s="75"/>
      <c r="W9" s="75"/>
      <c r="X9" s="482" t="s">
        <v>29</v>
      </c>
      <c r="Y9" s="483"/>
      <c r="Z9" s="554" t="s">
        <v>83</v>
      </c>
      <c r="AA9" s="555"/>
      <c r="AB9" s="555"/>
      <c r="AC9" s="555"/>
      <c r="AD9" s="555"/>
      <c r="AE9" s="555"/>
      <c r="AF9" s="555"/>
      <c r="AG9" s="556"/>
      <c r="AH9" s="553" t="str">
        <f>IF(AND(Z9="",ISTEXT(Z11)),"法人の場合は法人名称を入力","")</f>
        <v/>
      </c>
    </row>
    <row r="10" spans="1:37">
      <c r="A10" s="126"/>
      <c r="B10" s="75"/>
      <c r="C10" s="75"/>
      <c r="D10" s="75"/>
      <c r="E10" s="75"/>
      <c r="F10" s="503" t="s">
        <v>30</v>
      </c>
      <c r="G10" s="504"/>
      <c r="H10" s="492"/>
      <c r="I10" s="492"/>
      <c r="J10" s="492"/>
      <c r="K10" s="492"/>
      <c r="L10" s="492"/>
      <c r="M10" s="492"/>
      <c r="N10" s="492"/>
      <c r="O10" s="493"/>
      <c r="P10" s="127"/>
      <c r="Q10" s="127"/>
      <c r="R10" s="502"/>
      <c r="S10" s="12"/>
      <c r="T10" s="75"/>
      <c r="U10" s="75"/>
      <c r="V10" s="75"/>
      <c r="W10" s="75"/>
      <c r="X10" s="503" t="s">
        <v>30</v>
      </c>
      <c r="Y10" s="504"/>
      <c r="Z10" s="554"/>
      <c r="AA10" s="555"/>
      <c r="AB10" s="555"/>
      <c r="AC10" s="555"/>
      <c r="AD10" s="555"/>
      <c r="AE10" s="555"/>
      <c r="AF10" s="555"/>
      <c r="AG10" s="556"/>
      <c r="AH10" s="553"/>
    </row>
    <row r="11" spans="1:37" ht="18.5" customHeight="1">
      <c r="A11" s="126"/>
      <c r="B11" s="75"/>
      <c r="C11" s="75"/>
      <c r="D11" s="75"/>
      <c r="E11" s="75"/>
      <c r="F11" s="505" t="s">
        <v>31</v>
      </c>
      <c r="G11" s="506"/>
      <c r="H11" s="492"/>
      <c r="I11" s="492"/>
      <c r="J11" s="492"/>
      <c r="K11" s="492"/>
      <c r="L11" s="492"/>
      <c r="M11" s="492"/>
      <c r="N11" s="492"/>
      <c r="O11" s="493"/>
      <c r="P11" s="127"/>
      <c r="Q11" s="127"/>
      <c r="R11" s="502" t="str">
        <f>IF(AND(H11="",ISTEXT(H9)),"法人の場合は代表者職を入力","")</f>
        <v/>
      </c>
      <c r="S11" s="12"/>
      <c r="T11" s="75"/>
      <c r="U11" s="75"/>
      <c r="V11" s="75"/>
      <c r="W11" s="75"/>
      <c r="X11" s="505" t="s">
        <v>31</v>
      </c>
      <c r="Y11" s="506"/>
      <c r="Z11" s="554" t="s">
        <v>84</v>
      </c>
      <c r="AA11" s="555"/>
      <c r="AB11" s="555"/>
      <c r="AC11" s="555"/>
      <c r="AD11" s="555"/>
      <c r="AE11" s="555"/>
      <c r="AF11" s="555"/>
      <c r="AG11" s="556"/>
      <c r="AH11" s="553" t="str">
        <f>IF(AND(Z11="",ISTEXT(Z9)),"法人の場合は代表者職を入力","")</f>
        <v/>
      </c>
    </row>
    <row r="12" spans="1:37">
      <c r="A12" s="126"/>
      <c r="B12" s="75"/>
      <c r="C12" s="75"/>
      <c r="D12" s="75"/>
      <c r="E12" s="75"/>
      <c r="F12" s="507" t="s">
        <v>30</v>
      </c>
      <c r="G12" s="508"/>
      <c r="H12" s="492"/>
      <c r="I12" s="492"/>
      <c r="J12" s="492"/>
      <c r="K12" s="492"/>
      <c r="L12" s="492"/>
      <c r="M12" s="492"/>
      <c r="N12" s="492"/>
      <c r="O12" s="493"/>
      <c r="P12" s="127"/>
      <c r="Q12" s="127"/>
      <c r="R12" s="502"/>
      <c r="S12" s="12"/>
      <c r="T12" s="75"/>
      <c r="U12" s="75"/>
      <c r="V12" s="75"/>
      <c r="W12" s="75"/>
      <c r="X12" s="507" t="s">
        <v>30</v>
      </c>
      <c r="Y12" s="508"/>
      <c r="Z12" s="554"/>
      <c r="AA12" s="555"/>
      <c r="AB12" s="555"/>
      <c r="AC12" s="555"/>
      <c r="AD12" s="555"/>
      <c r="AE12" s="555"/>
      <c r="AF12" s="555"/>
      <c r="AG12" s="556"/>
      <c r="AH12" s="553"/>
    </row>
    <row r="13" spans="1:37">
      <c r="A13" s="126"/>
      <c r="B13" s="75"/>
      <c r="C13" s="75"/>
      <c r="D13" s="75"/>
      <c r="E13" s="75"/>
      <c r="F13" s="482" t="s">
        <v>32</v>
      </c>
      <c r="G13" s="483"/>
      <c r="H13" s="496" t="s">
        <v>33</v>
      </c>
      <c r="I13" s="496"/>
      <c r="J13" s="496"/>
      <c r="K13" s="496" t="s">
        <v>34</v>
      </c>
      <c r="L13" s="496"/>
      <c r="M13" s="496"/>
      <c r="N13" s="496"/>
      <c r="O13" s="497"/>
      <c r="P13" s="127"/>
      <c r="Q13" s="127"/>
      <c r="R13" s="138"/>
      <c r="S13" s="12"/>
      <c r="T13" s="75"/>
      <c r="U13" s="75"/>
      <c r="V13" s="75"/>
      <c r="W13" s="75"/>
      <c r="X13" s="482" t="s">
        <v>32</v>
      </c>
      <c r="Y13" s="483"/>
      <c r="Z13" s="496" t="s">
        <v>33</v>
      </c>
      <c r="AA13" s="496"/>
      <c r="AB13" s="496"/>
      <c r="AC13" s="496" t="s">
        <v>34</v>
      </c>
      <c r="AD13" s="496"/>
      <c r="AE13" s="496"/>
      <c r="AF13" s="496"/>
      <c r="AG13" s="497"/>
      <c r="AH13" s="12"/>
    </row>
    <row r="14" spans="1:37" ht="18.5" customHeight="1">
      <c r="A14" s="126"/>
      <c r="B14" s="75"/>
      <c r="C14" s="75"/>
      <c r="D14" s="75"/>
      <c r="E14" s="75"/>
      <c r="F14" s="498"/>
      <c r="G14" s="499"/>
      <c r="H14" s="500"/>
      <c r="I14" s="500"/>
      <c r="J14" s="500"/>
      <c r="K14" s="500"/>
      <c r="L14" s="500"/>
      <c r="M14" s="500"/>
      <c r="N14" s="500"/>
      <c r="O14" s="501"/>
      <c r="P14" s="127"/>
      <c r="Q14" s="127"/>
      <c r="R14" s="138" t="str">
        <f>IF(OR(H14="",K14=""),"代表者氏名入力","")</f>
        <v>代表者氏名入力</v>
      </c>
      <c r="S14" s="12"/>
      <c r="T14" s="75"/>
      <c r="U14" s="75"/>
      <c r="V14" s="75"/>
      <c r="W14" s="75"/>
      <c r="X14" s="498"/>
      <c r="Y14" s="499"/>
      <c r="Z14" s="589" t="s">
        <v>85</v>
      </c>
      <c r="AA14" s="589"/>
      <c r="AB14" s="589"/>
      <c r="AC14" s="589" t="s">
        <v>86</v>
      </c>
      <c r="AD14" s="589"/>
      <c r="AE14" s="589"/>
      <c r="AF14" s="589"/>
      <c r="AG14" s="590"/>
      <c r="AH14" s="12" t="str">
        <f>IF(OR(Z14="",AC14=""),"代表者氏名入力","")</f>
        <v/>
      </c>
    </row>
    <row r="15" spans="1:37">
      <c r="A15" s="126"/>
      <c r="B15" s="75"/>
      <c r="C15" s="75"/>
      <c r="D15" s="75"/>
      <c r="E15" s="75"/>
      <c r="F15" s="474" t="s">
        <v>1</v>
      </c>
      <c r="G15" s="475"/>
      <c r="H15" s="476"/>
      <c r="I15" s="476"/>
      <c r="J15" s="476"/>
      <c r="K15" s="476"/>
      <c r="L15" s="476"/>
      <c r="M15" s="476"/>
      <c r="N15" s="476"/>
      <c r="O15" s="477"/>
      <c r="P15" s="127"/>
      <c r="Q15" s="127"/>
      <c r="R15" s="139" t="str">
        <f>IF(H15="","電話番号入力","")</f>
        <v>電話番号入力</v>
      </c>
      <c r="S15" s="13"/>
      <c r="T15" s="75"/>
      <c r="U15" s="75"/>
      <c r="V15" s="75"/>
      <c r="W15" s="75"/>
      <c r="X15" s="474" t="s">
        <v>1</v>
      </c>
      <c r="Y15" s="475"/>
      <c r="Z15" s="586" t="s">
        <v>87</v>
      </c>
      <c r="AA15" s="587"/>
      <c r="AB15" s="587"/>
      <c r="AC15" s="587"/>
      <c r="AD15" s="587"/>
      <c r="AE15" s="587"/>
      <c r="AF15" s="587"/>
      <c r="AG15" s="588"/>
      <c r="AH15" s="13" t="str">
        <f>IF(Z15="","電話番号入力","")</f>
        <v/>
      </c>
    </row>
    <row r="16" spans="1:37">
      <c r="A16" s="126"/>
      <c r="B16" s="78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127"/>
      <c r="Q16" s="127"/>
      <c r="R16" s="13"/>
      <c r="S16" s="13"/>
      <c r="T16" s="78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13"/>
    </row>
    <row r="17" spans="1:34">
      <c r="A17" s="126"/>
      <c r="B17" s="478" t="s">
        <v>50</v>
      </c>
      <c r="C17" s="478"/>
      <c r="D17" s="478"/>
      <c r="E17" s="478"/>
      <c r="F17" s="478"/>
      <c r="G17" s="478"/>
      <c r="H17" s="478"/>
      <c r="I17" s="478"/>
      <c r="J17" s="478"/>
      <c r="K17" s="478"/>
      <c r="L17" s="478"/>
      <c r="M17" s="478"/>
      <c r="N17" s="478"/>
      <c r="O17" s="478"/>
      <c r="P17" s="127"/>
      <c r="Q17" s="127"/>
      <c r="R17" s="14"/>
      <c r="S17" s="14"/>
      <c r="T17" s="478" t="s">
        <v>50</v>
      </c>
      <c r="U17" s="478"/>
      <c r="V17" s="478"/>
      <c r="W17" s="478"/>
      <c r="X17" s="478"/>
      <c r="Y17" s="478"/>
      <c r="Z17" s="478"/>
      <c r="AA17" s="478"/>
      <c r="AB17" s="478"/>
      <c r="AC17" s="478"/>
      <c r="AD17" s="478"/>
      <c r="AE17" s="478"/>
      <c r="AF17" s="478"/>
      <c r="AG17" s="478"/>
      <c r="AH17" s="14"/>
    </row>
    <row r="18" spans="1:34">
      <c r="A18" s="126"/>
      <c r="B18" s="78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127"/>
      <c r="Q18" s="127"/>
      <c r="R18" s="13"/>
      <c r="S18" s="13"/>
      <c r="T18" s="78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13"/>
    </row>
    <row r="19" spans="1:34" ht="18.5" customHeight="1">
      <c r="A19" s="74"/>
      <c r="B19" s="479" t="s">
        <v>439</v>
      </c>
      <c r="C19" s="479"/>
      <c r="D19" s="479"/>
      <c r="E19" s="479"/>
      <c r="F19" s="479"/>
      <c r="G19" s="479"/>
      <c r="H19" s="479"/>
      <c r="I19" s="479"/>
      <c r="J19" s="479"/>
      <c r="K19" s="479"/>
      <c r="L19" s="479"/>
      <c r="M19" s="479"/>
      <c r="N19" s="479"/>
      <c r="O19" s="479"/>
      <c r="P19" s="127"/>
      <c r="Q19" s="127"/>
      <c r="R19" s="15"/>
      <c r="S19" s="15"/>
      <c r="T19" s="479" t="s">
        <v>51</v>
      </c>
      <c r="U19" s="479"/>
      <c r="V19" s="479"/>
      <c r="W19" s="479"/>
      <c r="X19" s="479"/>
      <c r="Y19" s="479"/>
      <c r="Z19" s="479"/>
      <c r="AA19" s="479"/>
      <c r="AB19" s="479"/>
      <c r="AC19" s="479"/>
      <c r="AD19" s="479"/>
      <c r="AE19" s="479"/>
      <c r="AF19" s="479"/>
      <c r="AG19" s="479"/>
      <c r="AH19" s="15"/>
    </row>
    <row r="20" spans="1:34">
      <c r="A20" s="74"/>
      <c r="B20" s="479"/>
      <c r="C20" s="479"/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  <c r="O20" s="479"/>
      <c r="P20" s="127"/>
      <c r="Q20" s="127"/>
      <c r="R20" s="494" t="s">
        <v>175</v>
      </c>
      <c r="S20" s="15"/>
      <c r="T20" s="479"/>
      <c r="U20" s="479"/>
      <c r="V20" s="479"/>
      <c r="W20" s="479"/>
      <c r="X20" s="479"/>
      <c r="Y20" s="479"/>
      <c r="Z20" s="479"/>
      <c r="AA20" s="479"/>
      <c r="AB20" s="479"/>
      <c r="AC20" s="479"/>
      <c r="AD20" s="479"/>
      <c r="AE20" s="479"/>
      <c r="AF20" s="479"/>
      <c r="AG20" s="479"/>
      <c r="AH20" s="15"/>
    </row>
    <row r="21" spans="1:34" ht="18.95" customHeight="1" thickBot="1">
      <c r="A21" s="74"/>
      <c r="B21" s="480" t="s">
        <v>431</v>
      </c>
      <c r="C21" s="480"/>
      <c r="D21" s="480"/>
      <c r="E21" s="78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127"/>
      <c r="Q21" s="127"/>
      <c r="R21" s="495"/>
      <c r="S21" s="13"/>
      <c r="T21" s="480" t="s">
        <v>431</v>
      </c>
      <c r="U21" s="480"/>
      <c r="V21" s="480"/>
      <c r="W21" s="78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13"/>
    </row>
    <row r="22" spans="1:34" ht="18.95" customHeight="1" thickBot="1">
      <c r="A22" s="74"/>
      <c r="B22" s="472" t="s">
        <v>35</v>
      </c>
      <c r="C22" s="473"/>
      <c r="D22" s="470" t="s">
        <v>420</v>
      </c>
      <c r="E22" s="470"/>
      <c r="F22" s="470"/>
      <c r="G22" s="470"/>
      <c r="H22" s="470"/>
      <c r="I22" s="470"/>
      <c r="J22" s="470"/>
      <c r="K22" s="470"/>
      <c r="L22" s="470"/>
      <c r="M22" s="470"/>
      <c r="N22" s="470"/>
      <c r="O22" s="471"/>
      <c r="P22" s="127"/>
      <c r="Q22" s="127"/>
      <c r="R22" s="140" t="str">
        <f>IF(D22="","事業所名称入力","")</f>
        <v/>
      </c>
      <c r="S22" s="8"/>
      <c r="T22" s="472" t="s">
        <v>35</v>
      </c>
      <c r="U22" s="473"/>
      <c r="V22" s="568" t="s">
        <v>88</v>
      </c>
      <c r="W22" s="568"/>
      <c r="X22" s="568"/>
      <c r="Y22" s="568"/>
      <c r="Z22" s="568"/>
      <c r="AA22" s="568"/>
      <c r="AB22" s="568"/>
      <c r="AC22" s="568"/>
      <c r="AD22" s="568"/>
      <c r="AE22" s="568"/>
      <c r="AF22" s="568"/>
      <c r="AG22" s="569"/>
      <c r="AH22" s="8" t="str">
        <f>IF(V22="","事業所名称入力","")</f>
        <v/>
      </c>
    </row>
    <row r="23" spans="1:34" ht="18.95" customHeight="1" thickBot="1">
      <c r="A23" s="74"/>
      <c r="B23" s="472" t="s">
        <v>52</v>
      </c>
      <c r="C23" s="473"/>
      <c r="D23" s="428" t="s">
        <v>420</v>
      </c>
      <c r="E23" s="429"/>
      <c r="F23" s="37" t="s">
        <v>23</v>
      </c>
      <c r="G23" s="428" t="s">
        <v>420</v>
      </c>
      <c r="H23" s="429"/>
      <c r="I23" s="38"/>
      <c r="J23" s="38"/>
      <c r="K23" s="38"/>
      <c r="L23" s="38"/>
      <c r="M23" s="38"/>
      <c r="N23" s="38"/>
      <c r="O23" s="39"/>
      <c r="P23" s="127"/>
      <c r="Q23" s="127"/>
      <c r="R23" s="140" t="str">
        <f>IF(D23="","登録番号入力","")</f>
        <v/>
      </c>
      <c r="S23" s="8"/>
      <c r="T23" s="472" t="s">
        <v>52</v>
      </c>
      <c r="U23" s="473"/>
      <c r="V23" s="591" t="s">
        <v>89</v>
      </c>
      <c r="W23" s="592"/>
      <c r="X23" s="62" t="s">
        <v>23</v>
      </c>
      <c r="Y23" s="592">
        <v>100000</v>
      </c>
      <c r="Z23" s="593"/>
      <c r="AA23" s="38"/>
      <c r="AB23" s="38"/>
      <c r="AC23" s="38"/>
      <c r="AD23" s="38"/>
      <c r="AE23" s="38"/>
      <c r="AF23" s="38"/>
      <c r="AG23" s="39"/>
      <c r="AH23" s="8" t="str">
        <f>IF(V23="","登録番号入力","")</f>
        <v/>
      </c>
    </row>
    <row r="24" spans="1:34" ht="18" thickBot="1">
      <c r="A24" s="74"/>
      <c r="B24" s="422" t="s">
        <v>36</v>
      </c>
      <c r="C24" s="423"/>
      <c r="D24" s="16" t="s">
        <v>22</v>
      </c>
      <c r="E24" s="428" t="s">
        <v>420</v>
      </c>
      <c r="F24" s="429"/>
      <c r="G24" s="40"/>
      <c r="H24" s="40"/>
      <c r="I24" s="40"/>
      <c r="J24" s="40"/>
      <c r="K24" s="40"/>
      <c r="L24" s="40"/>
      <c r="M24" s="40"/>
      <c r="N24" s="40"/>
      <c r="O24" s="41"/>
      <c r="P24" s="127"/>
      <c r="Q24" s="127"/>
      <c r="R24" s="141" t="str">
        <f>IF(E24="","郵便番号入力","")</f>
        <v/>
      </c>
      <c r="S24" s="17"/>
      <c r="T24" s="422" t="s">
        <v>36</v>
      </c>
      <c r="U24" s="423"/>
      <c r="V24" s="16" t="s">
        <v>22</v>
      </c>
      <c r="W24" s="594">
        <v>9508570</v>
      </c>
      <c r="X24" s="595"/>
      <c r="Y24" s="40"/>
      <c r="Z24" s="40"/>
      <c r="AA24" s="40"/>
      <c r="AB24" s="40"/>
      <c r="AC24" s="40"/>
      <c r="AD24" s="40"/>
      <c r="AE24" s="40"/>
      <c r="AF24" s="40"/>
      <c r="AG24" s="41"/>
      <c r="AH24" s="17" t="str">
        <f>IF(W24="","郵便番号入力","")</f>
        <v/>
      </c>
    </row>
    <row r="25" spans="1:34" ht="11.65" customHeight="1">
      <c r="A25" s="74"/>
      <c r="B25" s="424"/>
      <c r="C25" s="425"/>
      <c r="D25" s="430" t="s">
        <v>37</v>
      </c>
      <c r="E25" s="431"/>
      <c r="F25" s="434" t="s">
        <v>420</v>
      </c>
      <c r="G25" s="434"/>
      <c r="H25" s="434"/>
      <c r="I25" s="434"/>
      <c r="J25" s="434"/>
      <c r="K25" s="434"/>
      <c r="L25" s="434"/>
      <c r="M25" s="434"/>
      <c r="N25" s="434"/>
      <c r="O25" s="435"/>
      <c r="P25" s="127"/>
      <c r="Q25" s="127"/>
      <c r="R25" s="446" t="str">
        <f>IF(F25="","事業所所在地入力","")</f>
        <v/>
      </c>
      <c r="S25" s="17"/>
      <c r="T25" s="424"/>
      <c r="U25" s="425"/>
      <c r="V25" s="430" t="s">
        <v>37</v>
      </c>
      <c r="W25" s="431"/>
      <c r="X25" s="596" t="s">
        <v>82</v>
      </c>
      <c r="Y25" s="596"/>
      <c r="Z25" s="596"/>
      <c r="AA25" s="596"/>
      <c r="AB25" s="596"/>
      <c r="AC25" s="596"/>
      <c r="AD25" s="596"/>
      <c r="AE25" s="596"/>
      <c r="AF25" s="596"/>
      <c r="AG25" s="597"/>
      <c r="AH25" s="570" t="str">
        <f>IF(X25="","事業所所在地入力","")</f>
        <v/>
      </c>
    </row>
    <row r="26" spans="1:34" ht="11.65" customHeight="1" thickBot="1">
      <c r="A26" s="74"/>
      <c r="B26" s="426"/>
      <c r="C26" s="427"/>
      <c r="D26" s="432"/>
      <c r="E26" s="433"/>
      <c r="F26" s="436"/>
      <c r="G26" s="436"/>
      <c r="H26" s="436"/>
      <c r="I26" s="436"/>
      <c r="J26" s="436"/>
      <c r="K26" s="436"/>
      <c r="L26" s="436"/>
      <c r="M26" s="436"/>
      <c r="N26" s="436"/>
      <c r="O26" s="437"/>
      <c r="P26" s="127"/>
      <c r="Q26" s="127"/>
      <c r="R26" s="446"/>
      <c r="S26" s="17"/>
      <c r="T26" s="426"/>
      <c r="U26" s="427"/>
      <c r="V26" s="432"/>
      <c r="W26" s="433"/>
      <c r="X26" s="598"/>
      <c r="Y26" s="598"/>
      <c r="Z26" s="598"/>
      <c r="AA26" s="598"/>
      <c r="AB26" s="598"/>
      <c r="AC26" s="598"/>
      <c r="AD26" s="598"/>
      <c r="AE26" s="598"/>
      <c r="AF26" s="598"/>
      <c r="AG26" s="599"/>
      <c r="AH26" s="570"/>
    </row>
    <row r="27" spans="1:34" ht="18.5" customHeight="1">
      <c r="A27" s="74"/>
      <c r="B27" s="422" t="s">
        <v>38</v>
      </c>
      <c r="C27" s="423"/>
      <c r="D27" s="512" t="s">
        <v>110</v>
      </c>
      <c r="E27" s="513"/>
      <c r="F27" s="516" t="s">
        <v>420</v>
      </c>
      <c r="G27" s="517"/>
      <c r="H27" s="562" t="s">
        <v>8</v>
      </c>
      <c r="I27" s="513"/>
      <c r="J27" s="564" t="s">
        <v>420</v>
      </c>
      <c r="K27" s="564"/>
      <c r="L27" s="564"/>
      <c r="M27" s="516"/>
      <c r="N27" s="516"/>
      <c r="O27" s="565"/>
      <c r="P27" s="127"/>
      <c r="Q27" s="127"/>
      <c r="R27" s="446" t="str">
        <f>IF(J27="","代表者氏名入力","")</f>
        <v/>
      </c>
      <c r="S27" s="17"/>
      <c r="T27" s="422" t="s">
        <v>38</v>
      </c>
      <c r="U27" s="423"/>
      <c r="V27" s="512" t="s">
        <v>110</v>
      </c>
      <c r="W27" s="513"/>
      <c r="X27" s="571" t="s">
        <v>90</v>
      </c>
      <c r="Y27" s="572"/>
      <c r="Z27" s="562" t="s">
        <v>8</v>
      </c>
      <c r="AA27" s="513"/>
      <c r="AB27" s="575" t="s">
        <v>91</v>
      </c>
      <c r="AC27" s="575"/>
      <c r="AD27" s="575"/>
      <c r="AE27" s="571"/>
      <c r="AF27" s="571"/>
      <c r="AG27" s="576"/>
      <c r="AH27" s="570" t="str">
        <f>IF(AB27="","代表者氏名入力","")</f>
        <v/>
      </c>
    </row>
    <row r="28" spans="1:34" ht="18" thickBot="1">
      <c r="A28" s="74"/>
      <c r="B28" s="426" t="s">
        <v>39</v>
      </c>
      <c r="C28" s="427"/>
      <c r="D28" s="514"/>
      <c r="E28" s="515"/>
      <c r="F28" s="518"/>
      <c r="G28" s="519"/>
      <c r="H28" s="563"/>
      <c r="I28" s="515"/>
      <c r="J28" s="566"/>
      <c r="K28" s="566"/>
      <c r="L28" s="566"/>
      <c r="M28" s="518"/>
      <c r="N28" s="518"/>
      <c r="O28" s="567"/>
      <c r="P28" s="127"/>
      <c r="Q28" s="127"/>
      <c r="R28" s="446"/>
      <c r="S28" s="17"/>
      <c r="T28" s="426" t="s">
        <v>39</v>
      </c>
      <c r="U28" s="427"/>
      <c r="V28" s="514"/>
      <c r="W28" s="515"/>
      <c r="X28" s="573"/>
      <c r="Y28" s="574"/>
      <c r="Z28" s="563"/>
      <c r="AA28" s="515"/>
      <c r="AB28" s="577"/>
      <c r="AC28" s="577"/>
      <c r="AD28" s="577"/>
      <c r="AE28" s="573"/>
      <c r="AF28" s="573"/>
      <c r="AG28" s="578"/>
      <c r="AH28" s="570"/>
    </row>
    <row r="29" spans="1:34" ht="18.5" customHeight="1">
      <c r="A29" s="74"/>
      <c r="B29" s="422" t="s">
        <v>2</v>
      </c>
      <c r="C29" s="423"/>
      <c r="D29" s="382" t="s">
        <v>6</v>
      </c>
      <c r="E29" s="383"/>
      <c r="F29" s="447"/>
      <c r="G29" s="448"/>
      <c r="H29" s="449" t="s">
        <v>8</v>
      </c>
      <c r="I29" s="450"/>
      <c r="J29" s="451"/>
      <c r="K29" s="452"/>
      <c r="L29" s="452"/>
      <c r="M29" s="452"/>
      <c r="N29" s="452"/>
      <c r="O29" s="453"/>
      <c r="P29" s="127"/>
      <c r="Q29" s="127"/>
      <c r="R29" s="139" t="str">
        <f>IF(J29="","担当者氏名入力","")</f>
        <v>担当者氏名入力</v>
      </c>
      <c r="S29" s="13"/>
      <c r="T29" s="422" t="s">
        <v>2</v>
      </c>
      <c r="U29" s="423"/>
      <c r="V29" s="382" t="s">
        <v>6</v>
      </c>
      <c r="W29" s="383"/>
      <c r="X29" s="600" t="s">
        <v>92</v>
      </c>
      <c r="Y29" s="601"/>
      <c r="Z29" s="449" t="s">
        <v>8</v>
      </c>
      <c r="AA29" s="450"/>
      <c r="AB29" s="602" t="s">
        <v>94</v>
      </c>
      <c r="AC29" s="602"/>
      <c r="AD29" s="602"/>
      <c r="AE29" s="603"/>
      <c r="AF29" s="603"/>
      <c r="AG29" s="604"/>
      <c r="AH29" s="13" t="str">
        <f>IF(AB29="","担当者氏名入力","")</f>
        <v/>
      </c>
    </row>
    <row r="30" spans="1:34" ht="18.95" customHeight="1" thickBot="1">
      <c r="A30" s="74"/>
      <c r="B30" s="426"/>
      <c r="C30" s="427"/>
      <c r="D30" s="393" t="s">
        <v>7</v>
      </c>
      <c r="E30" s="394"/>
      <c r="F30" s="454"/>
      <c r="G30" s="455"/>
      <c r="H30" s="456" t="s">
        <v>9</v>
      </c>
      <c r="I30" s="457"/>
      <c r="J30" s="464"/>
      <c r="K30" s="465"/>
      <c r="L30" s="465"/>
      <c r="M30" s="465"/>
      <c r="N30" s="465"/>
      <c r="O30" s="466"/>
      <c r="P30" s="127"/>
      <c r="Q30" s="127"/>
      <c r="R30" s="139" t="str">
        <f>IF(OR(F30="",J30=""),"連絡先入力","")</f>
        <v>連絡先入力</v>
      </c>
      <c r="S30" s="13"/>
      <c r="T30" s="426"/>
      <c r="U30" s="427"/>
      <c r="V30" s="393" t="s">
        <v>7</v>
      </c>
      <c r="W30" s="394"/>
      <c r="X30" s="605" t="s">
        <v>93</v>
      </c>
      <c r="Y30" s="606"/>
      <c r="Z30" s="456" t="s">
        <v>9</v>
      </c>
      <c r="AA30" s="457"/>
      <c r="AB30" s="607" t="s">
        <v>95</v>
      </c>
      <c r="AC30" s="607"/>
      <c r="AD30" s="607"/>
      <c r="AE30" s="608"/>
      <c r="AF30" s="608"/>
      <c r="AG30" s="609"/>
      <c r="AH30" s="13" t="str">
        <f>IF(OR(X30="",AB30=""),"連絡先入力","")</f>
        <v/>
      </c>
    </row>
    <row r="31" spans="1:34" s="376" customFormat="1" ht="19.5" customHeight="1">
      <c r="B31" s="378" t="s">
        <v>422</v>
      </c>
      <c r="C31" s="379"/>
      <c r="D31" s="382" t="s">
        <v>423</v>
      </c>
      <c r="E31" s="383"/>
      <c r="F31" s="384"/>
      <c r="G31" s="385"/>
      <c r="H31" s="386" t="s">
        <v>424</v>
      </c>
      <c r="I31" s="387"/>
      <c r="J31" s="388"/>
      <c r="K31" s="388"/>
      <c r="L31" s="388"/>
      <c r="M31" s="389"/>
      <c r="N31" s="389"/>
      <c r="O31" s="390"/>
      <c r="R31" s="377" t="str">
        <f>IF(J31="","担当者氏名入力","")</f>
        <v>担当者氏名入力</v>
      </c>
      <c r="T31" s="378" t="s">
        <v>422</v>
      </c>
      <c r="U31" s="379"/>
      <c r="V31" s="382" t="s">
        <v>423</v>
      </c>
      <c r="W31" s="383"/>
      <c r="X31" s="391" t="s">
        <v>425</v>
      </c>
      <c r="Y31" s="392"/>
      <c r="Z31" s="386" t="s">
        <v>424</v>
      </c>
      <c r="AA31" s="387"/>
      <c r="AB31" s="610" t="s">
        <v>426</v>
      </c>
      <c r="AC31" s="610"/>
      <c r="AD31" s="610"/>
      <c r="AE31" s="611"/>
      <c r="AF31" s="611"/>
      <c r="AG31" s="612"/>
    </row>
    <row r="32" spans="1:34" s="376" customFormat="1" ht="21" customHeight="1" thickBot="1">
      <c r="B32" s="380"/>
      <c r="C32" s="381"/>
      <c r="D32" s="393" t="s">
        <v>427</v>
      </c>
      <c r="E32" s="394"/>
      <c r="F32" s="395"/>
      <c r="G32" s="396"/>
      <c r="H32" s="397" t="s">
        <v>428</v>
      </c>
      <c r="I32" s="398"/>
      <c r="J32" s="399"/>
      <c r="K32" s="399"/>
      <c r="L32" s="399"/>
      <c r="M32" s="400"/>
      <c r="N32" s="400"/>
      <c r="O32" s="401"/>
      <c r="R32" s="377" t="str">
        <f>IF(OR(F32="",J32=""),"連絡先入力","")</f>
        <v>連絡先入力</v>
      </c>
      <c r="T32" s="380"/>
      <c r="U32" s="381"/>
      <c r="V32" s="393" t="s">
        <v>427</v>
      </c>
      <c r="W32" s="394"/>
      <c r="X32" s="402" t="s">
        <v>429</v>
      </c>
      <c r="Y32" s="403"/>
      <c r="Z32" s="397" t="s">
        <v>428</v>
      </c>
      <c r="AA32" s="398"/>
      <c r="AB32" s="613" t="s">
        <v>430</v>
      </c>
      <c r="AC32" s="613"/>
      <c r="AD32" s="613"/>
      <c r="AE32" s="614"/>
      <c r="AF32" s="614"/>
      <c r="AG32" s="615"/>
    </row>
    <row r="33" spans="1:34" ht="18.95" customHeight="1" thickBot="1">
      <c r="A33" s="74"/>
      <c r="B33" s="467" t="s">
        <v>3</v>
      </c>
      <c r="C33" s="468"/>
      <c r="D33" s="469"/>
      <c r="E33" s="470"/>
      <c r="F33" s="470"/>
      <c r="G33" s="470"/>
      <c r="H33" s="470"/>
      <c r="I33" s="470"/>
      <c r="J33" s="470"/>
      <c r="K33" s="470"/>
      <c r="L33" s="470"/>
      <c r="M33" s="470"/>
      <c r="N33" s="470"/>
      <c r="O33" s="471"/>
      <c r="P33" s="127"/>
      <c r="Q33" s="127"/>
      <c r="R33" s="141" t="str">
        <f>IF(D33="","事業内容入力","")</f>
        <v>事業内容入力</v>
      </c>
      <c r="S33" s="17"/>
      <c r="T33" s="467" t="s">
        <v>3</v>
      </c>
      <c r="U33" s="468"/>
      <c r="V33" s="616" t="s">
        <v>96</v>
      </c>
      <c r="W33" s="568"/>
      <c r="X33" s="568"/>
      <c r="Y33" s="568"/>
      <c r="Z33" s="568"/>
      <c r="AA33" s="568"/>
      <c r="AB33" s="568"/>
      <c r="AC33" s="568"/>
      <c r="AD33" s="568"/>
      <c r="AE33" s="568"/>
      <c r="AF33" s="568"/>
      <c r="AG33" s="569"/>
      <c r="AH33" s="17" t="str">
        <f>IF(V33="","事業内容入力","")</f>
        <v/>
      </c>
    </row>
    <row r="34" spans="1:34" ht="18" thickBot="1">
      <c r="A34" s="74"/>
      <c r="B34" s="458" t="s">
        <v>156</v>
      </c>
      <c r="C34" s="459"/>
      <c r="D34" s="460"/>
      <c r="E34" s="461"/>
      <c r="F34" s="461"/>
      <c r="G34" s="461"/>
      <c r="H34" s="461"/>
      <c r="I34" s="461"/>
      <c r="J34" s="461"/>
      <c r="K34" s="462" t="s">
        <v>157</v>
      </c>
      <c r="L34" s="462"/>
      <c r="M34" s="462"/>
      <c r="N34" s="462"/>
      <c r="O34" s="463"/>
      <c r="P34" s="127"/>
      <c r="Q34" s="127"/>
      <c r="R34" s="141"/>
      <c r="S34" s="17"/>
      <c r="T34" s="458" t="s">
        <v>156</v>
      </c>
      <c r="U34" s="459"/>
      <c r="V34" s="620" t="s">
        <v>177</v>
      </c>
      <c r="W34" s="621"/>
      <c r="X34" s="621"/>
      <c r="Y34" s="621"/>
      <c r="Z34" s="621"/>
      <c r="AA34" s="621"/>
      <c r="AB34" s="621"/>
      <c r="AC34" s="462" t="s">
        <v>157</v>
      </c>
      <c r="AD34" s="462"/>
      <c r="AE34" s="462"/>
      <c r="AF34" s="462"/>
      <c r="AG34" s="463"/>
      <c r="AH34" s="17"/>
    </row>
    <row r="35" spans="1:34" ht="18.5" customHeight="1">
      <c r="A35" s="74"/>
      <c r="B35" s="422" t="s">
        <v>40</v>
      </c>
      <c r="C35" s="423"/>
      <c r="D35" s="63" t="s">
        <v>11</v>
      </c>
      <c r="E35" s="509" t="s">
        <v>42</v>
      </c>
      <c r="F35" s="510"/>
      <c r="G35" s="510"/>
      <c r="H35" s="510"/>
      <c r="I35" s="510"/>
      <c r="J35" s="510"/>
      <c r="K35" s="510"/>
      <c r="L35" s="510"/>
      <c r="M35" s="510"/>
      <c r="N35" s="510"/>
      <c r="O35" s="511"/>
      <c r="P35" s="127"/>
      <c r="Q35" s="127"/>
      <c r="R35" s="141" t="str">
        <f>IF(OR(E35="",E35="－"),"業種選択","")</f>
        <v>業種選択</v>
      </c>
      <c r="S35" s="17"/>
      <c r="T35" s="422" t="s">
        <v>40</v>
      </c>
      <c r="U35" s="423"/>
      <c r="V35" s="63" t="s">
        <v>11</v>
      </c>
      <c r="W35" s="617" t="s">
        <v>97</v>
      </c>
      <c r="X35" s="618"/>
      <c r="Y35" s="618"/>
      <c r="Z35" s="618"/>
      <c r="AA35" s="618"/>
      <c r="AB35" s="618"/>
      <c r="AC35" s="618"/>
      <c r="AD35" s="618"/>
      <c r="AE35" s="618"/>
      <c r="AF35" s="618"/>
      <c r="AG35" s="619"/>
      <c r="AH35" s="17" t="str">
        <f>IF(OR(W35="",W35="－"),"業種選択","")</f>
        <v/>
      </c>
    </row>
    <row r="36" spans="1:34">
      <c r="A36" s="74"/>
      <c r="B36" s="424"/>
      <c r="C36" s="425"/>
      <c r="D36" s="64" t="s">
        <v>41</v>
      </c>
      <c r="E36" s="440" t="s">
        <v>42</v>
      </c>
      <c r="F36" s="441"/>
      <c r="G36" s="441"/>
      <c r="H36" s="441"/>
      <c r="I36" s="441"/>
      <c r="J36" s="441"/>
      <c r="K36" s="441"/>
      <c r="L36" s="441"/>
      <c r="M36" s="441"/>
      <c r="N36" s="441"/>
      <c r="O36" s="442"/>
      <c r="P36" s="127"/>
      <c r="Q36" s="127"/>
      <c r="R36" s="141"/>
      <c r="S36" s="17"/>
      <c r="T36" s="424"/>
      <c r="U36" s="425"/>
      <c r="V36" s="64" t="s">
        <v>41</v>
      </c>
      <c r="W36" s="440" t="s">
        <v>42</v>
      </c>
      <c r="X36" s="441"/>
      <c r="Y36" s="441"/>
      <c r="Z36" s="441"/>
      <c r="AA36" s="441"/>
      <c r="AB36" s="441"/>
      <c r="AC36" s="441"/>
      <c r="AD36" s="441"/>
      <c r="AE36" s="441"/>
      <c r="AF36" s="441"/>
      <c r="AG36" s="442"/>
      <c r="AH36" s="17"/>
    </row>
    <row r="37" spans="1:34" ht="18" thickBot="1">
      <c r="A37" s="74"/>
      <c r="B37" s="426"/>
      <c r="C37" s="427"/>
      <c r="D37" s="65" t="s">
        <v>43</v>
      </c>
      <c r="E37" s="443" t="s">
        <v>42</v>
      </c>
      <c r="F37" s="444"/>
      <c r="G37" s="444"/>
      <c r="H37" s="444"/>
      <c r="I37" s="444"/>
      <c r="J37" s="444"/>
      <c r="K37" s="444"/>
      <c r="L37" s="444"/>
      <c r="M37" s="444"/>
      <c r="N37" s="444"/>
      <c r="O37" s="445"/>
      <c r="P37" s="127"/>
      <c r="Q37" s="127"/>
      <c r="R37" s="141"/>
      <c r="S37" s="17"/>
      <c r="T37" s="426"/>
      <c r="U37" s="427"/>
      <c r="V37" s="65" t="s">
        <v>43</v>
      </c>
      <c r="W37" s="443" t="s">
        <v>42</v>
      </c>
      <c r="X37" s="444"/>
      <c r="Y37" s="444"/>
      <c r="Z37" s="444"/>
      <c r="AA37" s="444"/>
      <c r="AB37" s="444"/>
      <c r="AC37" s="444"/>
      <c r="AD37" s="444"/>
      <c r="AE37" s="444"/>
      <c r="AF37" s="444"/>
      <c r="AG37" s="445"/>
      <c r="AH37" s="17"/>
    </row>
    <row r="38" spans="1:34" s="4" customFormat="1" ht="31.8" customHeight="1" thickBot="1">
      <c r="A38" s="74"/>
      <c r="B38" s="631" t="s">
        <v>122</v>
      </c>
      <c r="C38" s="632"/>
      <c r="D38" s="633"/>
      <c r="E38" s="634"/>
      <c r="F38" s="634"/>
      <c r="G38" s="634"/>
      <c r="H38" s="635" t="s">
        <v>123</v>
      </c>
      <c r="I38" s="635"/>
      <c r="J38" s="635"/>
      <c r="K38" s="635"/>
      <c r="L38" s="635"/>
      <c r="M38" s="635"/>
      <c r="N38" s="635"/>
      <c r="O38" s="636"/>
      <c r="P38" s="127"/>
      <c r="Q38" s="127"/>
      <c r="R38" s="139" t="str">
        <f>IF(D38="","従業員数入力","")</f>
        <v>従業員数入力</v>
      </c>
      <c r="S38" s="13"/>
      <c r="T38" s="631" t="s">
        <v>122</v>
      </c>
      <c r="U38" s="632"/>
      <c r="V38" s="639" t="s">
        <v>147</v>
      </c>
      <c r="W38" s="640"/>
      <c r="X38" s="640"/>
      <c r="Y38" s="640"/>
      <c r="Z38" s="635" t="s">
        <v>123</v>
      </c>
      <c r="AA38" s="635"/>
      <c r="AB38" s="635"/>
      <c r="AC38" s="635"/>
      <c r="AD38" s="635"/>
      <c r="AE38" s="635"/>
      <c r="AF38" s="635"/>
      <c r="AG38" s="636"/>
      <c r="AH38" s="13" t="str">
        <f>IF(V38="","従業員数入力","")</f>
        <v/>
      </c>
    </row>
    <row r="39" spans="1:34" s="4" customFormat="1" ht="29.25" customHeight="1" thickBot="1">
      <c r="A39" s="74"/>
      <c r="B39" s="467" t="s">
        <v>124</v>
      </c>
      <c r="C39" s="468"/>
      <c r="D39" s="637"/>
      <c r="E39" s="638"/>
      <c r="F39" s="638"/>
      <c r="G39" s="638"/>
      <c r="H39" s="635" t="s">
        <v>123</v>
      </c>
      <c r="I39" s="635"/>
      <c r="J39" s="635"/>
      <c r="K39" s="635"/>
      <c r="L39" s="635"/>
      <c r="M39" s="635"/>
      <c r="N39" s="635"/>
      <c r="O39" s="636"/>
      <c r="P39" s="127"/>
      <c r="Q39" s="127"/>
      <c r="R39" s="141" t="str">
        <f>IF(H9&lt;&gt;"", IF(D39&lt;&gt;"", "", "金額入力"), "")</f>
        <v/>
      </c>
      <c r="S39" s="17"/>
      <c r="T39" s="467" t="s">
        <v>124</v>
      </c>
      <c r="U39" s="468"/>
      <c r="V39" s="641" t="s">
        <v>140</v>
      </c>
      <c r="W39" s="642"/>
      <c r="X39" s="642"/>
      <c r="Y39" s="642"/>
      <c r="Z39" s="635" t="s">
        <v>123</v>
      </c>
      <c r="AA39" s="635"/>
      <c r="AB39" s="635"/>
      <c r="AC39" s="635"/>
      <c r="AD39" s="635"/>
      <c r="AE39" s="635"/>
      <c r="AF39" s="635"/>
      <c r="AG39" s="636"/>
      <c r="AH39" s="17" t="str">
        <f>IF(V39="","金額入力","")</f>
        <v/>
      </c>
    </row>
    <row r="40" spans="1:34" ht="18.5" customHeight="1">
      <c r="A40" s="74"/>
      <c r="B40" s="512" t="s">
        <v>125</v>
      </c>
      <c r="C40" s="535"/>
      <c r="D40" s="104"/>
      <c r="E40" s="536" t="s">
        <v>44</v>
      </c>
      <c r="F40" s="536"/>
      <c r="G40" s="86"/>
      <c r="H40" s="533" t="s">
        <v>45</v>
      </c>
      <c r="I40" s="533"/>
      <c r="J40" s="18"/>
      <c r="K40" s="19" t="s">
        <v>46</v>
      </c>
      <c r="L40" s="18"/>
      <c r="M40" s="20" t="s">
        <v>47</v>
      </c>
      <c r="N40" s="21" t="s">
        <v>48</v>
      </c>
      <c r="O40" s="22"/>
      <c r="P40" s="127"/>
      <c r="Q40" s="127"/>
      <c r="R40" s="141" t="str">
        <f>_xlfn.IFS(D40="","要選択",AND(D40="○",J40=""),"取得年月入力",AND(D40="○",ISNUMBER(J40),ISNUMBER(L40)),"",AND(D40="○",ISNUMBER(J40),L40=""),"取得月入力",D40="－","")</f>
        <v>要選択</v>
      </c>
      <c r="S40" s="17"/>
      <c r="T40" s="512" t="s">
        <v>125</v>
      </c>
      <c r="U40" s="535"/>
      <c r="V40" s="56" t="s">
        <v>78</v>
      </c>
      <c r="W40" s="536" t="s">
        <v>44</v>
      </c>
      <c r="X40" s="536"/>
      <c r="Y40" s="86"/>
      <c r="Z40" s="533" t="s">
        <v>45</v>
      </c>
      <c r="AA40" s="533"/>
      <c r="AB40" s="58">
        <v>2022</v>
      </c>
      <c r="AC40" s="19" t="s">
        <v>46</v>
      </c>
      <c r="AD40" s="58">
        <v>4</v>
      </c>
      <c r="AE40" s="20" t="s">
        <v>47</v>
      </c>
      <c r="AF40" s="21" t="s">
        <v>48</v>
      </c>
      <c r="AG40" s="22"/>
      <c r="AH40" s="17" t="str">
        <f>_xlfn.IFS(V40="","要選択",AND(V40="○",AB40=""),"取得年月入力",AND(V40="○",ISNUMBER(AB40),ISNUMBER(AD40)),"",AND(V40="○",ISNUMBER(AB40),AD40=""),"取得月入力",V40="－","")</f>
        <v/>
      </c>
    </row>
    <row r="41" spans="1:34" ht="18.5" customHeight="1">
      <c r="A41" s="74"/>
      <c r="B41" s="424"/>
      <c r="C41" s="425"/>
      <c r="D41" s="105"/>
      <c r="E41" s="537" t="s">
        <v>49</v>
      </c>
      <c r="F41" s="537"/>
      <c r="G41" s="537"/>
      <c r="H41" s="538" t="s">
        <v>45</v>
      </c>
      <c r="I41" s="538"/>
      <c r="J41" s="23"/>
      <c r="K41" s="24" t="s">
        <v>46</v>
      </c>
      <c r="L41" s="23"/>
      <c r="M41" s="25" t="s">
        <v>47</v>
      </c>
      <c r="N41" s="26" t="s">
        <v>48</v>
      </c>
      <c r="O41" s="27"/>
      <c r="P41" s="127"/>
      <c r="Q41" s="127"/>
      <c r="R41" s="141" t="str">
        <f>_xlfn.IFS(D41="","要選択",AND(D41="○",J41=""),"取得年月入力",AND(D41="○",ISNUMBER(J41),ISNUMBER(L41)),"",AND(D41="○",ISNUMBER(J41),L41=""),"取得月入力",D41="－","")</f>
        <v>要選択</v>
      </c>
      <c r="S41" s="17"/>
      <c r="T41" s="424"/>
      <c r="U41" s="425"/>
      <c r="V41" s="57" t="s">
        <v>42</v>
      </c>
      <c r="W41" s="537" t="s">
        <v>49</v>
      </c>
      <c r="X41" s="537"/>
      <c r="Y41" s="537"/>
      <c r="Z41" s="538" t="s">
        <v>45</v>
      </c>
      <c r="AA41" s="538"/>
      <c r="AB41" s="59"/>
      <c r="AC41" s="24" t="s">
        <v>46</v>
      </c>
      <c r="AD41" s="59"/>
      <c r="AE41" s="25" t="s">
        <v>47</v>
      </c>
      <c r="AF41" s="26" t="s">
        <v>48</v>
      </c>
      <c r="AG41" s="27"/>
      <c r="AH41" s="17"/>
    </row>
    <row r="42" spans="1:34" ht="18.5" customHeight="1">
      <c r="A42" s="74"/>
      <c r="B42" s="424"/>
      <c r="C42" s="425"/>
      <c r="D42" s="105"/>
      <c r="E42" s="537" t="s">
        <v>126</v>
      </c>
      <c r="F42" s="537"/>
      <c r="G42" s="537"/>
      <c r="H42" s="538" t="s">
        <v>45</v>
      </c>
      <c r="I42" s="538"/>
      <c r="J42" s="23"/>
      <c r="K42" s="24" t="s">
        <v>46</v>
      </c>
      <c r="L42" s="23"/>
      <c r="M42" s="25" t="s">
        <v>127</v>
      </c>
      <c r="N42" s="26" t="s">
        <v>48</v>
      </c>
      <c r="O42" s="87"/>
      <c r="P42" s="127"/>
      <c r="Q42" s="127"/>
      <c r="R42" s="141" t="str">
        <f>_xlfn.IFS(D42="","要選択",AND(D42="○",J42=""),"取得年月入力",AND(D42="○",ISNUMBER(J42),ISNUMBER(L42)),"",AND(D42="○",ISNUMBER(J42),L42=""),"取得月入力",D42="－","")</f>
        <v>要選択</v>
      </c>
      <c r="S42" s="17"/>
      <c r="T42" s="424"/>
      <c r="U42" s="425"/>
      <c r="V42" s="57" t="s">
        <v>78</v>
      </c>
      <c r="W42" s="537" t="s">
        <v>176</v>
      </c>
      <c r="X42" s="537"/>
      <c r="Y42" s="537"/>
      <c r="Z42" s="538" t="s">
        <v>45</v>
      </c>
      <c r="AA42" s="538"/>
      <c r="AB42" s="59">
        <v>2024</v>
      </c>
      <c r="AC42" s="24" t="s">
        <v>46</v>
      </c>
      <c r="AD42" s="59">
        <v>10</v>
      </c>
      <c r="AE42" s="25" t="s">
        <v>127</v>
      </c>
      <c r="AF42" s="26" t="s">
        <v>48</v>
      </c>
      <c r="AG42" s="87"/>
      <c r="AH42" s="17"/>
    </row>
    <row r="43" spans="1:34" ht="18.5" customHeight="1" thickBot="1">
      <c r="A43" s="74"/>
      <c r="B43" s="424"/>
      <c r="C43" s="425"/>
      <c r="D43" s="106"/>
      <c r="E43" s="88" t="s">
        <v>128</v>
      </c>
      <c r="F43" s="444"/>
      <c r="G43" s="444"/>
      <c r="H43" s="534" t="s">
        <v>45</v>
      </c>
      <c r="I43" s="534"/>
      <c r="J43" s="89"/>
      <c r="K43" s="90" t="s">
        <v>46</v>
      </c>
      <c r="L43" s="89"/>
      <c r="M43" s="91" t="s">
        <v>47</v>
      </c>
      <c r="N43" s="92" t="s">
        <v>48</v>
      </c>
      <c r="O43" s="93"/>
      <c r="P43" s="127"/>
      <c r="Q43" s="127"/>
      <c r="R43" s="141" t="str">
        <f>_xlfn.IFS(D43="","要選択",AND(D43="○",J43=""),"取得年月入力",AND(D43="○",ISNUMBER(J43),ISNUMBER(L43)),"",AND(D43="○",ISNUMBER(J43),L43=""),"取得月入力",D43="－","")</f>
        <v>要選択</v>
      </c>
      <c r="S43" s="17"/>
      <c r="T43" s="424"/>
      <c r="U43" s="425"/>
      <c r="V43" s="134" t="s">
        <v>42</v>
      </c>
      <c r="W43" s="88" t="s">
        <v>128</v>
      </c>
      <c r="X43" s="444"/>
      <c r="Y43" s="444"/>
      <c r="Z43" s="534" t="s">
        <v>45</v>
      </c>
      <c r="AA43" s="534"/>
      <c r="AB43" s="135"/>
      <c r="AC43" s="90" t="s">
        <v>46</v>
      </c>
      <c r="AD43" s="135"/>
      <c r="AE43" s="91" t="s">
        <v>47</v>
      </c>
      <c r="AF43" s="92" t="s">
        <v>48</v>
      </c>
      <c r="AG43" s="93"/>
      <c r="AH43" s="17" t="str">
        <f>_xlfn.IFS(V43="","要選択",AND(V43="○",AB43=""),"取得年月入力",AND(V43="○",ISNUMBER(AB43),ISNUMBER(AD43)),"",AND(V43="○",ISNUMBER(AB43),AD43=""),"取得月入力",V43="－","")</f>
        <v/>
      </c>
    </row>
    <row r="44" spans="1:34" ht="10.35" customHeight="1">
      <c r="A44" s="74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127"/>
      <c r="Q44" s="127"/>
      <c r="R44" s="14"/>
      <c r="S44" s="14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14"/>
    </row>
    <row r="45" spans="1:34" s="4" customFormat="1" ht="18.95" customHeight="1">
      <c r="A45" s="74"/>
      <c r="B45" s="116" t="s">
        <v>432</v>
      </c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27"/>
      <c r="Q45" s="127"/>
      <c r="R45" s="14"/>
      <c r="S45" s="14"/>
      <c r="T45" s="116" t="s">
        <v>432</v>
      </c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03"/>
    </row>
    <row r="46" spans="1:34" s="4" customFormat="1" ht="18.95" customHeight="1" thickBot="1">
      <c r="A46" s="74"/>
      <c r="B46" s="118" t="s">
        <v>158</v>
      </c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27"/>
      <c r="Q46" s="127"/>
      <c r="R46" s="14"/>
      <c r="S46" s="14"/>
      <c r="T46" s="118" t="s">
        <v>158</v>
      </c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03"/>
    </row>
    <row r="47" spans="1:34" s="4" customFormat="1" ht="36" customHeight="1">
      <c r="A47" s="74"/>
      <c r="B47" s="119"/>
      <c r="C47" s="120"/>
      <c r="D47" s="539" t="s">
        <v>166</v>
      </c>
      <c r="E47" s="540"/>
      <c r="F47" s="540"/>
      <c r="G47" s="541"/>
      <c r="H47" s="539" t="s">
        <v>296</v>
      </c>
      <c r="I47" s="540"/>
      <c r="J47" s="540"/>
      <c r="K47" s="540"/>
      <c r="L47" s="540"/>
      <c r="M47" s="540"/>
      <c r="N47" s="540"/>
      <c r="O47" s="541"/>
      <c r="P47" s="127"/>
      <c r="Q47" s="127"/>
      <c r="S47" s="14"/>
      <c r="T47" s="119"/>
      <c r="U47" s="120"/>
      <c r="V47" s="539" t="s">
        <v>166</v>
      </c>
      <c r="W47" s="540"/>
      <c r="X47" s="540"/>
      <c r="Y47" s="541"/>
      <c r="Z47" s="539" t="s">
        <v>296</v>
      </c>
      <c r="AA47" s="540"/>
      <c r="AB47" s="540"/>
      <c r="AC47" s="540"/>
      <c r="AD47" s="540"/>
      <c r="AE47" s="540"/>
      <c r="AF47" s="540"/>
      <c r="AG47" s="541"/>
      <c r="AH47" s="103"/>
    </row>
    <row r="48" spans="1:34" s="4" customFormat="1" ht="20.2" customHeight="1">
      <c r="A48" s="74"/>
      <c r="B48" s="542" t="s">
        <v>159</v>
      </c>
      <c r="C48" s="543"/>
      <c r="D48" s="107" t="s">
        <v>160</v>
      </c>
      <c r="E48" s="548" t="s">
        <v>161</v>
      </c>
      <c r="F48" s="548"/>
      <c r="G48" s="548"/>
      <c r="H48" s="108" t="s">
        <v>160</v>
      </c>
      <c r="I48" s="548" t="s">
        <v>297</v>
      </c>
      <c r="J48" s="548"/>
      <c r="K48" s="548"/>
      <c r="L48" s="548"/>
      <c r="M48" s="548"/>
      <c r="N48" s="548"/>
      <c r="O48" s="549"/>
      <c r="P48" s="127"/>
      <c r="Q48" s="127"/>
      <c r="R48" s="136" t="str">
        <f>IF(OR(D48="",H48=""),"チェック入力","")</f>
        <v/>
      </c>
      <c r="S48" s="14"/>
      <c r="T48" s="542" t="s">
        <v>159</v>
      </c>
      <c r="U48" s="543"/>
      <c r="V48" s="107" t="s">
        <v>160</v>
      </c>
      <c r="W48" s="548" t="s">
        <v>161</v>
      </c>
      <c r="X48" s="548"/>
      <c r="Y48" s="548"/>
      <c r="Z48" s="108" t="s">
        <v>160</v>
      </c>
      <c r="AA48" s="548" t="s">
        <v>297</v>
      </c>
      <c r="AB48" s="548"/>
      <c r="AC48" s="548"/>
      <c r="AD48" s="548"/>
      <c r="AE48" s="548"/>
      <c r="AF48" s="548"/>
      <c r="AG48" s="549"/>
      <c r="AH48" s="103"/>
    </row>
    <row r="49" spans="1:34" s="4" customFormat="1" ht="18.95" customHeight="1">
      <c r="A49" s="74"/>
      <c r="B49" s="544"/>
      <c r="C49" s="545"/>
      <c r="D49" s="108" t="s">
        <v>160</v>
      </c>
      <c r="E49" s="550" t="s">
        <v>303</v>
      </c>
      <c r="F49" s="550"/>
      <c r="G49" s="551"/>
      <c r="H49" s="108" t="s">
        <v>160</v>
      </c>
      <c r="I49" s="552" t="s">
        <v>170</v>
      </c>
      <c r="J49" s="550"/>
      <c r="K49" s="550"/>
      <c r="L49" s="550"/>
      <c r="M49" s="550"/>
      <c r="N49" s="550"/>
      <c r="O49" s="551"/>
      <c r="P49" s="127"/>
      <c r="Q49" s="127"/>
      <c r="R49" s="136" t="str">
        <f>IF(OR(D49="",H49=""),"チェック入力","")</f>
        <v/>
      </c>
      <c r="S49" s="14"/>
      <c r="T49" s="544"/>
      <c r="U49" s="545"/>
      <c r="V49" s="108" t="s">
        <v>160</v>
      </c>
      <c r="W49" s="550" t="s">
        <v>303</v>
      </c>
      <c r="X49" s="550"/>
      <c r="Y49" s="551"/>
      <c r="Z49" s="108" t="s">
        <v>160</v>
      </c>
      <c r="AA49" s="552" t="s">
        <v>170</v>
      </c>
      <c r="AB49" s="550"/>
      <c r="AC49" s="550"/>
      <c r="AD49" s="550"/>
      <c r="AE49" s="550"/>
      <c r="AF49" s="550"/>
      <c r="AG49" s="551"/>
      <c r="AH49" s="103"/>
    </row>
    <row r="50" spans="1:34" s="4" customFormat="1" ht="20.65" customHeight="1">
      <c r="A50" s="74"/>
      <c r="B50" s="544"/>
      <c r="C50" s="545"/>
      <c r="D50" s="108"/>
      <c r="E50" s="550" t="s">
        <v>162</v>
      </c>
      <c r="F50" s="550"/>
      <c r="G50" s="551"/>
      <c r="H50" s="108"/>
      <c r="I50" s="552" t="s">
        <v>171</v>
      </c>
      <c r="J50" s="550"/>
      <c r="K50" s="550"/>
      <c r="L50" s="550"/>
      <c r="M50" s="550"/>
      <c r="N50" s="550"/>
      <c r="O50" s="551"/>
      <c r="P50" s="127"/>
      <c r="Q50" s="127"/>
      <c r="R50" s="136" t="str">
        <f>IF(D50="","チェック入力","")</f>
        <v>チェック入力</v>
      </c>
      <c r="S50" s="14"/>
      <c r="T50" s="544"/>
      <c r="U50" s="545"/>
      <c r="V50" s="108" t="s">
        <v>160</v>
      </c>
      <c r="W50" s="550" t="s">
        <v>162</v>
      </c>
      <c r="X50" s="550"/>
      <c r="Y50" s="551"/>
      <c r="Z50" s="108" t="s">
        <v>160</v>
      </c>
      <c r="AA50" s="552" t="s">
        <v>171</v>
      </c>
      <c r="AB50" s="550"/>
      <c r="AC50" s="550"/>
      <c r="AD50" s="550"/>
      <c r="AE50" s="550"/>
      <c r="AF50" s="550"/>
      <c r="AG50" s="551"/>
      <c r="AH50" s="103"/>
    </row>
    <row r="51" spans="1:34" s="4" customFormat="1" ht="18.95" customHeight="1">
      <c r="A51" s="74"/>
      <c r="B51" s="544"/>
      <c r="C51" s="545"/>
      <c r="D51" s="108" t="s">
        <v>160</v>
      </c>
      <c r="E51" s="550" t="s">
        <v>163</v>
      </c>
      <c r="F51" s="550"/>
      <c r="G51" s="551"/>
      <c r="H51" s="110"/>
      <c r="I51" s="111"/>
      <c r="J51" s="111"/>
      <c r="K51" s="111"/>
      <c r="L51" s="111"/>
      <c r="M51" s="111"/>
      <c r="N51" s="111"/>
      <c r="O51" s="112"/>
      <c r="P51" s="127"/>
      <c r="Q51" s="127"/>
      <c r="R51" s="136" t="str">
        <f>IF(D51="","チェック入力","")</f>
        <v/>
      </c>
      <c r="S51" s="14"/>
      <c r="T51" s="544"/>
      <c r="U51" s="545"/>
      <c r="V51" s="108" t="s">
        <v>160</v>
      </c>
      <c r="W51" s="550" t="s">
        <v>163</v>
      </c>
      <c r="X51" s="550"/>
      <c r="Y51" s="551"/>
      <c r="Z51" s="110"/>
      <c r="AA51" s="111"/>
      <c r="AB51" s="111"/>
      <c r="AC51" s="111"/>
      <c r="AD51" s="111"/>
      <c r="AE51" s="111"/>
      <c r="AF51" s="111"/>
      <c r="AG51" s="112"/>
      <c r="AH51" s="103"/>
    </row>
    <row r="52" spans="1:34" s="4" customFormat="1" ht="18.95" customHeight="1" thickBot="1">
      <c r="A52" s="74"/>
      <c r="B52" s="546"/>
      <c r="C52" s="547"/>
      <c r="D52" s="109"/>
      <c r="E52" s="524" t="s">
        <v>164</v>
      </c>
      <c r="F52" s="524"/>
      <c r="G52" s="525"/>
      <c r="H52" s="113"/>
      <c r="I52" s="114"/>
      <c r="J52" s="114"/>
      <c r="K52" s="114"/>
      <c r="L52" s="114"/>
      <c r="M52" s="114"/>
      <c r="N52" s="114"/>
      <c r="O52" s="115"/>
      <c r="P52" s="127"/>
      <c r="Q52" s="127"/>
      <c r="R52" s="136" t="str">
        <f>IF(D52="","チェック入力","")</f>
        <v>チェック入力</v>
      </c>
      <c r="S52" s="14"/>
      <c r="T52" s="546"/>
      <c r="U52" s="547"/>
      <c r="V52" s="109" t="s">
        <v>160</v>
      </c>
      <c r="W52" s="524" t="s">
        <v>125</v>
      </c>
      <c r="X52" s="524"/>
      <c r="Y52" s="525"/>
      <c r="Z52" s="113"/>
      <c r="AA52" s="114"/>
      <c r="AB52" s="114"/>
      <c r="AC52" s="114"/>
      <c r="AD52" s="114"/>
      <c r="AE52" s="114"/>
      <c r="AF52" s="114"/>
      <c r="AG52" s="115"/>
      <c r="AH52" s="103"/>
    </row>
    <row r="53" spans="1:34" ht="40.35" customHeight="1" thickBot="1">
      <c r="A53" s="85"/>
      <c r="B53" s="526" t="s">
        <v>433</v>
      </c>
      <c r="C53" s="526"/>
      <c r="D53" s="526"/>
      <c r="E53" s="526"/>
      <c r="F53" s="526"/>
      <c r="G53" s="526"/>
      <c r="H53" s="526"/>
      <c r="I53" s="526"/>
      <c r="J53" s="526"/>
      <c r="K53" s="526"/>
      <c r="L53" s="526"/>
      <c r="M53" s="526"/>
      <c r="N53" s="526"/>
      <c r="O53" s="526"/>
      <c r="P53" s="127"/>
      <c r="Q53" s="127"/>
      <c r="R53" s="28"/>
      <c r="S53" s="28"/>
      <c r="T53" s="526" t="s">
        <v>433</v>
      </c>
      <c r="U53" s="526"/>
      <c r="V53" s="526"/>
      <c r="W53" s="526"/>
      <c r="X53" s="526"/>
      <c r="Y53" s="526"/>
      <c r="Z53" s="526"/>
      <c r="AA53" s="526"/>
      <c r="AB53" s="526"/>
      <c r="AC53" s="526"/>
      <c r="AD53" s="526"/>
      <c r="AE53" s="526"/>
      <c r="AF53" s="526"/>
      <c r="AG53" s="526"/>
      <c r="AH53" s="28"/>
    </row>
    <row r="54" spans="1:34" ht="18.95" customHeight="1" thickTop="1">
      <c r="A54" s="85"/>
      <c r="B54" s="520" t="s">
        <v>75</v>
      </c>
      <c r="C54" s="521"/>
      <c r="D54" s="527"/>
      <c r="E54" s="528"/>
      <c r="F54" s="528"/>
      <c r="G54" s="529"/>
      <c r="H54" s="560" t="s">
        <v>74</v>
      </c>
      <c r="I54" s="560"/>
      <c r="J54" s="45"/>
      <c r="K54" s="46" t="s">
        <v>46</v>
      </c>
      <c r="L54" s="47"/>
      <c r="M54" s="46" t="s">
        <v>47</v>
      </c>
      <c r="N54" s="47"/>
      <c r="O54" s="48" t="s">
        <v>77</v>
      </c>
      <c r="P54" s="127"/>
      <c r="Q54" s="127"/>
      <c r="R54" s="29"/>
      <c r="S54" s="29"/>
      <c r="T54" s="520" t="s">
        <v>75</v>
      </c>
      <c r="U54" s="521"/>
      <c r="V54" s="622">
        <v>1000</v>
      </c>
      <c r="W54" s="623"/>
      <c r="X54" s="623"/>
      <c r="Y54" s="624"/>
      <c r="Z54" s="560" t="s">
        <v>74</v>
      </c>
      <c r="AA54" s="560"/>
      <c r="AB54" s="190">
        <v>2024</v>
      </c>
      <c r="AC54" s="46" t="s">
        <v>46</v>
      </c>
      <c r="AD54" s="192">
        <v>4</v>
      </c>
      <c r="AE54" s="46" t="s">
        <v>47</v>
      </c>
      <c r="AF54" s="192">
        <v>1</v>
      </c>
      <c r="AG54" s="48" t="s">
        <v>77</v>
      </c>
      <c r="AH54" s="29"/>
    </row>
    <row r="55" spans="1:34">
      <c r="A55" s="85"/>
      <c r="B55" s="522"/>
      <c r="C55" s="523"/>
      <c r="D55" s="530"/>
      <c r="E55" s="531"/>
      <c r="F55" s="531"/>
      <c r="G55" s="532"/>
      <c r="H55" s="561"/>
      <c r="I55" s="561"/>
      <c r="J55" s="49"/>
      <c r="K55" s="51" t="s">
        <v>46</v>
      </c>
      <c r="L55" s="50"/>
      <c r="M55" s="51" t="s">
        <v>47</v>
      </c>
      <c r="N55" s="50"/>
      <c r="O55" s="52" t="s">
        <v>77</v>
      </c>
      <c r="P55" s="127"/>
      <c r="Q55" s="127"/>
      <c r="R55" s="29"/>
      <c r="S55" s="29"/>
      <c r="T55" s="522"/>
      <c r="U55" s="523"/>
      <c r="V55" s="625"/>
      <c r="W55" s="626"/>
      <c r="X55" s="626"/>
      <c r="Y55" s="627"/>
      <c r="Z55" s="561"/>
      <c r="AA55" s="561"/>
      <c r="AB55" s="191">
        <v>2025</v>
      </c>
      <c r="AC55" s="51" t="s">
        <v>46</v>
      </c>
      <c r="AD55" s="193">
        <v>3</v>
      </c>
      <c r="AE55" s="51" t="s">
        <v>47</v>
      </c>
      <c r="AF55" s="193">
        <v>31</v>
      </c>
      <c r="AG55" s="52" t="s">
        <v>77</v>
      </c>
      <c r="AH55" s="29"/>
    </row>
    <row r="56" spans="1:34" ht="38.65" customHeight="1" thickBot="1">
      <c r="A56" s="85"/>
      <c r="B56" s="438" t="s">
        <v>76</v>
      </c>
      <c r="C56" s="439"/>
      <c r="D56" s="557"/>
      <c r="E56" s="558"/>
      <c r="F56" s="558"/>
      <c r="G56" s="558"/>
      <c r="H56" s="558"/>
      <c r="I56" s="558"/>
      <c r="J56" s="558"/>
      <c r="K56" s="558"/>
      <c r="L56" s="558"/>
      <c r="M56" s="558"/>
      <c r="N56" s="558"/>
      <c r="O56" s="559"/>
      <c r="P56" s="127"/>
      <c r="Q56" s="127"/>
      <c r="R56" s="29"/>
      <c r="S56" s="29"/>
      <c r="T56" s="438" t="s">
        <v>76</v>
      </c>
      <c r="U56" s="439"/>
      <c r="V56" s="628" t="s">
        <v>246</v>
      </c>
      <c r="W56" s="629"/>
      <c r="X56" s="629"/>
      <c r="Y56" s="629"/>
      <c r="Z56" s="629"/>
      <c r="AA56" s="629"/>
      <c r="AB56" s="629"/>
      <c r="AC56" s="629"/>
      <c r="AD56" s="629"/>
      <c r="AE56" s="629"/>
      <c r="AF56" s="629"/>
      <c r="AG56" s="630"/>
      <c r="AH56" s="29"/>
    </row>
    <row r="57" spans="1:34" ht="18" thickTop="1">
      <c r="A57" s="85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127"/>
      <c r="Q57" s="127"/>
      <c r="R57" s="30"/>
      <c r="S57" s="30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30"/>
    </row>
    <row r="58" spans="1:34" ht="18.95" customHeight="1" thickBot="1">
      <c r="A58" s="74"/>
      <c r="B58" s="411" t="s">
        <v>434</v>
      </c>
      <c r="C58" s="411"/>
      <c r="D58" s="411"/>
      <c r="E58" s="411"/>
      <c r="F58" s="411"/>
      <c r="G58" s="411"/>
      <c r="H58" s="411"/>
      <c r="I58" s="411"/>
      <c r="J58" s="411"/>
      <c r="K58" s="411"/>
      <c r="L58" s="411"/>
      <c r="M58" s="411"/>
      <c r="N58" s="411"/>
      <c r="O58" s="411"/>
      <c r="P58" s="127"/>
      <c r="Q58" s="127"/>
      <c r="R58" s="14"/>
      <c r="S58" s="14"/>
      <c r="T58" s="411" t="s">
        <v>434</v>
      </c>
      <c r="U58" s="411"/>
      <c r="V58" s="411"/>
      <c r="W58" s="411"/>
      <c r="X58" s="411"/>
      <c r="Y58" s="411"/>
      <c r="Z58" s="411"/>
      <c r="AA58" s="411"/>
      <c r="AB58" s="411"/>
      <c r="AC58" s="411"/>
      <c r="AD58" s="411"/>
      <c r="AE58" s="411"/>
      <c r="AF58" s="411"/>
      <c r="AG58" s="411"/>
      <c r="AH58" s="29"/>
    </row>
    <row r="59" spans="1:34" ht="31.8" customHeight="1" thickTop="1">
      <c r="A59" s="74"/>
      <c r="B59" s="94" t="s">
        <v>42</v>
      </c>
      <c r="C59" s="412" t="s">
        <v>298</v>
      </c>
      <c r="D59" s="413"/>
      <c r="E59" s="416" t="s">
        <v>299</v>
      </c>
      <c r="F59" s="417"/>
      <c r="G59" s="417"/>
      <c r="H59" s="417"/>
      <c r="I59" s="417"/>
      <c r="J59" s="417"/>
      <c r="K59" s="417"/>
      <c r="L59" s="417"/>
      <c r="M59" s="417"/>
      <c r="N59" s="417"/>
      <c r="O59" s="418"/>
      <c r="P59" s="127"/>
      <c r="Q59" s="127"/>
      <c r="R59" s="136"/>
      <c r="S59" s="14"/>
      <c r="T59" s="198" t="s">
        <v>42</v>
      </c>
      <c r="U59" s="412" t="s">
        <v>298</v>
      </c>
      <c r="V59" s="413"/>
      <c r="W59" s="417" t="s">
        <v>299</v>
      </c>
      <c r="X59" s="417"/>
      <c r="Y59" s="417"/>
      <c r="Z59" s="417"/>
      <c r="AA59" s="417"/>
      <c r="AB59" s="417"/>
      <c r="AC59" s="417"/>
      <c r="AD59" s="417"/>
      <c r="AE59" s="417"/>
      <c r="AF59" s="417"/>
      <c r="AG59" s="418"/>
      <c r="AH59" s="29"/>
    </row>
    <row r="60" spans="1:34" ht="31.8" customHeight="1">
      <c r="A60" s="74"/>
      <c r="B60" s="206"/>
      <c r="C60" s="414"/>
      <c r="D60" s="415"/>
      <c r="E60" s="408" t="s">
        <v>304</v>
      </c>
      <c r="F60" s="409"/>
      <c r="G60" s="409"/>
      <c r="H60" s="409"/>
      <c r="I60" s="409"/>
      <c r="J60" s="409"/>
      <c r="K60" s="409"/>
      <c r="L60" s="409"/>
      <c r="M60" s="409"/>
      <c r="N60" s="409"/>
      <c r="O60" s="410"/>
      <c r="P60" s="127"/>
      <c r="Q60" s="127"/>
      <c r="R60" s="136" t="str">
        <f>IF(NOT(B60="○"),"入力したら○","")</f>
        <v>入力したら○</v>
      </c>
      <c r="S60" s="14"/>
      <c r="T60" s="207" t="s">
        <v>78</v>
      </c>
      <c r="U60" s="414"/>
      <c r="V60" s="415"/>
      <c r="W60" s="409" t="s">
        <v>304</v>
      </c>
      <c r="X60" s="409"/>
      <c r="Y60" s="409"/>
      <c r="Z60" s="409"/>
      <c r="AA60" s="409"/>
      <c r="AB60" s="409"/>
      <c r="AC60" s="409"/>
      <c r="AD60" s="409"/>
      <c r="AE60" s="409"/>
      <c r="AF60" s="409"/>
      <c r="AG60" s="410"/>
      <c r="AH60" s="29"/>
    </row>
    <row r="61" spans="1:34">
      <c r="A61" s="74"/>
      <c r="B61" s="199"/>
      <c r="C61" s="419" t="s">
        <v>300</v>
      </c>
      <c r="D61" s="420"/>
      <c r="E61" s="420"/>
      <c r="F61" s="420"/>
      <c r="G61" s="420"/>
      <c r="H61" s="420"/>
      <c r="I61" s="420"/>
      <c r="J61" s="420"/>
      <c r="K61" s="420"/>
      <c r="L61" s="420"/>
      <c r="M61" s="420"/>
      <c r="N61" s="420"/>
      <c r="O61" s="421"/>
      <c r="P61" s="127"/>
      <c r="Q61" s="127"/>
      <c r="R61" s="136" t="str">
        <f>IF(NOT(B61="○"),"入力したら○","")</f>
        <v>入力したら○</v>
      </c>
      <c r="S61" s="14"/>
      <c r="T61" s="200" t="s">
        <v>78</v>
      </c>
      <c r="U61" s="419" t="s">
        <v>300</v>
      </c>
      <c r="V61" s="420"/>
      <c r="W61" s="420"/>
      <c r="X61" s="420"/>
      <c r="Y61" s="420"/>
      <c r="Z61" s="420"/>
      <c r="AA61" s="420"/>
      <c r="AB61" s="420"/>
      <c r="AC61" s="420"/>
      <c r="AD61" s="420"/>
      <c r="AE61" s="420"/>
      <c r="AF61" s="420"/>
      <c r="AG61" s="421"/>
      <c r="AH61" s="29"/>
    </row>
    <row r="62" spans="1:34" ht="32.65" customHeight="1">
      <c r="A62" s="74"/>
      <c r="B62" s="199" t="s">
        <v>42</v>
      </c>
      <c r="C62" s="404" t="s">
        <v>305</v>
      </c>
      <c r="D62" s="405"/>
      <c r="E62" s="408" t="s">
        <v>301</v>
      </c>
      <c r="F62" s="409"/>
      <c r="G62" s="409"/>
      <c r="H62" s="409"/>
      <c r="I62" s="409"/>
      <c r="J62" s="409"/>
      <c r="K62" s="409"/>
      <c r="L62" s="409"/>
      <c r="M62" s="409"/>
      <c r="N62" s="409"/>
      <c r="O62" s="410"/>
      <c r="P62" s="127"/>
      <c r="Q62" s="127"/>
      <c r="R62" s="136"/>
      <c r="S62" s="14"/>
      <c r="T62" s="200" t="s">
        <v>42</v>
      </c>
      <c r="U62" s="404" t="s">
        <v>305</v>
      </c>
      <c r="V62" s="405"/>
      <c r="W62" s="409" t="s">
        <v>301</v>
      </c>
      <c r="X62" s="409"/>
      <c r="Y62" s="409"/>
      <c r="Z62" s="409"/>
      <c r="AA62" s="409"/>
      <c r="AB62" s="409"/>
      <c r="AC62" s="409"/>
      <c r="AD62" s="409"/>
      <c r="AE62" s="409"/>
      <c r="AF62" s="409"/>
      <c r="AG62" s="410"/>
      <c r="AH62" s="29"/>
    </row>
    <row r="63" spans="1:34" ht="32.65" customHeight="1" thickBot="1">
      <c r="A63" s="74"/>
      <c r="B63" s="31"/>
      <c r="C63" s="406"/>
      <c r="D63" s="407"/>
      <c r="E63" s="201" t="s">
        <v>302</v>
      </c>
      <c r="F63" s="202"/>
      <c r="G63" s="202"/>
      <c r="H63" s="202"/>
      <c r="I63" s="202"/>
      <c r="J63" s="202"/>
      <c r="K63" s="202"/>
      <c r="L63" s="202"/>
      <c r="M63" s="202"/>
      <c r="N63" s="202"/>
      <c r="O63" s="203"/>
      <c r="P63" s="127"/>
      <c r="Q63" s="127"/>
      <c r="R63" s="136" t="str">
        <f>IF(NOT(B63="○"),"入力したら○","")</f>
        <v>入力したら○</v>
      </c>
      <c r="S63" s="14"/>
      <c r="T63" s="204" t="s">
        <v>78</v>
      </c>
      <c r="U63" s="406"/>
      <c r="V63" s="407"/>
      <c r="W63" s="202" t="s">
        <v>302</v>
      </c>
      <c r="X63" s="202"/>
      <c r="Y63" s="202"/>
      <c r="Z63" s="202"/>
      <c r="AA63" s="202"/>
      <c r="AB63" s="202"/>
      <c r="AC63" s="202"/>
      <c r="AD63" s="202"/>
      <c r="AE63" s="202"/>
      <c r="AF63" s="202"/>
      <c r="AG63" s="203"/>
      <c r="AH63" s="29"/>
    </row>
    <row r="64" spans="1:34" ht="18" thickTop="1">
      <c r="A64" s="74"/>
      <c r="B64" s="83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127"/>
      <c r="Q64" s="127"/>
      <c r="R64" s="34"/>
      <c r="S64" s="34"/>
      <c r="T64" s="32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4"/>
    </row>
    <row r="65" spans="1:34">
      <c r="A65" s="74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127"/>
      <c r="Q65" s="127"/>
      <c r="R65" s="34"/>
      <c r="S65" s="34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4"/>
    </row>
    <row r="66" spans="1:34"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127"/>
      <c r="Q66" s="127"/>
      <c r="R66" s="34"/>
      <c r="S66" s="34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4"/>
    </row>
    <row r="67" spans="1:34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127"/>
      <c r="Q67" s="127"/>
      <c r="R67" s="34"/>
      <c r="S67" s="34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34"/>
    </row>
    <row r="68" spans="1:34">
      <c r="B68" s="5"/>
      <c r="P68" s="127"/>
      <c r="Q68" s="127"/>
      <c r="T68" s="5"/>
    </row>
    <row r="69" spans="1:34">
      <c r="P69" s="127"/>
      <c r="Q69" s="127"/>
    </row>
    <row r="70" spans="1:34">
      <c r="P70" s="127"/>
      <c r="Q70" s="127"/>
    </row>
    <row r="71" spans="1:34">
      <c r="P71" s="127"/>
      <c r="Q71" s="127"/>
    </row>
    <row r="72" spans="1:34">
      <c r="P72" s="127"/>
      <c r="Q72" s="127"/>
    </row>
    <row r="73" spans="1:34">
      <c r="P73" s="127"/>
      <c r="Q73" s="127"/>
    </row>
    <row r="78" spans="1:34">
      <c r="B78" s="5"/>
      <c r="T78" s="5"/>
    </row>
  </sheetData>
  <mergeCells count="217">
    <mergeCell ref="T53:AG53"/>
    <mergeCell ref="T54:U55"/>
    <mergeCell ref="V54:Y55"/>
    <mergeCell ref="Z54:AA55"/>
    <mergeCell ref="T56:U56"/>
    <mergeCell ref="V56:AG56"/>
    <mergeCell ref="B38:C38"/>
    <mergeCell ref="D38:G38"/>
    <mergeCell ref="H38:O38"/>
    <mergeCell ref="B39:C39"/>
    <mergeCell ref="D39:G39"/>
    <mergeCell ref="H39:O39"/>
    <mergeCell ref="T38:U38"/>
    <mergeCell ref="V38:Y38"/>
    <mergeCell ref="Z38:AG38"/>
    <mergeCell ref="T39:U39"/>
    <mergeCell ref="V39:Y39"/>
    <mergeCell ref="Z39:AG39"/>
    <mergeCell ref="V47:Y47"/>
    <mergeCell ref="Z47:AG47"/>
    <mergeCell ref="T48:U52"/>
    <mergeCell ref="W48:Y48"/>
    <mergeCell ref="AA48:AG48"/>
    <mergeCell ref="W49:Y49"/>
    <mergeCell ref="W51:Y51"/>
    <mergeCell ref="W52:Y52"/>
    <mergeCell ref="T33:U33"/>
    <mergeCell ref="V33:AG33"/>
    <mergeCell ref="T35:U37"/>
    <mergeCell ref="W35:AG35"/>
    <mergeCell ref="W36:AG36"/>
    <mergeCell ref="W37:AG37"/>
    <mergeCell ref="T34:U34"/>
    <mergeCell ref="V34:AB34"/>
    <mergeCell ref="AC34:AG34"/>
    <mergeCell ref="T40:U43"/>
    <mergeCell ref="Z40:AA40"/>
    <mergeCell ref="Z43:AA43"/>
    <mergeCell ref="W41:Y41"/>
    <mergeCell ref="Z41:AA41"/>
    <mergeCell ref="W42:Y42"/>
    <mergeCell ref="Z42:AA42"/>
    <mergeCell ref="W40:X40"/>
    <mergeCell ref="X43:Y43"/>
    <mergeCell ref="T23:U23"/>
    <mergeCell ref="V23:W23"/>
    <mergeCell ref="Y23:Z23"/>
    <mergeCell ref="T24:U26"/>
    <mergeCell ref="W24:X24"/>
    <mergeCell ref="V25:W26"/>
    <mergeCell ref="X25:AG26"/>
    <mergeCell ref="AA49:AG49"/>
    <mergeCell ref="W50:Y50"/>
    <mergeCell ref="AA50:AG50"/>
    <mergeCell ref="T29:U30"/>
    <mergeCell ref="V29:W29"/>
    <mergeCell ref="X29:Y29"/>
    <mergeCell ref="Z29:AA29"/>
    <mergeCell ref="AB29:AG29"/>
    <mergeCell ref="V30:W30"/>
    <mergeCell ref="X30:Y30"/>
    <mergeCell ref="Z30:AA30"/>
    <mergeCell ref="AB30:AG30"/>
    <mergeCell ref="AB31:AG31"/>
    <mergeCell ref="AB32:AG32"/>
    <mergeCell ref="AB5:AG5"/>
    <mergeCell ref="X7:Y7"/>
    <mergeCell ref="AA7:AB7"/>
    <mergeCell ref="Z8:AA8"/>
    <mergeCell ref="AB8:AG8"/>
    <mergeCell ref="X15:Y15"/>
    <mergeCell ref="Z15:AG15"/>
    <mergeCell ref="T17:AG17"/>
    <mergeCell ref="T19:AG20"/>
    <mergeCell ref="X13:Y13"/>
    <mergeCell ref="Z13:AB13"/>
    <mergeCell ref="AC13:AG13"/>
    <mergeCell ref="X14:Y14"/>
    <mergeCell ref="Z14:AB14"/>
    <mergeCell ref="AC14:AG14"/>
    <mergeCell ref="X8:Y8"/>
    <mergeCell ref="X9:Y9"/>
    <mergeCell ref="Z9:AG10"/>
    <mergeCell ref="E50:G50"/>
    <mergeCell ref="AH9:AH10"/>
    <mergeCell ref="X10:Y10"/>
    <mergeCell ref="X11:Y11"/>
    <mergeCell ref="Z11:AG12"/>
    <mergeCell ref="AH11:AH12"/>
    <mergeCell ref="X12:Y12"/>
    <mergeCell ref="T21:V21"/>
    <mergeCell ref="D56:O56"/>
    <mergeCell ref="H54:I55"/>
    <mergeCell ref="I50:O50"/>
    <mergeCell ref="E51:G51"/>
    <mergeCell ref="H27:I28"/>
    <mergeCell ref="J27:O28"/>
    <mergeCell ref="T22:U22"/>
    <mergeCell ref="V22:AG22"/>
    <mergeCell ref="AH25:AH26"/>
    <mergeCell ref="T27:U27"/>
    <mergeCell ref="V27:W28"/>
    <mergeCell ref="X27:Y28"/>
    <mergeCell ref="Z27:AA28"/>
    <mergeCell ref="AB27:AG28"/>
    <mergeCell ref="AH27:AH28"/>
    <mergeCell ref="T28:U28"/>
    <mergeCell ref="E35:O35"/>
    <mergeCell ref="B27:C27"/>
    <mergeCell ref="D27:E28"/>
    <mergeCell ref="F27:G28"/>
    <mergeCell ref="B54:C55"/>
    <mergeCell ref="E52:G52"/>
    <mergeCell ref="B53:O53"/>
    <mergeCell ref="D54:G55"/>
    <mergeCell ref="H40:I40"/>
    <mergeCell ref="H43:I43"/>
    <mergeCell ref="B40:C43"/>
    <mergeCell ref="E40:F40"/>
    <mergeCell ref="E41:G41"/>
    <mergeCell ref="H41:I41"/>
    <mergeCell ref="E42:G42"/>
    <mergeCell ref="H42:I42"/>
    <mergeCell ref="F43:G43"/>
    <mergeCell ref="D47:G47"/>
    <mergeCell ref="H47:O47"/>
    <mergeCell ref="B48:C52"/>
    <mergeCell ref="E48:G48"/>
    <mergeCell ref="I48:O48"/>
    <mergeCell ref="E49:G49"/>
    <mergeCell ref="I49:O49"/>
    <mergeCell ref="J5:O5"/>
    <mergeCell ref="F7:G7"/>
    <mergeCell ref="I7:J7"/>
    <mergeCell ref="F8:G8"/>
    <mergeCell ref="H8:I8"/>
    <mergeCell ref="J8:O8"/>
    <mergeCell ref="F9:G9"/>
    <mergeCell ref="H9:O10"/>
    <mergeCell ref="R25:R26"/>
    <mergeCell ref="R20:R21"/>
    <mergeCell ref="F13:G13"/>
    <mergeCell ref="H13:J13"/>
    <mergeCell ref="K13:O13"/>
    <mergeCell ref="F14:G14"/>
    <mergeCell ref="H14:J14"/>
    <mergeCell ref="K14:O14"/>
    <mergeCell ref="R9:R10"/>
    <mergeCell ref="F10:G10"/>
    <mergeCell ref="F11:G11"/>
    <mergeCell ref="H11:O12"/>
    <mergeCell ref="R11:R12"/>
    <mergeCell ref="F12:G12"/>
    <mergeCell ref="B23:C23"/>
    <mergeCell ref="D23:E23"/>
    <mergeCell ref="G23:H23"/>
    <mergeCell ref="F15:G15"/>
    <mergeCell ref="H15:O15"/>
    <mergeCell ref="B17:O17"/>
    <mergeCell ref="B19:O20"/>
    <mergeCell ref="B21:D21"/>
    <mergeCell ref="B22:C22"/>
    <mergeCell ref="D22:O22"/>
    <mergeCell ref="B24:C26"/>
    <mergeCell ref="E24:F24"/>
    <mergeCell ref="D25:E26"/>
    <mergeCell ref="F25:O26"/>
    <mergeCell ref="B56:C56"/>
    <mergeCell ref="E36:O36"/>
    <mergeCell ref="E37:O37"/>
    <mergeCell ref="R27:R28"/>
    <mergeCell ref="B28:C28"/>
    <mergeCell ref="B29:C30"/>
    <mergeCell ref="D29:E29"/>
    <mergeCell ref="F29:G29"/>
    <mergeCell ref="H29:I29"/>
    <mergeCell ref="J29:O29"/>
    <mergeCell ref="D30:E30"/>
    <mergeCell ref="F30:G30"/>
    <mergeCell ref="H30:I30"/>
    <mergeCell ref="B34:C34"/>
    <mergeCell ref="D34:J34"/>
    <mergeCell ref="K34:O34"/>
    <mergeCell ref="J30:O30"/>
    <mergeCell ref="B33:C33"/>
    <mergeCell ref="D33:O33"/>
    <mergeCell ref="B35:C37"/>
    <mergeCell ref="C62:D63"/>
    <mergeCell ref="E62:O62"/>
    <mergeCell ref="U62:V63"/>
    <mergeCell ref="W62:AG62"/>
    <mergeCell ref="B58:O58"/>
    <mergeCell ref="T58:AG58"/>
    <mergeCell ref="C59:D60"/>
    <mergeCell ref="E59:O59"/>
    <mergeCell ref="U59:V60"/>
    <mergeCell ref="W59:AG59"/>
    <mergeCell ref="E60:O60"/>
    <mergeCell ref="W60:AG60"/>
    <mergeCell ref="C61:O61"/>
    <mergeCell ref="U61:AG61"/>
    <mergeCell ref="B31:C32"/>
    <mergeCell ref="D31:E31"/>
    <mergeCell ref="F31:G31"/>
    <mergeCell ref="H31:I31"/>
    <mergeCell ref="J31:O31"/>
    <mergeCell ref="T31:U32"/>
    <mergeCell ref="V31:W31"/>
    <mergeCell ref="X31:Y31"/>
    <mergeCell ref="Z31:AA31"/>
    <mergeCell ref="D32:E32"/>
    <mergeCell ref="F32:G32"/>
    <mergeCell ref="H32:I32"/>
    <mergeCell ref="J32:O32"/>
    <mergeCell ref="V32:W32"/>
    <mergeCell ref="X32:Y32"/>
    <mergeCell ref="Z32:AA32"/>
  </mergeCells>
  <phoneticPr fontId="5"/>
  <conditionalFormatting sqref="D34">
    <cfRule type="notContainsBlanks" dxfId="1102" priority="87">
      <formula>LEN(TRIM(D34))&gt;0</formula>
    </cfRule>
  </conditionalFormatting>
  <conditionalFormatting sqref="D38">
    <cfRule type="notContainsBlanks" dxfId="1101" priority="92">
      <formula>LEN(TRIM(D38))&gt;0</formula>
    </cfRule>
  </conditionalFormatting>
  <conditionalFormatting sqref="D40:D43">
    <cfRule type="cellIs" dxfId="1100" priority="97" operator="equal">
      <formula>"○"</formula>
    </cfRule>
  </conditionalFormatting>
  <conditionalFormatting sqref="D48:D52">
    <cfRule type="cellIs" dxfId="1099" priority="83" operator="equal">
      <formula>"✓"</formula>
    </cfRule>
  </conditionalFormatting>
  <conditionalFormatting sqref="D54">
    <cfRule type="notContainsBlanks" dxfId="1098" priority="180">
      <formula>LEN(TRIM(D54))&gt;0</formula>
    </cfRule>
  </conditionalFormatting>
  <conditionalFormatting sqref="D39:G39">
    <cfRule type="notContainsBlanks" dxfId="1097" priority="105">
      <formula>LEN(TRIM(D39))&gt;0</formula>
    </cfRule>
  </conditionalFormatting>
  <conditionalFormatting sqref="D22:O22 D23">
    <cfRule type="notContainsBlanks" dxfId="1096" priority="206">
      <formula>LEN(TRIM(D22))&gt;0</formula>
    </cfRule>
  </conditionalFormatting>
  <conditionalFormatting sqref="D33:O33">
    <cfRule type="notContainsBlanks" dxfId="1095" priority="183">
      <formula>LEN(TRIM(D33))&gt;0</formula>
    </cfRule>
  </conditionalFormatting>
  <conditionalFormatting sqref="D56:O56">
    <cfRule type="notContainsBlanks" dxfId="1094" priority="30">
      <formula>LEN(TRIM(D56))&gt;0</formula>
    </cfRule>
  </conditionalFormatting>
  <conditionalFormatting sqref="E24">
    <cfRule type="notContainsBlanks" dxfId="1093" priority="5">
      <formula>LEN(TRIM(E24))&gt;0</formula>
    </cfRule>
  </conditionalFormatting>
  <conditionalFormatting sqref="E35">
    <cfRule type="expression" dxfId="1092" priority="200">
      <formula>LEN($E$35)&gt;1</formula>
    </cfRule>
  </conditionalFormatting>
  <conditionalFormatting sqref="E36:O36">
    <cfRule type="expression" dxfId="1091" priority="199">
      <formula>LEN($E$36)&gt;1</formula>
    </cfRule>
  </conditionalFormatting>
  <conditionalFormatting sqref="E37:O37">
    <cfRule type="expression" dxfId="1090" priority="198">
      <formula>LEN($E$37)&gt;1</formula>
    </cfRule>
  </conditionalFormatting>
  <conditionalFormatting sqref="F27:G30">
    <cfRule type="notContainsBlanks" dxfId="1089" priority="201">
      <formula>LEN(TRIM(F27))&gt;0</formula>
    </cfRule>
  </conditionalFormatting>
  <conditionalFormatting sqref="F31:G32">
    <cfRule type="notContainsBlanks" dxfId="1088" priority="3">
      <formula>LEN(TRIM(F31))&gt;0</formula>
    </cfRule>
  </conditionalFormatting>
  <conditionalFormatting sqref="F43:G43">
    <cfRule type="notContainsBlanks" dxfId="1087" priority="96">
      <formula>LEN(TRIM(F43))&gt;0</formula>
    </cfRule>
    <cfRule type="expression" dxfId="1086" priority="93">
      <formula>AND($D$41="○",$F$41="")</formula>
    </cfRule>
  </conditionalFormatting>
  <conditionalFormatting sqref="F25:O26">
    <cfRule type="notContainsBlanks" dxfId="1085" priority="204">
      <formula>LEN(TRIM(F25))&gt;0</formula>
    </cfRule>
  </conditionalFormatting>
  <conditionalFormatting sqref="G23">
    <cfRule type="notContainsBlanks" dxfId="1084" priority="6">
      <formula>LEN(TRIM(G23))&gt;0</formula>
    </cfRule>
  </conditionalFormatting>
  <conditionalFormatting sqref="H8">
    <cfRule type="expression" dxfId="1083" priority="208">
      <formula>LEN(INDIRECT(ADDRESS(ROW(),COLUMN())))&gt;1</formula>
    </cfRule>
  </conditionalFormatting>
  <conditionalFormatting sqref="H48:H50">
    <cfRule type="cellIs" dxfId="1082" priority="82" operator="equal">
      <formula>"✓"</formula>
    </cfRule>
  </conditionalFormatting>
  <conditionalFormatting sqref="H9:O12">
    <cfRule type="notContainsBlanks" dxfId="1081" priority="171">
      <formula>LEN(TRIM(H9))&gt;0</formula>
    </cfRule>
  </conditionalFormatting>
  <conditionalFormatting sqref="H14:O15">
    <cfRule type="notContainsBlanks" dxfId="1080" priority="168">
      <formula>LEN(TRIM(H14))&gt;0</formula>
    </cfRule>
  </conditionalFormatting>
  <conditionalFormatting sqref="I7:J7">
    <cfRule type="notContainsBlanks" dxfId="1079" priority="209">
      <formula>LEN(TRIM(I7))&gt;0</formula>
    </cfRule>
  </conditionalFormatting>
  <conditionalFormatting sqref="J40:J43 L40:L43">
    <cfRule type="notContainsBlanks" dxfId="1078" priority="98">
      <formula>LEN(TRIM(J40))&gt;0</formula>
    </cfRule>
  </conditionalFormatting>
  <conditionalFormatting sqref="J40:J43">
    <cfRule type="expression" dxfId="1077" priority="95">
      <formula>AND(D40="○",J40="")</formula>
    </cfRule>
  </conditionalFormatting>
  <conditionalFormatting sqref="J54:J55 L54:L55 N54:N55">
    <cfRule type="notContainsBlanks" dxfId="1076" priority="179">
      <formula>LEN(TRIM(J54))&gt;0</formula>
    </cfRule>
  </conditionalFormatting>
  <conditionalFormatting sqref="J8:O8">
    <cfRule type="notContainsBlanks" dxfId="1075" priority="207">
      <formula>LEN(TRIM(J8))&gt;0</formula>
    </cfRule>
  </conditionalFormatting>
  <conditionalFormatting sqref="J27:O30">
    <cfRule type="notContainsBlanks" dxfId="1074" priority="202">
      <formula>LEN(TRIM(J27))&gt;0</formula>
    </cfRule>
  </conditionalFormatting>
  <conditionalFormatting sqref="J31:O32">
    <cfRule type="notContainsBlanks" dxfId="1073" priority="4">
      <formula>LEN(TRIM(J31))&gt;0</formula>
    </cfRule>
  </conditionalFormatting>
  <conditionalFormatting sqref="L40:L43">
    <cfRule type="expression" dxfId="1072" priority="94">
      <formula>AND(D40="○",L40="")</formula>
    </cfRule>
  </conditionalFormatting>
  <conditionalFormatting sqref="R5:S5 J5:O5">
    <cfRule type="expression" dxfId="1067" priority="210">
      <formula>ISNUMBER($J$5)</formula>
    </cfRule>
  </conditionalFormatting>
  <conditionalFormatting sqref="V23">
    <cfRule type="notContainsBlanks" dxfId="1052" priority="47">
      <formula>LEN(TRIM(V23))&gt;0</formula>
    </cfRule>
  </conditionalFormatting>
  <conditionalFormatting sqref="V34">
    <cfRule type="notContainsBlanks" dxfId="1051" priority="53">
      <formula>LEN(TRIM(V34))&gt;0</formula>
    </cfRule>
  </conditionalFormatting>
  <conditionalFormatting sqref="V38">
    <cfRule type="notContainsBlanks" dxfId="1050" priority="54">
      <formula>LEN(TRIM(V38))&gt;0</formula>
    </cfRule>
  </conditionalFormatting>
  <conditionalFormatting sqref="V40:V43">
    <cfRule type="cellIs" dxfId="1049" priority="39" operator="equal">
      <formula>"○"</formula>
    </cfRule>
  </conditionalFormatting>
  <conditionalFormatting sqref="V48:V52">
    <cfRule type="cellIs" dxfId="1048" priority="32" operator="equal">
      <formula>"✓"</formula>
    </cfRule>
  </conditionalFormatting>
  <conditionalFormatting sqref="V54">
    <cfRule type="notContainsBlanks" dxfId="1047" priority="66">
      <formula>LEN(TRIM(V54))&gt;0</formula>
    </cfRule>
  </conditionalFormatting>
  <conditionalFormatting sqref="V39:Y39">
    <cfRule type="notContainsBlanks" dxfId="1046" priority="61">
      <formula>LEN(TRIM(V39))&gt;0</formula>
    </cfRule>
  </conditionalFormatting>
  <conditionalFormatting sqref="V56:AG56">
    <cfRule type="notContainsBlanks" dxfId="1045" priority="29">
      <formula>LEN(TRIM(V56))&gt;0</formula>
    </cfRule>
  </conditionalFormatting>
  <conditionalFormatting sqref="W35">
    <cfRule type="expression" dxfId="1044" priority="35">
      <formula>LEN($E$35)&gt;1</formula>
    </cfRule>
  </conditionalFormatting>
  <conditionalFormatting sqref="W24:X24">
    <cfRule type="notContainsBlanks" dxfId="1043" priority="45">
      <formula>LEN(TRIM(W24))&gt;0</formula>
    </cfRule>
  </conditionalFormatting>
  <conditionalFormatting sqref="W36:AG36">
    <cfRule type="expression" dxfId="1042" priority="34">
      <formula>LEN($E$36)&gt;1</formula>
    </cfRule>
  </conditionalFormatting>
  <conditionalFormatting sqref="W37:AG37">
    <cfRule type="expression" dxfId="1041" priority="33">
      <formula>LEN($E$37)&gt;1</formula>
    </cfRule>
  </conditionalFormatting>
  <conditionalFormatting sqref="X25:AG26">
    <cfRule type="notContainsBlanks" dxfId="1040" priority="44">
      <formula>LEN(TRIM(X25))&gt;0</formula>
    </cfRule>
  </conditionalFormatting>
  <conditionalFormatting sqref="Y23:Z23">
    <cfRule type="notContainsBlanks" dxfId="1039" priority="46">
      <formula>LEN(TRIM(Y23))&gt;0</formula>
    </cfRule>
  </conditionalFormatting>
  <conditionalFormatting sqref="Z8">
    <cfRule type="expression" dxfId="1038" priority="49">
      <formula>LEN(INDIRECT(ADDRESS(ROW(),COLUMN())))&gt;1</formula>
    </cfRule>
  </conditionalFormatting>
  <conditionalFormatting sqref="Z48:Z50">
    <cfRule type="cellIs" dxfId="1037" priority="31" operator="equal">
      <formula>"✓"</formula>
    </cfRule>
  </conditionalFormatting>
  <conditionalFormatting sqref="Z14:AG14">
    <cfRule type="notContainsBlanks" dxfId="1036" priority="50">
      <formula>LEN(TRIM(Z14))&gt;0</formula>
    </cfRule>
  </conditionalFormatting>
  <conditionalFormatting sqref="AB40:AB41">
    <cfRule type="expression" dxfId="1035" priority="41">
      <formula>AND(V40="○",AB40="")</formula>
    </cfRule>
  </conditionalFormatting>
  <conditionalFormatting sqref="AB40:AB43 AD40:AD43">
    <cfRule type="notContainsBlanks" dxfId="1034" priority="38">
      <formula>LEN(TRIM(AB40))&gt;0</formula>
    </cfRule>
  </conditionalFormatting>
  <conditionalFormatting sqref="AB42:AB43">
    <cfRule type="expression" dxfId="1033" priority="37">
      <formula>AND(V42="○",AB42="")</formula>
    </cfRule>
  </conditionalFormatting>
  <conditionalFormatting sqref="AB54:AB55 AD54:AD55 AF54:AF55">
    <cfRule type="notContainsBlanks" dxfId="1032" priority="65">
      <formula>LEN(TRIM(AB54))&gt;0</formula>
    </cfRule>
  </conditionalFormatting>
  <conditionalFormatting sqref="AB8:AG8">
    <cfRule type="notContainsBlanks" dxfId="1031" priority="48">
      <formula>LEN(TRIM(AB8))&gt;0</formula>
    </cfRule>
  </conditionalFormatting>
  <conditionalFormatting sqref="AD40:AD41">
    <cfRule type="expression" dxfId="1030" priority="40">
      <formula>AND(V40="○",AD40="")</formula>
    </cfRule>
  </conditionalFormatting>
  <conditionalFormatting sqref="AD42:AD43">
    <cfRule type="expression" dxfId="1029" priority="36">
      <formula>AND(V42="○",AD42="")</formula>
    </cfRule>
  </conditionalFormatting>
  <dataValidations count="8">
    <dataValidation type="custom" allowBlank="1" showInputMessage="1" showErrorMessage="1" errorTitle="数字は半角で入力してください" error="数字は半角で入力してください" sqref="F25:O26 R25:S25 AH25 X25:AG26" xr:uid="{E2393467-C8CA-4F31-B6B5-7B8ADAA2AC12}">
      <formula1>ISERROR(FIND("１",F25)) * ISERROR(FIND("２",F25)) * ISERROR(FIND("３",F25)) * ISERROR(FIND("４",F25)) * ISERROR(FIND("５",F25)) * ISERROR(FIND("６",F25)) * ISERROR(FIND("７",F25)) * ISERROR(FIND("８",F25)) * ISERROR(FIND("９",F25)) * ISERROR(FIND("０",F25))</formula1>
    </dataValidation>
    <dataValidation type="custom" allowBlank="1" showInputMessage="1" showErrorMessage="1" errorTitle="半角数字で入力してください" error="半角数字で入力してください" sqref="AH15 R15:S15 H15:O15 F30:G30 F32:G32" xr:uid="{E6C036DC-EB66-4E2B-BA4D-A2D1EEBAE780}">
      <formula1>ISERROR(FIND("１",F15)) * ISERROR(FIND("２",F15)) * ISERROR(FIND("３",F15)) * ISERROR(FIND("４",F15)) * ISERROR(FIND("５",F15)) * ISERROR(FIND("６",F15)) * ISERROR(FIND("７",F15)) * ISERROR(FIND("８",F15)) * ISERROR(FIND("９",F15)) * ISERROR(FIND("０",F15))</formula1>
    </dataValidation>
    <dataValidation allowBlank="1" showInputMessage="1" showErrorMessage="1" promptTitle="郵便番号" prompt="ハイフンは自動で入力されます" sqref="I7:J7 W24:X24" xr:uid="{F2BD1421-83AF-417F-864B-BD47A03A1798}"/>
    <dataValidation allowBlank="1" showInputMessage="1" showErrorMessage="1" promptTitle="代表者の職" prompt="法人の場合のみ、代表者の職を入力してください" sqref="H11:O12" xr:uid="{1104BC28-5E0A-488E-B6E4-9F4EBF30E8C6}"/>
    <dataValidation allowBlank="1" showInputMessage="1" showErrorMessage="1" promptTitle="法人名称入力時の注意" prompt="法人格と社名の間に空白は入れないでください" sqref="H9:O10" xr:uid="{17924B14-FD61-4E76-BE4F-02200C7A09FD}"/>
    <dataValidation type="custom" allowBlank="1" showInputMessage="1" showErrorMessage="1" errorTitle="数字は半角で入力してください" error="数字は半角で入力してください" promptTitle="数字は半角で入力してください" sqref="J8:O8" xr:uid="{0F8782BB-2D50-4DFE-A781-7994594CCB1E}">
      <formula1>ISERROR(FIND("１",J8)) * ISERROR(FIND("３",J8)) * ISERROR(FIND("４",J8)) * ISERROR(FIND("５",A4)) * ISERROR(FIND("６",J8)) * ISERROR(FIND("７",J8)) * ISERROR(FIND("８",J8)) * ISERROR(FIND("９",J8)) * ISERROR(FIND("０",J8))</formula1>
    </dataValidation>
    <dataValidation type="list" allowBlank="1" showInputMessage="1" showErrorMessage="1" sqref="V40:V43" xr:uid="{8C408449-5ABD-4636-AF63-C3961AADC243}">
      <formula1>$A$4:$A$5</formula1>
    </dataValidation>
    <dataValidation type="custom" allowBlank="1" showInputMessage="1" showErrorMessage="1" errorTitle="数字は半角で入力してください" error="数字は半角で入力してください" promptTitle="数字は半角で入力してください" sqref="AB8:AG8" xr:uid="{3F8CF5F2-158C-4D0D-A3E4-6E71C83CB768}">
      <formula1>ISERROR(FIND("１",AB8)) * ISERROR(FIND("３",AB8)) * ISERROR(FIND("４",AB8)) * ISERROR(FIND("５",R4)) * ISERROR(FIND("６",AB8)) * ISERROR(FIND("７",AB8)) * ISERROR(FIND("８",AB8)) * ISERROR(FIND("９",AB8)) * ISERROR(FIND("０",AB8))</formula1>
    </dataValidation>
  </dataValidations>
  <hyperlinks>
    <hyperlink ref="V34" r:id="rId1" xr:uid="{C36B5D42-BAC9-45AB-9A6C-E896582B4766}"/>
  </hyperlinks>
  <pageMargins left="0.70866141732283472" right="0.70866141732283472" top="0.35433070866141736" bottom="0.35433070866141736" header="0.31496062992125984" footer="0.31496062992125984"/>
  <pageSetup paperSize="9" scale="65" orientation="portrait" r:id="rId2"/>
  <colBreaks count="1" manualBreakCount="1">
    <brk id="19" max="61" man="1"/>
  </colBreaks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6" operator="containsText" id="{9F3E5413-64A1-4103-934E-A234DA2060B6}">
            <xm:f>NOT(ISERROR(SEARCH("○",B59)))</xm:f>
            <xm:f>"○"</xm:f>
            <x14:dxf>
              <fill>
                <patternFill>
                  <bgColor theme="8" tint="0.79998168889431442"/>
                </patternFill>
              </fill>
            </x14:dxf>
          </x14:cfRule>
          <xm:sqref>B59:B63</xm:sqref>
        </x14:conditionalFormatting>
        <x14:conditionalFormatting xmlns:xm="http://schemas.microsoft.com/office/excel/2006/main">
          <x14:cfRule type="containsText" priority="1" operator="containsText" id="{15E37AF1-4C82-4ACF-BD5B-09EA01263E62}">
            <xm:f>NOT(ISERROR(SEARCH("OK",R31)))</xm:f>
            <xm:f>"OK"</xm:f>
            <x14:dxf>
              <fill>
                <patternFill>
                  <bgColor rgb="FFDDEBF7"/>
                </patternFill>
              </fill>
            </x14:dxf>
          </x14:cfRule>
          <x14:cfRule type="containsText" priority="2" operator="containsText" id="{7B46A170-8DC1-466D-B659-BD916628A48E}">
            <xm:f>NOT(ISERROR(SEARCH("入力",R31)))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R31:R32</xm:sqref>
        </x14:conditionalFormatting>
        <x14:conditionalFormatting xmlns:xm="http://schemas.microsoft.com/office/excel/2006/main">
          <x14:cfRule type="containsText" priority="9" operator="containsText" id="{03B60837-9CCF-4C80-9F1E-D4A3BD7FD920}">
            <xm:f>NOT(ISERROR(SEARCH("OK",R48)))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14:cfRule type="containsText" priority="10" operator="containsText" id="{398AFEBC-D102-450A-9377-A180C666A223}">
            <xm:f>NOT(ISERROR(SEARCH("入力",R48)))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R48:R52</xm:sqref>
        </x14:conditionalFormatting>
        <x14:conditionalFormatting xmlns:xm="http://schemas.microsoft.com/office/excel/2006/main">
          <x14:cfRule type="containsText" priority="173" operator="containsText" id="{149C108C-71F1-48BB-BF90-3B3B8964F3B7}">
            <xm:f>NOT(ISERROR(SEARCH("入力",R5)))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R5:S5 R7:S19 S20:S21</xm:sqref>
        </x14:conditionalFormatting>
        <x14:conditionalFormatting xmlns:xm="http://schemas.microsoft.com/office/excel/2006/main">
          <x14:cfRule type="containsText" priority="177" operator="containsText" id="{8363A846-73AB-4E0E-BA3C-7D64A610CF4A}">
            <xm:f>NOT(ISERROR(SEARCH("OK",R7)))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R33:S37 R40:S44 AH33:AH37 R7:S19 S20:S21 AH40:AH44 R22:S30 AH7:AH30</xm:sqref>
        </x14:conditionalFormatting>
        <x14:conditionalFormatting xmlns:xm="http://schemas.microsoft.com/office/excel/2006/main">
          <x14:cfRule type="containsText" priority="104" operator="containsText" id="{49019801-9C66-4B76-B323-52F5904A2F08}">
            <xm:f>NOT(ISERROR(SEARCH("入力",R22)))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R33:S44 R22:S30</xm:sqref>
        </x14:conditionalFormatting>
        <x14:conditionalFormatting xmlns:xm="http://schemas.microsoft.com/office/excel/2006/main">
          <x14:cfRule type="containsText" priority="174" operator="containsText" id="{C159F9EA-9F05-47A1-B7DE-D2E93BC6BBCA}">
            <xm:f>NOT(ISERROR(SEARCH("要選択",R34)))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R34:S34 AH34</xm:sqref>
        </x14:conditionalFormatting>
        <x14:conditionalFormatting xmlns:xm="http://schemas.microsoft.com/office/excel/2006/main">
          <x14:cfRule type="containsText" priority="176" operator="containsText" id="{05A20D86-9992-4702-BDCE-9455F7B2F056}">
            <xm:f>NOT(ISERROR(SEARCH("業種選択",R35)))</xm:f>
            <xm:f>"業種選択"</xm:f>
            <x14:dxf>
              <fill>
                <patternFill>
                  <bgColor rgb="FFFFFF00"/>
                </patternFill>
              </fill>
            </x14:dxf>
          </x14:cfRule>
          <xm:sqref>R35:S37</xm:sqref>
        </x14:conditionalFormatting>
        <x14:conditionalFormatting xmlns:xm="http://schemas.microsoft.com/office/excel/2006/main">
          <x14:cfRule type="containsText" priority="103" operator="containsText" id="{C5BBC649-036D-47D1-B84E-9766027362A4}">
            <xm:f>NOT(ISERROR(SEARCH("OK",R38)))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R38:S39</xm:sqref>
        </x14:conditionalFormatting>
        <x14:conditionalFormatting xmlns:xm="http://schemas.microsoft.com/office/excel/2006/main">
          <x14:cfRule type="containsText" priority="175" operator="containsText" id="{2096266A-2343-409B-8958-F7EACEBDC8AE}">
            <xm:f>NOT(ISERROR(SEARCH("要選択",R40)))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R40:S43</xm:sqref>
        </x14:conditionalFormatting>
        <x14:conditionalFormatting xmlns:xm="http://schemas.microsoft.com/office/excel/2006/main">
          <x14:cfRule type="containsText" priority="85" operator="containsText" id="{CFC4E354-7C6A-422B-B56D-44DDFE53EF94}">
            <xm:f>NOT(ISERROR(SEARCH("OK",R45)))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14:cfRule type="containsText" priority="86" operator="containsText" id="{0749F952-607D-4656-896E-A721FEED70B7}">
            <xm:f>NOT(ISERROR(SEARCH("入力",R45)))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R45:S46</xm:sqref>
        </x14:conditionalFormatting>
        <x14:conditionalFormatting xmlns:xm="http://schemas.microsoft.com/office/excel/2006/main">
          <x14:cfRule type="containsText" priority="15" operator="containsText" id="{A5383699-D0D0-4B6F-8E8C-2E63104755A9}">
            <xm:f>NOT(ISERROR(SEARCH("OK",R47)))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R53:S63 AH53:AH63 S47:S52</xm:sqref>
        </x14:conditionalFormatting>
        <x14:conditionalFormatting xmlns:xm="http://schemas.microsoft.com/office/excel/2006/main">
          <x14:cfRule type="containsText" priority="14" operator="containsText" id="{CF838CCB-593F-4F1A-865D-9737FC1F7629}">
            <xm:f>NOT(ISERROR(SEARCH("入力",R58)))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R58:S63 AH58:AH63</xm:sqref>
        </x14:conditionalFormatting>
        <x14:conditionalFormatting xmlns:xm="http://schemas.microsoft.com/office/excel/2006/main">
          <x14:cfRule type="containsText" priority="13" operator="containsText" id="{479F68A4-8777-4B94-838C-422028B8651B}">
            <xm:f>NOT(ISERROR(SEARCH("添付",R59)))</xm:f>
            <xm:f>"添付"</xm:f>
            <x14:dxf>
              <fill>
                <patternFill>
                  <bgColor rgb="FFFFFF00"/>
                </patternFill>
              </fill>
            </x14:dxf>
          </x14:cfRule>
          <xm:sqref>R59:S63</xm:sqref>
        </x14:conditionalFormatting>
        <x14:conditionalFormatting xmlns:xm="http://schemas.microsoft.com/office/excel/2006/main">
          <x14:cfRule type="containsText" priority="28" operator="containsText" id="{4D69ED1C-E46C-414C-9882-8D189A5F2860}">
            <xm:f>NOT(ISERROR(SEARCH("入力",R47)))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S47:S52 R53:S57</xm:sqref>
        </x14:conditionalFormatting>
        <x14:conditionalFormatting xmlns:xm="http://schemas.microsoft.com/office/excel/2006/main">
          <x14:cfRule type="containsText" priority="11" operator="containsText" id="{A3A7B850-ACD2-4731-80FD-0A965B12E66D}">
            <xm:f>NOT(ISERROR(SEARCH("○",T59)))</xm:f>
            <xm:f>"○"</xm:f>
            <x14:dxf>
              <fill>
                <patternFill>
                  <bgColor theme="8" tint="0.79998168889431442"/>
                </patternFill>
              </fill>
            </x14:dxf>
          </x14:cfRule>
          <xm:sqref>T59:T63</xm:sqref>
        </x14:conditionalFormatting>
        <x14:conditionalFormatting xmlns:xm="http://schemas.microsoft.com/office/excel/2006/main">
          <x14:cfRule type="containsText" priority="100" operator="containsText" id="{11060F0B-B650-4165-AB7F-ED1533886C0F}">
            <xm:f>NOT(ISERROR(SEARCH("入力",AH7)))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AH33:AH44 AH7:AH30</xm:sqref>
        </x14:conditionalFormatting>
        <x14:conditionalFormatting xmlns:xm="http://schemas.microsoft.com/office/excel/2006/main">
          <x14:cfRule type="containsText" priority="132" operator="containsText" id="{9129FDB6-9BF1-4ABF-9EDB-7360C063F6E7}">
            <xm:f>NOT(ISERROR(SEARCH("業種選択",AH35)))</xm:f>
            <xm:f>"業種選択"</xm:f>
            <x14:dxf>
              <fill>
                <patternFill>
                  <bgColor rgb="FFFFFF00"/>
                </patternFill>
              </fill>
            </x14:dxf>
          </x14:cfRule>
          <xm:sqref>AH35:AH37</xm:sqref>
        </x14:conditionalFormatting>
        <x14:conditionalFormatting xmlns:xm="http://schemas.microsoft.com/office/excel/2006/main">
          <x14:cfRule type="containsText" priority="99" operator="containsText" id="{D042DD8B-3A20-4C56-871F-6B2F012CA2D9}">
            <xm:f>NOT(ISERROR(SEARCH("OK",AH38)))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AH38:AH39</xm:sqref>
        </x14:conditionalFormatting>
        <x14:conditionalFormatting xmlns:xm="http://schemas.microsoft.com/office/excel/2006/main">
          <x14:cfRule type="containsText" priority="131" operator="containsText" id="{5FC51000-5FC9-4E78-85A7-4AF2195C6CDC}">
            <xm:f>NOT(ISERROR(SEARCH("要選択",AH40)))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AH40:AH43</xm:sqref>
        </x14:conditionalFormatting>
        <x14:conditionalFormatting xmlns:xm="http://schemas.microsoft.com/office/excel/2006/main">
          <x14:cfRule type="containsText" priority="24" operator="containsText" id="{F4D5B5E9-8138-4B8A-950E-8CD823EE3ECF}">
            <xm:f>NOT(ISERROR(SEARCH("入力",AH53)))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AH53:AH57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12D29ED-F026-40B4-B4B6-B9B3C8FF6CF4}">
          <x14:formula1>
            <xm:f>記載不要【別表】業種一覧表!$B$3:$B$23</xm:f>
          </x14:formula1>
          <xm:sqref>E35:O37 W35:AG37</xm:sqref>
        </x14:dataValidation>
        <x14:dataValidation type="list" allowBlank="1" showInputMessage="1" showErrorMessage="1" xr:uid="{F590C528-11CA-4D0E-865A-E1BB46D925F5}">
          <x14:formula1>
            <xm:f>記載不要!$C$1:$C$6</xm:f>
          </x14:formula1>
          <xm:sqref>D38:G38 V38:Y38</xm:sqref>
        </x14:dataValidation>
        <x14:dataValidation type="list" allowBlank="1" showInputMessage="1" showErrorMessage="1" xr:uid="{14336E06-CD26-440C-B399-F839EFF08647}">
          <x14:formula1>
            <xm:f>記載不要!$B$1:$B$4</xm:f>
          </x14:formula1>
          <xm:sqref>D39:G39 V39:Y39</xm:sqref>
        </x14:dataValidation>
        <x14:dataValidation type="list" allowBlank="1" showInputMessage="1" showErrorMessage="1" xr:uid="{32582BBD-15E6-4239-9A00-287F2CF918E9}">
          <x14:formula1>
            <xm:f>記載不要!$A$1:$A$2</xm:f>
          </x14:formula1>
          <xm:sqref>D40:D43 B59:B63 T59:T63</xm:sqref>
        </x14:dataValidation>
        <x14:dataValidation type="list" allowBlank="1" showInputMessage="1" showErrorMessage="1" xr:uid="{7B4E96C9-2100-4837-B03C-B127B61167EB}">
          <x14:formula1>
            <xm:f>記載不要!$A$6:$A$7</xm:f>
          </x14:formula1>
          <xm:sqref>H50 Z48:Z50 V48:V52 D52 D50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BAF95-4F74-4BB6-A9A4-A27C0D116C76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'別紙３-２'!A13</f>
        <v>7</v>
      </c>
      <c r="C2" s="932" t="s">
        <v>151</v>
      </c>
      <c r="D2" s="933"/>
      <c r="E2" s="933"/>
      <c r="F2" s="933"/>
      <c r="G2" s="934"/>
      <c r="H2" s="935">
        <f>'別紙３-２'!E13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684" priority="21">
      <formula>LEN(TRIM(G15))&gt;0</formula>
    </cfRule>
  </conditionalFormatting>
  <conditionalFormatting sqref="G33">
    <cfRule type="notContainsBlanks" dxfId="683" priority="2">
      <formula>LEN(TRIM(G33))&gt;0</formula>
    </cfRule>
  </conditionalFormatting>
  <conditionalFormatting sqref="G15:H16">
    <cfRule type="expression" dxfId="682" priority="47">
      <formula>AND(#REF!&gt;0,$G$15="")</formula>
    </cfRule>
  </conditionalFormatting>
  <conditionalFormatting sqref="G17:H18">
    <cfRule type="expression" dxfId="681" priority="48">
      <formula>AND(#REF!&gt;0,$G$17="")</formula>
    </cfRule>
  </conditionalFormatting>
  <conditionalFormatting sqref="G33:H34">
    <cfRule type="expression" dxfId="680" priority="3">
      <formula>AND(#REF!&gt;0,$G$15="")</formula>
    </cfRule>
  </conditionalFormatting>
  <conditionalFormatting sqref="I13 K13 M13 O13 Q13 S13 U13 W13 Y13 AA13 AC13 AE13 I33">
    <cfRule type="cellIs" dxfId="679" priority="45" operator="equal">
      <formula>""</formula>
    </cfRule>
  </conditionalFormatting>
  <conditionalFormatting sqref="I15 K15 M15 O15 Q15 S15 U15 W15 Y15 AA15 AC15 AE15 I17">
    <cfRule type="cellIs" dxfId="678" priority="27" operator="equal">
      <formula>""</formula>
    </cfRule>
  </conditionalFormatting>
  <conditionalFormatting sqref="I19">
    <cfRule type="cellIs" dxfId="677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676" priority="33" operator="equal">
      <formula>""</formula>
    </cfRule>
  </conditionalFormatting>
  <conditionalFormatting sqref="I35">
    <cfRule type="cellIs" dxfId="675" priority="11" operator="equal">
      <formula>""</formula>
    </cfRule>
  </conditionalFormatting>
  <conditionalFormatting sqref="I29:AF30">
    <cfRule type="expression" dxfId="674" priority="19">
      <formula>ISNUMBER($I$31:$AF$32)</formula>
    </cfRule>
  </conditionalFormatting>
  <conditionalFormatting sqref="I31:AF32">
    <cfRule type="expression" dxfId="673" priority="20">
      <formula>ISNUMBER($I$29:$AF$30)</formula>
    </cfRule>
  </conditionalFormatting>
  <conditionalFormatting sqref="K17">
    <cfRule type="cellIs" dxfId="672" priority="26" operator="equal">
      <formula>""</formula>
    </cfRule>
  </conditionalFormatting>
  <conditionalFormatting sqref="K19">
    <cfRule type="cellIs" dxfId="671" priority="38" operator="equal">
      <formula>""</formula>
    </cfRule>
  </conditionalFormatting>
  <conditionalFormatting sqref="K21 K23 K27">
    <cfRule type="cellIs" dxfId="670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669" priority="28" operator="equal">
      <formula>""</formula>
    </cfRule>
  </conditionalFormatting>
  <conditionalFormatting sqref="K33">
    <cfRule type="cellIs" dxfId="668" priority="44" operator="equal">
      <formula>""</formula>
    </cfRule>
  </conditionalFormatting>
  <conditionalFormatting sqref="K35">
    <cfRule type="cellIs" dxfId="667" priority="10" operator="equal">
      <formula>""</formula>
    </cfRule>
  </conditionalFormatting>
  <conditionalFormatting sqref="M17">
    <cfRule type="cellIs" dxfId="666" priority="25" operator="equal">
      <formula>""</formula>
    </cfRule>
  </conditionalFormatting>
  <conditionalFormatting sqref="M19">
    <cfRule type="cellIs" dxfId="665" priority="37" operator="equal">
      <formula>""</formula>
    </cfRule>
  </conditionalFormatting>
  <conditionalFormatting sqref="M21 M23 M27">
    <cfRule type="cellIs" dxfId="664" priority="31" operator="equal">
      <formula>""</formula>
    </cfRule>
  </conditionalFormatting>
  <conditionalFormatting sqref="M33">
    <cfRule type="cellIs" dxfId="663" priority="43" operator="equal">
      <formula>""</formula>
    </cfRule>
  </conditionalFormatting>
  <conditionalFormatting sqref="M35">
    <cfRule type="cellIs" dxfId="662" priority="9" operator="equal">
      <formula>""</formula>
    </cfRule>
  </conditionalFormatting>
  <conditionalFormatting sqref="O17">
    <cfRule type="cellIs" dxfId="661" priority="24" operator="equal">
      <formula>""</formula>
    </cfRule>
  </conditionalFormatting>
  <conditionalFormatting sqref="O19">
    <cfRule type="cellIs" dxfId="660" priority="36" operator="equal">
      <formula>""</formula>
    </cfRule>
  </conditionalFormatting>
  <conditionalFormatting sqref="O21 O23 O27">
    <cfRule type="cellIs" dxfId="659" priority="30" operator="equal">
      <formula>""</formula>
    </cfRule>
  </conditionalFormatting>
  <conditionalFormatting sqref="O33">
    <cfRule type="cellIs" dxfId="658" priority="42" operator="equal">
      <formula>""</formula>
    </cfRule>
  </conditionalFormatting>
  <conditionalFormatting sqref="O35">
    <cfRule type="cellIs" dxfId="657" priority="8" operator="equal">
      <formula>""</formula>
    </cfRule>
  </conditionalFormatting>
  <conditionalFormatting sqref="Q17">
    <cfRule type="cellIs" dxfId="656" priority="23" operator="equal">
      <formula>""</formula>
    </cfRule>
  </conditionalFormatting>
  <conditionalFormatting sqref="Q19">
    <cfRule type="cellIs" dxfId="655" priority="35" operator="equal">
      <formula>""</formula>
    </cfRule>
  </conditionalFormatting>
  <conditionalFormatting sqref="Q21 Q23 Q27">
    <cfRule type="cellIs" dxfId="654" priority="29" operator="equal">
      <formula>""</formula>
    </cfRule>
  </conditionalFormatting>
  <conditionalFormatting sqref="Q33">
    <cfRule type="cellIs" dxfId="653" priority="41" operator="equal">
      <formula>""</formula>
    </cfRule>
  </conditionalFormatting>
  <conditionalFormatting sqref="Q35">
    <cfRule type="cellIs" dxfId="652" priority="7" operator="equal">
      <formula>""</formula>
    </cfRule>
  </conditionalFormatting>
  <conditionalFormatting sqref="S17 U17 W17 Y17 AA17 AC17">
    <cfRule type="cellIs" dxfId="651" priority="22" operator="equal">
      <formula>""</formula>
    </cfRule>
  </conditionalFormatting>
  <conditionalFormatting sqref="S19 U19 W19 Y19 AA19 AC19">
    <cfRule type="cellIs" dxfId="650" priority="34" operator="equal">
      <formula>""</formula>
    </cfRule>
  </conditionalFormatting>
  <conditionalFormatting sqref="S35 U35 W35 Y35 AA35 AC35">
    <cfRule type="cellIs" dxfId="649" priority="6" operator="equal">
      <formula>""</formula>
    </cfRule>
  </conditionalFormatting>
  <conditionalFormatting sqref="AE29 AE17 AE19 AE21 AE23 AE27 S33 U33 W33 Y33 AA33 AC33 AE33 AE35">
    <cfRule type="cellIs" dxfId="648" priority="40" operator="equal">
      <formula>""</formula>
    </cfRule>
  </conditionalFormatting>
  <conditionalFormatting sqref="AH35">
    <cfRule type="expression" dxfId="647" priority="13">
      <formula>AND(ISTEXT($D$36),#REF!="")</formula>
    </cfRule>
  </conditionalFormatting>
  <conditionalFormatting sqref="AH35:AJ36">
    <cfRule type="notContainsBlanks" dxfId="646" priority="12">
      <formula>LEN(TRIM(AH35))&gt;0</formula>
    </cfRule>
  </conditionalFormatting>
  <conditionalFormatting sqref="AN35:AN36">
    <cfRule type="expression" dxfId="645" priority="16">
      <formula>AND(ISTEXT($B$35),$F$34="")</formula>
    </cfRule>
  </conditionalFormatting>
  <conditionalFormatting sqref="AN35:AO36 D36:G36">
    <cfRule type="notContainsBlanks" dxfId="644" priority="46">
      <formula>LEN(TRIM(D35))&gt;0</formula>
    </cfRule>
  </conditionalFormatting>
  <conditionalFormatting sqref="AO35:AO36">
    <cfRule type="expression" dxfId="643" priority="17">
      <formula>AND(ISTEXT($B$35),$G$34="")</formula>
    </cfRule>
  </conditionalFormatting>
  <conditionalFormatting sqref="AQ13:AQ36">
    <cfRule type="notContainsBlanks" dxfId="642" priority="49">
      <formula>LEN(TRIM(AQ13))&gt;0</formula>
    </cfRule>
  </conditionalFormatting>
  <conditionalFormatting sqref="AQ15">
    <cfRule type="expression" dxfId="641" priority="18">
      <formula>AND(ISTEXT($C$14),#REF!="")</formula>
    </cfRule>
  </conditionalFormatting>
  <conditionalFormatting sqref="AQ17">
    <cfRule type="expression" dxfId="640" priority="5">
      <formula>AND(ISTEXT($C$14),#REF!="")</formula>
    </cfRule>
  </conditionalFormatting>
  <conditionalFormatting sqref="AQ33">
    <cfRule type="expression" dxfId="639" priority="4">
      <formula>AND(ISTEXT($C$14),#REF!="")</formula>
    </cfRule>
  </conditionalFormatting>
  <conditionalFormatting sqref="AT38:AT39">
    <cfRule type="expression" dxfId="638" priority="14">
      <formula>ISNUMBER($AT$38)</formula>
    </cfRule>
  </conditionalFormatting>
  <hyperlinks>
    <hyperlink ref="A8" r:id="rId1" xr:uid="{BFF50778-E587-480E-ACE8-6B8107AA7081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2634D8D4-0909-445C-BDA4-ADCBF39FB1B2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1E35D330-B8CD-48E2-BD9A-CDCB93B7DBF9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925B40E-ABA2-4045-9F85-80E7E6A19E90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48775-000E-43CB-A5C7-EFC4CA5A4F39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'別紙３-２'!A14</f>
        <v>8</v>
      </c>
      <c r="C2" s="932" t="s">
        <v>151</v>
      </c>
      <c r="D2" s="933"/>
      <c r="E2" s="933"/>
      <c r="F2" s="933"/>
      <c r="G2" s="934"/>
      <c r="H2" s="935">
        <f>'別紙３-２'!E14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635" priority="21">
      <formula>LEN(TRIM(G15))&gt;0</formula>
    </cfRule>
  </conditionalFormatting>
  <conditionalFormatting sqref="G33">
    <cfRule type="notContainsBlanks" dxfId="634" priority="2">
      <formula>LEN(TRIM(G33))&gt;0</formula>
    </cfRule>
  </conditionalFormatting>
  <conditionalFormatting sqref="G15:H16">
    <cfRule type="expression" dxfId="633" priority="47">
      <formula>AND(#REF!&gt;0,$G$15="")</formula>
    </cfRule>
  </conditionalFormatting>
  <conditionalFormatting sqref="G17:H18">
    <cfRule type="expression" dxfId="632" priority="48">
      <formula>AND(#REF!&gt;0,$G$17="")</formula>
    </cfRule>
  </conditionalFormatting>
  <conditionalFormatting sqref="G33:H34">
    <cfRule type="expression" dxfId="631" priority="3">
      <formula>AND(#REF!&gt;0,$G$15="")</formula>
    </cfRule>
  </conditionalFormatting>
  <conditionalFormatting sqref="I13 K13 M13 O13 Q13 S13 U13 W13 Y13 AA13 AC13 AE13 I33">
    <cfRule type="cellIs" dxfId="630" priority="45" operator="equal">
      <formula>""</formula>
    </cfRule>
  </conditionalFormatting>
  <conditionalFormatting sqref="I15 K15 M15 O15 Q15 S15 U15 W15 Y15 AA15 AC15 AE15 I17">
    <cfRule type="cellIs" dxfId="629" priority="27" operator="equal">
      <formula>""</formula>
    </cfRule>
  </conditionalFormatting>
  <conditionalFormatting sqref="I19">
    <cfRule type="cellIs" dxfId="628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627" priority="33" operator="equal">
      <formula>""</formula>
    </cfRule>
  </conditionalFormatting>
  <conditionalFormatting sqref="I35">
    <cfRule type="cellIs" dxfId="626" priority="11" operator="equal">
      <formula>""</formula>
    </cfRule>
  </conditionalFormatting>
  <conditionalFormatting sqref="I29:AF30">
    <cfRule type="expression" dxfId="625" priority="19">
      <formula>ISNUMBER($I$31:$AF$32)</formula>
    </cfRule>
  </conditionalFormatting>
  <conditionalFormatting sqref="I31:AF32">
    <cfRule type="expression" dxfId="624" priority="20">
      <formula>ISNUMBER($I$29:$AF$30)</formula>
    </cfRule>
  </conditionalFormatting>
  <conditionalFormatting sqref="K17">
    <cfRule type="cellIs" dxfId="623" priority="26" operator="equal">
      <formula>""</formula>
    </cfRule>
  </conditionalFormatting>
  <conditionalFormatting sqref="K19">
    <cfRule type="cellIs" dxfId="622" priority="38" operator="equal">
      <formula>""</formula>
    </cfRule>
  </conditionalFormatting>
  <conditionalFormatting sqref="K21 K23 K27">
    <cfRule type="cellIs" dxfId="621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620" priority="28" operator="equal">
      <formula>""</formula>
    </cfRule>
  </conditionalFormatting>
  <conditionalFormatting sqref="K33">
    <cfRule type="cellIs" dxfId="619" priority="44" operator="equal">
      <formula>""</formula>
    </cfRule>
  </conditionalFormatting>
  <conditionalFormatting sqref="K35">
    <cfRule type="cellIs" dxfId="618" priority="10" operator="equal">
      <formula>""</formula>
    </cfRule>
  </conditionalFormatting>
  <conditionalFormatting sqref="M17">
    <cfRule type="cellIs" dxfId="617" priority="25" operator="equal">
      <formula>""</formula>
    </cfRule>
  </conditionalFormatting>
  <conditionalFormatting sqref="M19">
    <cfRule type="cellIs" dxfId="616" priority="37" operator="equal">
      <formula>""</formula>
    </cfRule>
  </conditionalFormatting>
  <conditionalFormatting sqref="M21 M23 M27">
    <cfRule type="cellIs" dxfId="615" priority="31" operator="equal">
      <formula>""</formula>
    </cfRule>
  </conditionalFormatting>
  <conditionalFormatting sqref="M33">
    <cfRule type="cellIs" dxfId="614" priority="43" operator="equal">
      <formula>""</formula>
    </cfRule>
  </conditionalFormatting>
  <conditionalFormatting sqref="M35">
    <cfRule type="cellIs" dxfId="613" priority="9" operator="equal">
      <formula>""</formula>
    </cfRule>
  </conditionalFormatting>
  <conditionalFormatting sqref="O17">
    <cfRule type="cellIs" dxfId="612" priority="24" operator="equal">
      <formula>""</formula>
    </cfRule>
  </conditionalFormatting>
  <conditionalFormatting sqref="O19">
    <cfRule type="cellIs" dxfId="611" priority="36" operator="equal">
      <formula>""</formula>
    </cfRule>
  </conditionalFormatting>
  <conditionalFormatting sqref="O21 O23 O27">
    <cfRule type="cellIs" dxfId="610" priority="30" operator="equal">
      <formula>""</formula>
    </cfRule>
  </conditionalFormatting>
  <conditionalFormatting sqref="O33">
    <cfRule type="cellIs" dxfId="609" priority="42" operator="equal">
      <formula>""</formula>
    </cfRule>
  </conditionalFormatting>
  <conditionalFormatting sqref="O35">
    <cfRule type="cellIs" dxfId="608" priority="8" operator="equal">
      <formula>""</formula>
    </cfRule>
  </conditionalFormatting>
  <conditionalFormatting sqref="Q17">
    <cfRule type="cellIs" dxfId="607" priority="23" operator="equal">
      <formula>""</formula>
    </cfRule>
  </conditionalFormatting>
  <conditionalFormatting sqref="Q19">
    <cfRule type="cellIs" dxfId="606" priority="35" operator="equal">
      <formula>""</formula>
    </cfRule>
  </conditionalFormatting>
  <conditionalFormatting sqref="Q21 Q23 Q27">
    <cfRule type="cellIs" dxfId="605" priority="29" operator="equal">
      <formula>""</formula>
    </cfRule>
  </conditionalFormatting>
  <conditionalFormatting sqref="Q33">
    <cfRule type="cellIs" dxfId="604" priority="41" operator="equal">
      <formula>""</formula>
    </cfRule>
  </conditionalFormatting>
  <conditionalFormatting sqref="Q35">
    <cfRule type="cellIs" dxfId="603" priority="7" operator="equal">
      <formula>""</formula>
    </cfRule>
  </conditionalFormatting>
  <conditionalFormatting sqref="S17 U17 W17 Y17 AA17 AC17">
    <cfRule type="cellIs" dxfId="602" priority="22" operator="equal">
      <formula>""</formula>
    </cfRule>
  </conditionalFormatting>
  <conditionalFormatting sqref="S19 U19 W19 Y19 AA19 AC19">
    <cfRule type="cellIs" dxfId="601" priority="34" operator="equal">
      <formula>""</formula>
    </cfRule>
  </conditionalFormatting>
  <conditionalFormatting sqref="S35 U35 W35 Y35 AA35 AC35">
    <cfRule type="cellIs" dxfId="600" priority="6" operator="equal">
      <formula>""</formula>
    </cfRule>
  </conditionalFormatting>
  <conditionalFormatting sqref="AE29 AE17 AE19 AE21 AE23 AE27 S33 U33 W33 Y33 AA33 AC33 AE33 AE35">
    <cfRule type="cellIs" dxfId="599" priority="40" operator="equal">
      <formula>""</formula>
    </cfRule>
  </conditionalFormatting>
  <conditionalFormatting sqref="AH35">
    <cfRule type="expression" dxfId="598" priority="13">
      <formula>AND(ISTEXT($D$36),#REF!="")</formula>
    </cfRule>
  </conditionalFormatting>
  <conditionalFormatting sqref="AH35:AJ36">
    <cfRule type="notContainsBlanks" dxfId="597" priority="12">
      <formula>LEN(TRIM(AH35))&gt;0</formula>
    </cfRule>
  </conditionalFormatting>
  <conditionalFormatting sqref="AN35:AN36">
    <cfRule type="expression" dxfId="596" priority="16">
      <formula>AND(ISTEXT($B$35),$F$34="")</formula>
    </cfRule>
  </conditionalFormatting>
  <conditionalFormatting sqref="AN35:AO36 D36:G36">
    <cfRule type="notContainsBlanks" dxfId="595" priority="46">
      <formula>LEN(TRIM(D35))&gt;0</formula>
    </cfRule>
  </conditionalFormatting>
  <conditionalFormatting sqref="AO35:AO36">
    <cfRule type="expression" dxfId="594" priority="17">
      <formula>AND(ISTEXT($B$35),$G$34="")</formula>
    </cfRule>
  </conditionalFormatting>
  <conditionalFormatting sqref="AQ13:AQ36">
    <cfRule type="notContainsBlanks" dxfId="593" priority="49">
      <formula>LEN(TRIM(AQ13))&gt;0</formula>
    </cfRule>
  </conditionalFormatting>
  <conditionalFormatting sqref="AQ15">
    <cfRule type="expression" dxfId="592" priority="18">
      <formula>AND(ISTEXT($C$14),#REF!="")</formula>
    </cfRule>
  </conditionalFormatting>
  <conditionalFormatting sqref="AQ17">
    <cfRule type="expression" dxfId="591" priority="5">
      <formula>AND(ISTEXT($C$14),#REF!="")</formula>
    </cfRule>
  </conditionalFormatting>
  <conditionalFormatting sqref="AQ33">
    <cfRule type="expression" dxfId="590" priority="4">
      <formula>AND(ISTEXT($C$14),#REF!="")</formula>
    </cfRule>
  </conditionalFormatting>
  <conditionalFormatting sqref="AT38:AT39">
    <cfRule type="expression" dxfId="589" priority="14">
      <formula>ISNUMBER($AT$38)</formula>
    </cfRule>
  </conditionalFormatting>
  <hyperlinks>
    <hyperlink ref="A8" r:id="rId1" xr:uid="{AF51930D-678C-41A6-A03B-1EB83B653F4B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1D1C9B4-71C8-4E03-B411-BEF578C7A93B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B6A15EF3-3634-4268-B487-5BF0C22EBFA3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980049-37CC-4306-8691-74FBA4DE208E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0D5FC-9F55-43DE-B2F4-A17E830562F7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'別紙３-２'!A15</f>
        <v>9</v>
      </c>
      <c r="C2" s="932" t="s">
        <v>151</v>
      </c>
      <c r="D2" s="933"/>
      <c r="E2" s="933"/>
      <c r="F2" s="933"/>
      <c r="G2" s="934"/>
      <c r="H2" s="935">
        <f>'別紙３-２'!E15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586" priority="21">
      <formula>LEN(TRIM(G15))&gt;0</formula>
    </cfRule>
  </conditionalFormatting>
  <conditionalFormatting sqref="G33">
    <cfRule type="notContainsBlanks" dxfId="585" priority="2">
      <formula>LEN(TRIM(G33))&gt;0</formula>
    </cfRule>
  </conditionalFormatting>
  <conditionalFormatting sqref="G15:H16">
    <cfRule type="expression" dxfId="584" priority="47">
      <formula>AND(#REF!&gt;0,$G$15="")</formula>
    </cfRule>
  </conditionalFormatting>
  <conditionalFormatting sqref="G17:H18">
    <cfRule type="expression" dxfId="583" priority="48">
      <formula>AND(#REF!&gt;0,$G$17="")</formula>
    </cfRule>
  </conditionalFormatting>
  <conditionalFormatting sqref="G33:H34">
    <cfRule type="expression" dxfId="582" priority="3">
      <formula>AND(#REF!&gt;0,$G$15="")</formula>
    </cfRule>
  </conditionalFormatting>
  <conditionalFormatting sqref="I13 K13 M13 O13 Q13 S13 U13 W13 Y13 AA13 AC13 AE13 I33">
    <cfRule type="cellIs" dxfId="581" priority="45" operator="equal">
      <formula>""</formula>
    </cfRule>
  </conditionalFormatting>
  <conditionalFormatting sqref="I15 K15 M15 O15 Q15 S15 U15 W15 Y15 AA15 AC15 AE15 I17">
    <cfRule type="cellIs" dxfId="580" priority="27" operator="equal">
      <formula>""</formula>
    </cfRule>
  </conditionalFormatting>
  <conditionalFormatting sqref="I19">
    <cfRule type="cellIs" dxfId="579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578" priority="33" operator="equal">
      <formula>""</formula>
    </cfRule>
  </conditionalFormatting>
  <conditionalFormatting sqref="I35">
    <cfRule type="cellIs" dxfId="577" priority="11" operator="equal">
      <formula>""</formula>
    </cfRule>
  </conditionalFormatting>
  <conditionalFormatting sqref="I29:AF30">
    <cfRule type="expression" dxfId="576" priority="19">
      <formula>ISNUMBER($I$31:$AF$32)</formula>
    </cfRule>
  </conditionalFormatting>
  <conditionalFormatting sqref="I31:AF32">
    <cfRule type="expression" dxfId="575" priority="20">
      <formula>ISNUMBER($I$29:$AF$30)</formula>
    </cfRule>
  </conditionalFormatting>
  <conditionalFormatting sqref="K17">
    <cfRule type="cellIs" dxfId="574" priority="26" operator="equal">
      <formula>""</formula>
    </cfRule>
  </conditionalFormatting>
  <conditionalFormatting sqref="K19">
    <cfRule type="cellIs" dxfId="573" priority="38" operator="equal">
      <formula>""</formula>
    </cfRule>
  </conditionalFormatting>
  <conditionalFormatting sqref="K21 K23 K27">
    <cfRule type="cellIs" dxfId="572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571" priority="28" operator="equal">
      <formula>""</formula>
    </cfRule>
  </conditionalFormatting>
  <conditionalFormatting sqref="K33">
    <cfRule type="cellIs" dxfId="570" priority="44" operator="equal">
      <formula>""</formula>
    </cfRule>
  </conditionalFormatting>
  <conditionalFormatting sqref="K35">
    <cfRule type="cellIs" dxfId="569" priority="10" operator="equal">
      <formula>""</formula>
    </cfRule>
  </conditionalFormatting>
  <conditionalFormatting sqref="M17">
    <cfRule type="cellIs" dxfId="568" priority="25" operator="equal">
      <formula>""</formula>
    </cfRule>
  </conditionalFormatting>
  <conditionalFormatting sqref="M19">
    <cfRule type="cellIs" dxfId="567" priority="37" operator="equal">
      <formula>""</formula>
    </cfRule>
  </conditionalFormatting>
  <conditionalFormatting sqref="M21 M23 M27">
    <cfRule type="cellIs" dxfId="566" priority="31" operator="equal">
      <formula>""</formula>
    </cfRule>
  </conditionalFormatting>
  <conditionalFormatting sqref="M33">
    <cfRule type="cellIs" dxfId="565" priority="43" operator="equal">
      <formula>""</formula>
    </cfRule>
  </conditionalFormatting>
  <conditionalFormatting sqref="M35">
    <cfRule type="cellIs" dxfId="564" priority="9" operator="equal">
      <formula>""</formula>
    </cfRule>
  </conditionalFormatting>
  <conditionalFormatting sqref="O17">
    <cfRule type="cellIs" dxfId="563" priority="24" operator="equal">
      <formula>""</formula>
    </cfRule>
  </conditionalFormatting>
  <conditionalFormatting sqref="O19">
    <cfRule type="cellIs" dxfId="562" priority="36" operator="equal">
      <formula>""</formula>
    </cfRule>
  </conditionalFormatting>
  <conditionalFormatting sqref="O21 O23 O27">
    <cfRule type="cellIs" dxfId="561" priority="30" operator="equal">
      <formula>""</formula>
    </cfRule>
  </conditionalFormatting>
  <conditionalFormatting sqref="O33">
    <cfRule type="cellIs" dxfId="560" priority="42" operator="equal">
      <formula>""</formula>
    </cfRule>
  </conditionalFormatting>
  <conditionalFormatting sqref="O35">
    <cfRule type="cellIs" dxfId="559" priority="8" operator="equal">
      <formula>""</formula>
    </cfRule>
  </conditionalFormatting>
  <conditionalFormatting sqref="Q17">
    <cfRule type="cellIs" dxfId="558" priority="23" operator="equal">
      <formula>""</formula>
    </cfRule>
  </conditionalFormatting>
  <conditionalFormatting sqref="Q19">
    <cfRule type="cellIs" dxfId="557" priority="35" operator="equal">
      <formula>""</formula>
    </cfRule>
  </conditionalFormatting>
  <conditionalFormatting sqref="Q21 Q23 Q27">
    <cfRule type="cellIs" dxfId="556" priority="29" operator="equal">
      <formula>""</formula>
    </cfRule>
  </conditionalFormatting>
  <conditionalFormatting sqref="Q33">
    <cfRule type="cellIs" dxfId="555" priority="41" operator="equal">
      <formula>""</formula>
    </cfRule>
  </conditionalFormatting>
  <conditionalFormatting sqref="Q35">
    <cfRule type="cellIs" dxfId="554" priority="7" operator="equal">
      <formula>""</formula>
    </cfRule>
  </conditionalFormatting>
  <conditionalFormatting sqref="S17 U17 W17 Y17 AA17 AC17">
    <cfRule type="cellIs" dxfId="553" priority="22" operator="equal">
      <formula>""</formula>
    </cfRule>
  </conditionalFormatting>
  <conditionalFormatting sqref="S19 U19 W19 Y19 AA19 AC19">
    <cfRule type="cellIs" dxfId="552" priority="34" operator="equal">
      <formula>""</formula>
    </cfRule>
  </conditionalFormatting>
  <conditionalFormatting sqref="S35 U35 W35 Y35 AA35 AC35">
    <cfRule type="cellIs" dxfId="551" priority="6" operator="equal">
      <formula>""</formula>
    </cfRule>
  </conditionalFormatting>
  <conditionalFormatting sqref="AE29 AE17 AE19 AE21 AE23 AE27 S33 U33 W33 Y33 AA33 AC33 AE33 AE35">
    <cfRule type="cellIs" dxfId="550" priority="40" operator="equal">
      <formula>""</formula>
    </cfRule>
  </conditionalFormatting>
  <conditionalFormatting sqref="AH35">
    <cfRule type="expression" dxfId="549" priority="13">
      <formula>AND(ISTEXT($D$36),#REF!="")</formula>
    </cfRule>
  </conditionalFormatting>
  <conditionalFormatting sqref="AH35:AJ36">
    <cfRule type="notContainsBlanks" dxfId="548" priority="12">
      <formula>LEN(TRIM(AH35))&gt;0</formula>
    </cfRule>
  </conditionalFormatting>
  <conditionalFormatting sqref="AN35:AN36">
    <cfRule type="expression" dxfId="547" priority="16">
      <formula>AND(ISTEXT($B$35),$F$34="")</formula>
    </cfRule>
  </conditionalFormatting>
  <conditionalFormatting sqref="AN35:AO36 D36:G36">
    <cfRule type="notContainsBlanks" dxfId="546" priority="46">
      <formula>LEN(TRIM(D35))&gt;0</formula>
    </cfRule>
  </conditionalFormatting>
  <conditionalFormatting sqref="AO35:AO36">
    <cfRule type="expression" dxfId="545" priority="17">
      <formula>AND(ISTEXT($B$35),$G$34="")</formula>
    </cfRule>
  </conditionalFormatting>
  <conditionalFormatting sqref="AQ13:AQ36">
    <cfRule type="notContainsBlanks" dxfId="544" priority="49">
      <formula>LEN(TRIM(AQ13))&gt;0</formula>
    </cfRule>
  </conditionalFormatting>
  <conditionalFormatting sqref="AQ15">
    <cfRule type="expression" dxfId="543" priority="18">
      <formula>AND(ISTEXT($C$14),#REF!="")</formula>
    </cfRule>
  </conditionalFormatting>
  <conditionalFormatting sqref="AQ17">
    <cfRule type="expression" dxfId="542" priority="5">
      <formula>AND(ISTEXT($C$14),#REF!="")</formula>
    </cfRule>
  </conditionalFormatting>
  <conditionalFormatting sqref="AQ33">
    <cfRule type="expression" dxfId="541" priority="4">
      <formula>AND(ISTEXT($C$14),#REF!="")</formula>
    </cfRule>
  </conditionalFormatting>
  <conditionalFormatting sqref="AT38:AT39">
    <cfRule type="expression" dxfId="540" priority="14">
      <formula>ISNUMBER($AT$38)</formula>
    </cfRule>
  </conditionalFormatting>
  <hyperlinks>
    <hyperlink ref="A8" r:id="rId1" xr:uid="{DF516AE8-64D9-42E5-80ED-F8547C425AC7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D850D58-8121-4015-AF47-F3E0EF79768A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93E88ACD-C794-4B00-A4D9-FE9BF5950AD6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80064A-0F70-4141-9D21-CA645E0BE81C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99F57-11E2-48AE-BC2B-9EAB52E582E6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'別紙３-２'!A16</f>
        <v>10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537" priority="21">
      <formula>LEN(TRIM(G15))&gt;0</formula>
    </cfRule>
  </conditionalFormatting>
  <conditionalFormatting sqref="G33">
    <cfRule type="notContainsBlanks" dxfId="536" priority="2">
      <formula>LEN(TRIM(G33))&gt;0</formula>
    </cfRule>
  </conditionalFormatting>
  <conditionalFormatting sqref="G15:H16">
    <cfRule type="expression" dxfId="535" priority="47">
      <formula>AND(#REF!&gt;0,$G$15="")</formula>
    </cfRule>
  </conditionalFormatting>
  <conditionalFormatting sqref="G17:H18">
    <cfRule type="expression" dxfId="534" priority="48">
      <formula>AND(#REF!&gt;0,$G$17="")</formula>
    </cfRule>
  </conditionalFormatting>
  <conditionalFormatting sqref="G33:H34">
    <cfRule type="expression" dxfId="533" priority="3">
      <formula>AND(#REF!&gt;0,$G$15="")</formula>
    </cfRule>
  </conditionalFormatting>
  <conditionalFormatting sqref="I13 K13 M13 O13 Q13 S13 U13 W13 Y13 AA13 AC13 AE13 I33">
    <cfRule type="cellIs" dxfId="532" priority="45" operator="equal">
      <formula>""</formula>
    </cfRule>
  </conditionalFormatting>
  <conditionalFormatting sqref="I15 K15 M15 O15 Q15 S15 U15 W15 Y15 AA15 AC15 AE15 I17">
    <cfRule type="cellIs" dxfId="531" priority="27" operator="equal">
      <formula>""</formula>
    </cfRule>
  </conditionalFormatting>
  <conditionalFormatting sqref="I19">
    <cfRule type="cellIs" dxfId="530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529" priority="33" operator="equal">
      <formula>""</formula>
    </cfRule>
  </conditionalFormatting>
  <conditionalFormatting sqref="I35">
    <cfRule type="cellIs" dxfId="528" priority="11" operator="equal">
      <formula>""</formula>
    </cfRule>
  </conditionalFormatting>
  <conditionalFormatting sqref="I29:AF30">
    <cfRule type="expression" dxfId="527" priority="19">
      <formula>ISNUMBER($I$31:$AF$32)</formula>
    </cfRule>
  </conditionalFormatting>
  <conditionalFormatting sqref="I31:AF32">
    <cfRule type="expression" dxfId="526" priority="20">
      <formula>ISNUMBER($I$29:$AF$30)</formula>
    </cfRule>
  </conditionalFormatting>
  <conditionalFormatting sqref="K17">
    <cfRule type="cellIs" dxfId="525" priority="26" operator="equal">
      <formula>""</formula>
    </cfRule>
  </conditionalFormatting>
  <conditionalFormatting sqref="K19">
    <cfRule type="cellIs" dxfId="524" priority="38" operator="equal">
      <formula>""</formula>
    </cfRule>
  </conditionalFormatting>
  <conditionalFormatting sqref="K21 K23 K27">
    <cfRule type="cellIs" dxfId="523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522" priority="28" operator="equal">
      <formula>""</formula>
    </cfRule>
  </conditionalFormatting>
  <conditionalFormatting sqref="K33">
    <cfRule type="cellIs" dxfId="521" priority="44" operator="equal">
      <formula>""</formula>
    </cfRule>
  </conditionalFormatting>
  <conditionalFormatting sqref="K35">
    <cfRule type="cellIs" dxfId="520" priority="10" operator="equal">
      <formula>""</formula>
    </cfRule>
  </conditionalFormatting>
  <conditionalFormatting sqref="M17">
    <cfRule type="cellIs" dxfId="519" priority="25" operator="equal">
      <formula>""</formula>
    </cfRule>
  </conditionalFormatting>
  <conditionalFormatting sqref="M19">
    <cfRule type="cellIs" dxfId="518" priority="37" operator="equal">
      <formula>""</formula>
    </cfRule>
  </conditionalFormatting>
  <conditionalFormatting sqref="M21 M23 M27">
    <cfRule type="cellIs" dxfId="517" priority="31" operator="equal">
      <formula>""</formula>
    </cfRule>
  </conditionalFormatting>
  <conditionalFormatting sqref="M33">
    <cfRule type="cellIs" dxfId="516" priority="43" operator="equal">
      <formula>""</formula>
    </cfRule>
  </conditionalFormatting>
  <conditionalFormatting sqref="M35">
    <cfRule type="cellIs" dxfId="515" priority="9" operator="equal">
      <formula>""</formula>
    </cfRule>
  </conditionalFormatting>
  <conditionalFormatting sqref="O17">
    <cfRule type="cellIs" dxfId="514" priority="24" operator="equal">
      <formula>""</formula>
    </cfRule>
  </conditionalFormatting>
  <conditionalFormatting sqref="O19">
    <cfRule type="cellIs" dxfId="513" priority="36" operator="equal">
      <formula>""</formula>
    </cfRule>
  </conditionalFormatting>
  <conditionalFormatting sqref="O21 O23 O27">
    <cfRule type="cellIs" dxfId="512" priority="30" operator="equal">
      <formula>""</formula>
    </cfRule>
  </conditionalFormatting>
  <conditionalFormatting sqref="O33">
    <cfRule type="cellIs" dxfId="511" priority="42" operator="equal">
      <formula>""</formula>
    </cfRule>
  </conditionalFormatting>
  <conditionalFormatting sqref="O35">
    <cfRule type="cellIs" dxfId="510" priority="8" operator="equal">
      <formula>""</formula>
    </cfRule>
  </conditionalFormatting>
  <conditionalFormatting sqref="Q17">
    <cfRule type="cellIs" dxfId="509" priority="23" operator="equal">
      <formula>""</formula>
    </cfRule>
  </conditionalFormatting>
  <conditionalFormatting sqref="Q19">
    <cfRule type="cellIs" dxfId="508" priority="35" operator="equal">
      <formula>""</formula>
    </cfRule>
  </conditionalFormatting>
  <conditionalFormatting sqref="Q21 Q23 Q27">
    <cfRule type="cellIs" dxfId="507" priority="29" operator="equal">
      <formula>""</formula>
    </cfRule>
  </conditionalFormatting>
  <conditionalFormatting sqref="Q33">
    <cfRule type="cellIs" dxfId="506" priority="41" operator="equal">
      <formula>""</formula>
    </cfRule>
  </conditionalFormatting>
  <conditionalFormatting sqref="Q35">
    <cfRule type="cellIs" dxfId="505" priority="7" operator="equal">
      <formula>""</formula>
    </cfRule>
  </conditionalFormatting>
  <conditionalFormatting sqref="S17 U17 W17 Y17 AA17 AC17">
    <cfRule type="cellIs" dxfId="504" priority="22" operator="equal">
      <formula>""</formula>
    </cfRule>
  </conditionalFormatting>
  <conditionalFormatting sqref="S19 U19 W19 Y19 AA19 AC19">
    <cfRule type="cellIs" dxfId="503" priority="34" operator="equal">
      <formula>""</formula>
    </cfRule>
  </conditionalFormatting>
  <conditionalFormatting sqref="S35 U35 W35 Y35 AA35 AC35">
    <cfRule type="cellIs" dxfId="502" priority="6" operator="equal">
      <formula>""</formula>
    </cfRule>
  </conditionalFormatting>
  <conditionalFormatting sqref="AE29 AE17 AE19 AE21 AE23 AE27 S33 U33 W33 Y33 AA33 AC33 AE33 AE35">
    <cfRule type="cellIs" dxfId="501" priority="40" operator="equal">
      <formula>""</formula>
    </cfRule>
  </conditionalFormatting>
  <conditionalFormatting sqref="AH35">
    <cfRule type="expression" dxfId="500" priority="13">
      <formula>AND(ISTEXT($D$36),#REF!="")</formula>
    </cfRule>
  </conditionalFormatting>
  <conditionalFormatting sqref="AH35:AJ36">
    <cfRule type="notContainsBlanks" dxfId="499" priority="12">
      <formula>LEN(TRIM(AH35))&gt;0</formula>
    </cfRule>
  </conditionalFormatting>
  <conditionalFormatting sqref="AN35:AN36">
    <cfRule type="expression" dxfId="498" priority="16">
      <formula>AND(ISTEXT($B$35),$F$34="")</formula>
    </cfRule>
  </conditionalFormatting>
  <conditionalFormatting sqref="AN35:AO36 D36:G36">
    <cfRule type="notContainsBlanks" dxfId="497" priority="46">
      <formula>LEN(TRIM(D35))&gt;0</formula>
    </cfRule>
  </conditionalFormatting>
  <conditionalFormatting sqref="AO35:AO36">
    <cfRule type="expression" dxfId="496" priority="17">
      <formula>AND(ISTEXT($B$35),$G$34="")</formula>
    </cfRule>
  </conditionalFormatting>
  <conditionalFormatting sqref="AQ13:AQ36">
    <cfRule type="notContainsBlanks" dxfId="495" priority="49">
      <formula>LEN(TRIM(AQ13))&gt;0</formula>
    </cfRule>
  </conditionalFormatting>
  <conditionalFormatting sqref="AQ15">
    <cfRule type="expression" dxfId="494" priority="18">
      <formula>AND(ISTEXT($C$14),#REF!="")</formula>
    </cfRule>
  </conditionalFormatting>
  <conditionalFormatting sqref="AQ17">
    <cfRule type="expression" dxfId="493" priority="5">
      <formula>AND(ISTEXT($C$14),#REF!="")</formula>
    </cfRule>
  </conditionalFormatting>
  <conditionalFormatting sqref="AQ33">
    <cfRule type="expression" dxfId="492" priority="4">
      <formula>AND(ISTEXT($C$14),#REF!="")</formula>
    </cfRule>
  </conditionalFormatting>
  <conditionalFormatting sqref="AT38:AT39">
    <cfRule type="expression" dxfId="491" priority="14">
      <formula>ISNUMBER($AT$38)</formula>
    </cfRule>
  </conditionalFormatting>
  <hyperlinks>
    <hyperlink ref="A8" r:id="rId1" xr:uid="{F9A32C0C-78CC-40E7-98CD-6AA041D61E8B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B18F70B-2357-40FF-926B-F474E9BAA099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D6DA5471-50A1-4726-B320-BC72685F823B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0DEEE88-F0C8-443D-8FE3-1E8B1B782E5F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DE220-8326-4B4B-BA0B-C0729278265E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'別紙３-２'!A17</f>
        <v>11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488" priority="21">
      <formula>LEN(TRIM(G15))&gt;0</formula>
    </cfRule>
  </conditionalFormatting>
  <conditionalFormatting sqref="G33">
    <cfRule type="notContainsBlanks" dxfId="487" priority="2">
      <formula>LEN(TRIM(G33))&gt;0</formula>
    </cfRule>
  </conditionalFormatting>
  <conditionalFormatting sqref="G15:H16">
    <cfRule type="expression" dxfId="486" priority="47">
      <formula>AND(#REF!&gt;0,$G$15="")</formula>
    </cfRule>
  </conditionalFormatting>
  <conditionalFormatting sqref="G17:H18">
    <cfRule type="expression" dxfId="485" priority="48">
      <formula>AND(#REF!&gt;0,$G$17="")</formula>
    </cfRule>
  </conditionalFormatting>
  <conditionalFormatting sqref="G33:H34">
    <cfRule type="expression" dxfId="484" priority="3">
      <formula>AND(#REF!&gt;0,$G$15="")</formula>
    </cfRule>
  </conditionalFormatting>
  <conditionalFormatting sqref="I13 K13 M13 O13 Q13 S13 U13 W13 Y13 AA13 AC13 AE13 I33">
    <cfRule type="cellIs" dxfId="483" priority="45" operator="equal">
      <formula>""</formula>
    </cfRule>
  </conditionalFormatting>
  <conditionalFormatting sqref="I15 K15 M15 O15 Q15 S15 U15 W15 Y15 AA15 AC15 AE15 I17">
    <cfRule type="cellIs" dxfId="482" priority="27" operator="equal">
      <formula>""</formula>
    </cfRule>
  </conditionalFormatting>
  <conditionalFormatting sqref="I19">
    <cfRule type="cellIs" dxfId="481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480" priority="33" operator="equal">
      <formula>""</formula>
    </cfRule>
  </conditionalFormatting>
  <conditionalFormatting sqref="I35">
    <cfRule type="cellIs" dxfId="479" priority="11" operator="equal">
      <formula>""</formula>
    </cfRule>
  </conditionalFormatting>
  <conditionalFormatting sqref="I29:AF30">
    <cfRule type="expression" dxfId="478" priority="19">
      <formula>ISNUMBER($I$31:$AF$32)</formula>
    </cfRule>
  </conditionalFormatting>
  <conditionalFormatting sqref="I31:AF32">
    <cfRule type="expression" dxfId="477" priority="20">
      <formula>ISNUMBER($I$29:$AF$30)</formula>
    </cfRule>
  </conditionalFormatting>
  <conditionalFormatting sqref="K17">
    <cfRule type="cellIs" dxfId="476" priority="26" operator="equal">
      <formula>""</formula>
    </cfRule>
  </conditionalFormatting>
  <conditionalFormatting sqref="K19">
    <cfRule type="cellIs" dxfId="475" priority="38" operator="equal">
      <formula>""</formula>
    </cfRule>
  </conditionalFormatting>
  <conditionalFormatting sqref="K21 K23 K27">
    <cfRule type="cellIs" dxfId="474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473" priority="28" operator="equal">
      <formula>""</formula>
    </cfRule>
  </conditionalFormatting>
  <conditionalFormatting sqref="K33">
    <cfRule type="cellIs" dxfId="472" priority="44" operator="equal">
      <formula>""</formula>
    </cfRule>
  </conditionalFormatting>
  <conditionalFormatting sqref="K35">
    <cfRule type="cellIs" dxfId="471" priority="10" operator="equal">
      <formula>""</formula>
    </cfRule>
  </conditionalFormatting>
  <conditionalFormatting sqref="M17">
    <cfRule type="cellIs" dxfId="470" priority="25" operator="equal">
      <formula>""</formula>
    </cfRule>
  </conditionalFormatting>
  <conditionalFormatting sqref="M19">
    <cfRule type="cellIs" dxfId="469" priority="37" operator="equal">
      <formula>""</formula>
    </cfRule>
  </conditionalFormatting>
  <conditionalFormatting sqref="M21 M23 M27">
    <cfRule type="cellIs" dxfId="468" priority="31" operator="equal">
      <formula>""</formula>
    </cfRule>
  </conditionalFormatting>
  <conditionalFormatting sqref="M33">
    <cfRule type="cellIs" dxfId="467" priority="43" operator="equal">
      <formula>""</formula>
    </cfRule>
  </conditionalFormatting>
  <conditionalFormatting sqref="M35">
    <cfRule type="cellIs" dxfId="466" priority="9" operator="equal">
      <formula>""</formula>
    </cfRule>
  </conditionalFormatting>
  <conditionalFormatting sqref="O17">
    <cfRule type="cellIs" dxfId="465" priority="24" operator="equal">
      <formula>""</formula>
    </cfRule>
  </conditionalFormatting>
  <conditionalFormatting sqref="O19">
    <cfRule type="cellIs" dxfId="464" priority="36" operator="equal">
      <formula>""</formula>
    </cfRule>
  </conditionalFormatting>
  <conditionalFormatting sqref="O21 O23 O27">
    <cfRule type="cellIs" dxfId="463" priority="30" operator="equal">
      <formula>""</formula>
    </cfRule>
  </conditionalFormatting>
  <conditionalFormatting sqref="O33">
    <cfRule type="cellIs" dxfId="462" priority="42" operator="equal">
      <formula>""</formula>
    </cfRule>
  </conditionalFormatting>
  <conditionalFormatting sqref="O35">
    <cfRule type="cellIs" dxfId="461" priority="8" operator="equal">
      <formula>""</formula>
    </cfRule>
  </conditionalFormatting>
  <conditionalFormatting sqref="Q17">
    <cfRule type="cellIs" dxfId="460" priority="23" operator="equal">
      <formula>""</formula>
    </cfRule>
  </conditionalFormatting>
  <conditionalFormatting sqref="Q19">
    <cfRule type="cellIs" dxfId="459" priority="35" operator="equal">
      <formula>""</formula>
    </cfRule>
  </conditionalFormatting>
  <conditionalFormatting sqref="Q21 Q23 Q27">
    <cfRule type="cellIs" dxfId="458" priority="29" operator="equal">
      <formula>""</formula>
    </cfRule>
  </conditionalFormatting>
  <conditionalFormatting sqref="Q33">
    <cfRule type="cellIs" dxfId="457" priority="41" operator="equal">
      <formula>""</formula>
    </cfRule>
  </conditionalFormatting>
  <conditionalFormatting sqref="Q35">
    <cfRule type="cellIs" dxfId="456" priority="7" operator="equal">
      <formula>""</formula>
    </cfRule>
  </conditionalFormatting>
  <conditionalFormatting sqref="S17 U17 W17 Y17 AA17 AC17">
    <cfRule type="cellIs" dxfId="455" priority="22" operator="equal">
      <formula>""</formula>
    </cfRule>
  </conditionalFormatting>
  <conditionalFormatting sqref="S19 U19 W19 Y19 AA19 AC19">
    <cfRule type="cellIs" dxfId="454" priority="34" operator="equal">
      <formula>""</formula>
    </cfRule>
  </conditionalFormatting>
  <conditionalFormatting sqref="S35 U35 W35 Y35 AA35 AC35">
    <cfRule type="cellIs" dxfId="453" priority="6" operator="equal">
      <formula>""</formula>
    </cfRule>
  </conditionalFormatting>
  <conditionalFormatting sqref="AE29 AE17 AE19 AE21 AE23 AE27 S33 U33 W33 Y33 AA33 AC33 AE33 AE35">
    <cfRule type="cellIs" dxfId="452" priority="40" operator="equal">
      <formula>""</formula>
    </cfRule>
  </conditionalFormatting>
  <conditionalFormatting sqref="AH35">
    <cfRule type="expression" dxfId="451" priority="13">
      <formula>AND(ISTEXT($D$36),#REF!="")</formula>
    </cfRule>
  </conditionalFormatting>
  <conditionalFormatting sqref="AH35:AJ36">
    <cfRule type="notContainsBlanks" dxfId="450" priority="12">
      <formula>LEN(TRIM(AH35))&gt;0</formula>
    </cfRule>
  </conditionalFormatting>
  <conditionalFormatting sqref="AN35:AN36">
    <cfRule type="expression" dxfId="449" priority="16">
      <formula>AND(ISTEXT($B$35),$F$34="")</formula>
    </cfRule>
  </conditionalFormatting>
  <conditionalFormatting sqref="AN35:AO36 D36:G36">
    <cfRule type="notContainsBlanks" dxfId="448" priority="46">
      <formula>LEN(TRIM(D35))&gt;0</formula>
    </cfRule>
  </conditionalFormatting>
  <conditionalFormatting sqref="AO35:AO36">
    <cfRule type="expression" dxfId="447" priority="17">
      <formula>AND(ISTEXT($B$35),$G$34="")</formula>
    </cfRule>
  </conditionalFormatting>
  <conditionalFormatting sqref="AQ13:AQ36">
    <cfRule type="notContainsBlanks" dxfId="446" priority="49">
      <formula>LEN(TRIM(AQ13))&gt;0</formula>
    </cfRule>
  </conditionalFormatting>
  <conditionalFormatting sqref="AQ15">
    <cfRule type="expression" dxfId="445" priority="18">
      <formula>AND(ISTEXT($C$14),#REF!="")</formula>
    </cfRule>
  </conditionalFormatting>
  <conditionalFormatting sqref="AQ17">
    <cfRule type="expression" dxfId="444" priority="5">
      <formula>AND(ISTEXT($C$14),#REF!="")</formula>
    </cfRule>
  </conditionalFormatting>
  <conditionalFormatting sqref="AQ33">
    <cfRule type="expression" dxfId="443" priority="4">
      <formula>AND(ISTEXT($C$14),#REF!="")</formula>
    </cfRule>
  </conditionalFormatting>
  <conditionalFormatting sqref="AT38:AT39">
    <cfRule type="expression" dxfId="442" priority="14">
      <formula>ISNUMBER($AT$38)</formula>
    </cfRule>
  </conditionalFormatting>
  <hyperlinks>
    <hyperlink ref="A8" r:id="rId1" xr:uid="{BEDA437C-2AF6-4CD7-973A-99C925A5B7D5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5558FF98-5E84-4710-8640-26BBC27AE459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50ABBC01-2D52-465B-964C-394D406C8228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339BC9-C2E8-40BA-9FC8-A8BA4C58A842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24875-3C4E-4351-B01C-E1AA34663F48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'別紙３-２'!A18</f>
        <v>12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439" priority="21">
      <formula>LEN(TRIM(G15))&gt;0</formula>
    </cfRule>
  </conditionalFormatting>
  <conditionalFormatting sqref="G33">
    <cfRule type="notContainsBlanks" dxfId="438" priority="2">
      <formula>LEN(TRIM(G33))&gt;0</formula>
    </cfRule>
  </conditionalFormatting>
  <conditionalFormatting sqref="G15:H16">
    <cfRule type="expression" dxfId="437" priority="47">
      <formula>AND(#REF!&gt;0,$G$15="")</formula>
    </cfRule>
  </conditionalFormatting>
  <conditionalFormatting sqref="G17:H18">
    <cfRule type="expression" dxfId="436" priority="48">
      <formula>AND(#REF!&gt;0,$G$17="")</formula>
    </cfRule>
  </conditionalFormatting>
  <conditionalFormatting sqref="G33:H34">
    <cfRule type="expression" dxfId="435" priority="3">
      <formula>AND(#REF!&gt;0,$G$15="")</formula>
    </cfRule>
  </conditionalFormatting>
  <conditionalFormatting sqref="I13 K13 M13 O13 Q13 S13 U13 W13 Y13 AA13 AC13 AE13 I33">
    <cfRule type="cellIs" dxfId="434" priority="45" operator="equal">
      <formula>""</formula>
    </cfRule>
  </conditionalFormatting>
  <conditionalFormatting sqref="I15 K15 M15 O15 Q15 S15 U15 W15 Y15 AA15 AC15 AE15 I17">
    <cfRule type="cellIs" dxfId="433" priority="27" operator="equal">
      <formula>""</formula>
    </cfRule>
  </conditionalFormatting>
  <conditionalFormatting sqref="I19">
    <cfRule type="cellIs" dxfId="432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431" priority="33" operator="equal">
      <formula>""</formula>
    </cfRule>
  </conditionalFormatting>
  <conditionalFormatting sqref="I35">
    <cfRule type="cellIs" dxfId="430" priority="11" operator="equal">
      <formula>""</formula>
    </cfRule>
  </conditionalFormatting>
  <conditionalFormatting sqref="I29:AF30">
    <cfRule type="expression" dxfId="429" priority="19">
      <formula>ISNUMBER($I$31:$AF$32)</formula>
    </cfRule>
  </conditionalFormatting>
  <conditionalFormatting sqref="I31:AF32">
    <cfRule type="expression" dxfId="428" priority="20">
      <formula>ISNUMBER($I$29:$AF$30)</formula>
    </cfRule>
  </conditionalFormatting>
  <conditionalFormatting sqref="K17">
    <cfRule type="cellIs" dxfId="427" priority="26" operator="equal">
      <formula>""</formula>
    </cfRule>
  </conditionalFormatting>
  <conditionalFormatting sqref="K19">
    <cfRule type="cellIs" dxfId="426" priority="38" operator="equal">
      <formula>""</formula>
    </cfRule>
  </conditionalFormatting>
  <conditionalFormatting sqref="K21 K23 K27">
    <cfRule type="cellIs" dxfId="425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424" priority="28" operator="equal">
      <formula>""</formula>
    </cfRule>
  </conditionalFormatting>
  <conditionalFormatting sqref="K33">
    <cfRule type="cellIs" dxfId="423" priority="44" operator="equal">
      <formula>""</formula>
    </cfRule>
  </conditionalFormatting>
  <conditionalFormatting sqref="K35">
    <cfRule type="cellIs" dxfId="422" priority="10" operator="equal">
      <formula>""</formula>
    </cfRule>
  </conditionalFormatting>
  <conditionalFormatting sqref="M17">
    <cfRule type="cellIs" dxfId="421" priority="25" operator="equal">
      <formula>""</formula>
    </cfRule>
  </conditionalFormatting>
  <conditionalFormatting sqref="M19">
    <cfRule type="cellIs" dxfId="420" priority="37" operator="equal">
      <formula>""</formula>
    </cfRule>
  </conditionalFormatting>
  <conditionalFormatting sqref="M21 M23 M27">
    <cfRule type="cellIs" dxfId="419" priority="31" operator="equal">
      <formula>""</formula>
    </cfRule>
  </conditionalFormatting>
  <conditionalFormatting sqref="M33">
    <cfRule type="cellIs" dxfId="418" priority="43" operator="equal">
      <formula>""</formula>
    </cfRule>
  </conditionalFormatting>
  <conditionalFormatting sqref="M35">
    <cfRule type="cellIs" dxfId="417" priority="9" operator="equal">
      <formula>""</formula>
    </cfRule>
  </conditionalFormatting>
  <conditionalFormatting sqref="O17">
    <cfRule type="cellIs" dxfId="416" priority="24" operator="equal">
      <formula>""</formula>
    </cfRule>
  </conditionalFormatting>
  <conditionalFormatting sqref="O19">
    <cfRule type="cellIs" dxfId="415" priority="36" operator="equal">
      <formula>""</formula>
    </cfRule>
  </conditionalFormatting>
  <conditionalFormatting sqref="O21 O23 O27">
    <cfRule type="cellIs" dxfId="414" priority="30" operator="equal">
      <formula>""</formula>
    </cfRule>
  </conditionalFormatting>
  <conditionalFormatting sqref="O33">
    <cfRule type="cellIs" dxfId="413" priority="42" operator="equal">
      <formula>""</formula>
    </cfRule>
  </conditionalFormatting>
  <conditionalFormatting sqref="O35">
    <cfRule type="cellIs" dxfId="412" priority="8" operator="equal">
      <formula>""</formula>
    </cfRule>
  </conditionalFormatting>
  <conditionalFormatting sqref="Q17">
    <cfRule type="cellIs" dxfId="411" priority="23" operator="equal">
      <formula>""</formula>
    </cfRule>
  </conditionalFormatting>
  <conditionalFormatting sqref="Q19">
    <cfRule type="cellIs" dxfId="410" priority="35" operator="equal">
      <formula>""</formula>
    </cfRule>
  </conditionalFormatting>
  <conditionalFormatting sqref="Q21 Q23 Q27">
    <cfRule type="cellIs" dxfId="409" priority="29" operator="equal">
      <formula>""</formula>
    </cfRule>
  </conditionalFormatting>
  <conditionalFormatting sqref="Q33">
    <cfRule type="cellIs" dxfId="408" priority="41" operator="equal">
      <formula>""</formula>
    </cfRule>
  </conditionalFormatting>
  <conditionalFormatting sqref="Q35">
    <cfRule type="cellIs" dxfId="407" priority="7" operator="equal">
      <formula>""</formula>
    </cfRule>
  </conditionalFormatting>
  <conditionalFormatting sqref="S17 U17 W17 Y17 AA17 AC17">
    <cfRule type="cellIs" dxfId="406" priority="22" operator="equal">
      <formula>""</formula>
    </cfRule>
  </conditionalFormatting>
  <conditionalFormatting sqref="S19 U19 W19 Y19 AA19 AC19">
    <cfRule type="cellIs" dxfId="405" priority="34" operator="equal">
      <formula>""</formula>
    </cfRule>
  </conditionalFormatting>
  <conditionalFormatting sqref="S35 U35 W35 Y35 AA35 AC35">
    <cfRule type="cellIs" dxfId="404" priority="6" operator="equal">
      <formula>""</formula>
    </cfRule>
  </conditionalFormatting>
  <conditionalFormatting sqref="AE29 AE17 AE19 AE21 AE23 AE27 S33 U33 W33 Y33 AA33 AC33 AE33 AE35">
    <cfRule type="cellIs" dxfId="403" priority="40" operator="equal">
      <formula>""</formula>
    </cfRule>
  </conditionalFormatting>
  <conditionalFormatting sqref="AH35">
    <cfRule type="expression" dxfId="402" priority="13">
      <formula>AND(ISTEXT($D$36),#REF!="")</formula>
    </cfRule>
  </conditionalFormatting>
  <conditionalFormatting sqref="AH35:AJ36">
    <cfRule type="notContainsBlanks" dxfId="401" priority="12">
      <formula>LEN(TRIM(AH35))&gt;0</formula>
    </cfRule>
  </conditionalFormatting>
  <conditionalFormatting sqref="AN35:AN36">
    <cfRule type="expression" dxfId="400" priority="16">
      <formula>AND(ISTEXT($B$35),$F$34="")</formula>
    </cfRule>
  </conditionalFormatting>
  <conditionalFormatting sqref="AN35:AO36 D36:G36">
    <cfRule type="notContainsBlanks" dxfId="399" priority="46">
      <formula>LEN(TRIM(D35))&gt;0</formula>
    </cfRule>
  </conditionalFormatting>
  <conditionalFormatting sqref="AO35:AO36">
    <cfRule type="expression" dxfId="398" priority="17">
      <formula>AND(ISTEXT($B$35),$G$34="")</formula>
    </cfRule>
  </conditionalFormatting>
  <conditionalFormatting sqref="AQ13:AQ36">
    <cfRule type="notContainsBlanks" dxfId="397" priority="49">
      <formula>LEN(TRIM(AQ13))&gt;0</formula>
    </cfRule>
  </conditionalFormatting>
  <conditionalFormatting sqref="AQ15">
    <cfRule type="expression" dxfId="396" priority="18">
      <formula>AND(ISTEXT($C$14),#REF!="")</formula>
    </cfRule>
  </conditionalFormatting>
  <conditionalFormatting sqref="AQ17">
    <cfRule type="expression" dxfId="395" priority="5">
      <formula>AND(ISTEXT($C$14),#REF!="")</formula>
    </cfRule>
  </conditionalFormatting>
  <conditionalFormatting sqref="AQ33">
    <cfRule type="expression" dxfId="394" priority="4">
      <formula>AND(ISTEXT($C$14),#REF!="")</formula>
    </cfRule>
  </conditionalFormatting>
  <conditionalFormatting sqref="AT38:AT39">
    <cfRule type="expression" dxfId="393" priority="14">
      <formula>ISNUMBER($AT$38)</formula>
    </cfRule>
  </conditionalFormatting>
  <hyperlinks>
    <hyperlink ref="A8" r:id="rId1" xr:uid="{8B2DE754-0324-4045-9BEC-1C01810EE5ED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0934769-963F-4280-BFA9-96E621824E14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42364A16-2BBF-4A1D-A971-C8A975C3E528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A1BC5E-BAF6-47B1-9FFA-4DA1191BE38D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272F8-FE87-4007-A93B-AA34107FC3FD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'別紙３-２'!A19</f>
        <v>13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390" priority="21">
      <formula>LEN(TRIM(G15))&gt;0</formula>
    </cfRule>
  </conditionalFormatting>
  <conditionalFormatting sqref="G33">
    <cfRule type="notContainsBlanks" dxfId="389" priority="2">
      <formula>LEN(TRIM(G33))&gt;0</formula>
    </cfRule>
  </conditionalFormatting>
  <conditionalFormatting sqref="G15:H16">
    <cfRule type="expression" dxfId="388" priority="47">
      <formula>AND(#REF!&gt;0,$G$15="")</formula>
    </cfRule>
  </conditionalFormatting>
  <conditionalFormatting sqref="G17:H18">
    <cfRule type="expression" dxfId="387" priority="48">
      <formula>AND(#REF!&gt;0,$G$17="")</formula>
    </cfRule>
  </conditionalFormatting>
  <conditionalFormatting sqref="G33:H34">
    <cfRule type="expression" dxfId="386" priority="3">
      <formula>AND(#REF!&gt;0,$G$15="")</formula>
    </cfRule>
  </conditionalFormatting>
  <conditionalFormatting sqref="I13 K13 M13 O13 Q13 S13 U13 W13 Y13 AA13 AC13 AE13 I33">
    <cfRule type="cellIs" dxfId="385" priority="45" operator="equal">
      <formula>""</formula>
    </cfRule>
  </conditionalFormatting>
  <conditionalFormatting sqref="I15 K15 M15 O15 Q15 S15 U15 W15 Y15 AA15 AC15 AE15 I17">
    <cfRule type="cellIs" dxfId="384" priority="27" operator="equal">
      <formula>""</formula>
    </cfRule>
  </conditionalFormatting>
  <conditionalFormatting sqref="I19">
    <cfRule type="cellIs" dxfId="383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382" priority="33" operator="equal">
      <formula>""</formula>
    </cfRule>
  </conditionalFormatting>
  <conditionalFormatting sqref="I35">
    <cfRule type="cellIs" dxfId="381" priority="11" operator="equal">
      <formula>""</formula>
    </cfRule>
  </conditionalFormatting>
  <conditionalFormatting sqref="I29:AF30">
    <cfRule type="expression" dxfId="380" priority="19">
      <formula>ISNUMBER($I$31:$AF$32)</formula>
    </cfRule>
  </conditionalFormatting>
  <conditionalFormatting sqref="I31:AF32">
    <cfRule type="expression" dxfId="379" priority="20">
      <formula>ISNUMBER($I$29:$AF$30)</formula>
    </cfRule>
  </conditionalFormatting>
  <conditionalFormatting sqref="K17">
    <cfRule type="cellIs" dxfId="378" priority="26" operator="equal">
      <formula>""</formula>
    </cfRule>
  </conditionalFormatting>
  <conditionalFormatting sqref="K19">
    <cfRule type="cellIs" dxfId="377" priority="38" operator="equal">
      <formula>""</formula>
    </cfRule>
  </conditionalFormatting>
  <conditionalFormatting sqref="K21 K23 K27">
    <cfRule type="cellIs" dxfId="376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375" priority="28" operator="equal">
      <formula>""</formula>
    </cfRule>
  </conditionalFormatting>
  <conditionalFormatting sqref="K33">
    <cfRule type="cellIs" dxfId="374" priority="44" operator="equal">
      <formula>""</formula>
    </cfRule>
  </conditionalFormatting>
  <conditionalFormatting sqref="K35">
    <cfRule type="cellIs" dxfId="373" priority="10" operator="equal">
      <formula>""</formula>
    </cfRule>
  </conditionalFormatting>
  <conditionalFormatting sqref="M17">
    <cfRule type="cellIs" dxfId="372" priority="25" operator="equal">
      <formula>""</formula>
    </cfRule>
  </conditionalFormatting>
  <conditionalFormatting sqref="M19">
    <cfRule type="cellIs" dxfId="371" priority="37" operator="equal">
      <formula>""</formula>
    </cfRule>
  </conditionalFormatting>
  <conditionalFormatting sqref="M21 M23 M27">
    <cfRule type="cellIs" dxfId="370" priority="31" operator="equal">
      <formula>""</formula>
    </cfRule>
  </conditionalFormatting>
  <conditionalFormatting sqref="M33">
    <cfRule type="cellIs" dxfId="369" priority="43" operator="equal">
      <formula>""</formula>
    </cfRule>
  </conditionalFormatting>
  <conditionalFormatting sqref="M35">
    <cfRule type="cellIs" dxfId="368" priority="9" operator="equal">
      <formula>""</formula>
    </cfRule>
  </conditionalFormatting>
  <conditionalFormatting sqref="O17">
    <cfRule type="cellIs" dxfId="367" priority="24" operator="equal">
      <formula>""</formula>
    </cfRule>
  </conditionalFormatting>
  <conditionalFormatting sqref="O19">
    <cfRule type="cellIs" dxfId="366" priority="36" operator="equal">
      <formula>""</formula>
    </cfRule>
  </conditionalFormatting>
  <conditionalFormatting sqref="O21 O23 O27">
    <cfRule type="cellIs" dxfId="365" priority="30" operator="equal">
      <formula>""</formula>
    </cfRule>
  </conditionalFormatting>
  <conditionalFormatting sqref="O33">
    <cfRule type="cellIs" dxfId="364" priority="42" operator="equal">
      <formula>""</formula>
    </cfRule>
  </conditionalFormatting>
  <conditionalFormatting sqref="O35">
    <cfRule type="cellIs" dxfId="363" priority="8" operator="equal">
      <formula>""</formula>
    </cfRule>
  </conditionalFormatting>
  <conditionalFormatting sqref="Q17">
    <cfRule type="cellIs" dxfId="362" priority="23" operator="equal">
      <formula>""</formula>
    </cfRule>
  </conditionalFormatting>
  <conditionalFormatting sqref="Q19">
    <cfRule type="cellIs" dxfId="361" priority="35" operator="equal">
      <formula>""</formula>
    </cfRule>
  </conditionalFormatting>
  <conditionalFormatting sqref="Q21 Q23 Q27">
    <cfRule type="cellIs" dxfId="360" priority="29" operator="equal">
      <formula>""</formula>
    </cfRule>
  </conditionalFormatting>
  <conditionalFormatting sqref="Q33">
    <cfRule type="cellIs" dxfId="359" priority="41" operator="equal">
      <formula>""</formula>
    </cfRule>
  </conditionalFormatting>
  <conditionalFormatting sqref="Q35">
    <cfRule type="cellIs" dxfId="358" priority="7" operator="equal">
      <formula>""</formula>
    </cfRule>
  </conditionalFormatting>
  <conditionalFormatting sqref="S17 U17 W17 Y17 AA17 AC17">
    <cfRule type="cellIs" dxfId="357" priority="22" operator="equal">
      <formula>""</formula>
    </cfRule>
  </conditionalFormatting>
  <conditionalFormatting sqref="S19 U19 W19 Y19 AA19 AC19">
    <cfRule type="cellIs" dxfId="356" priority="34" operator="equal">
      <formula>""</formula>
    </cfRule>
  </conditionalFormatting>
  <conditionalFormatting sqref="S35 U35 W35 Y35 AA35 AC35">
    <cfRule type="cellIs" dxfId="355" priority="6" operator="equal">
      <formula>""</formula>
    </cfRule>
  </conditionalFormatting>
  <conditionalFormatting sqref="AE29 AE17 AE19 AE21 AE23 AE27 S33 U33 W33 Y33 AA33 AC33 AE33 AE35">
    <cfRule type="cellIs" dxfId="354" priority="40" operator="equal">
      <formula>""</formula>
    </cfRule>
  </conditionalFormatting>
  <conditionalFormatting sqref="AH35">
    <cfRule type="expression" dxfId="353" priority="13">
      <formula>AND(ISTEXT($D$36),#REF!="")</formula>
    </cfRule>
  </conditionalFormatting>
  <conditionalFormatting sqref="AH35:AJ36">
    <cfRule type="notContainsBlanks" dxfId="352" priority="12">
      <formula>LEN(TRIM(AH35))&gt;0</formula>
    </cfRule>
  </conditionalFormatting>
  <conditionalFormatting sqref="AN35:AN36">
    <cfRule type="expression" dxfId="351" priority="16">
      <formula>AND(ISTEXT($B$35),$F$34="")</formula>
    </cfRule>
  </conditionalFormatting>
  <conditionalFormatting sqref="AN35:AO36 D36:G36">
    <cfRule type="notContainsBlanks" dxfId="350" priority="46">
      <formula>LEN(TRIM(D35))&gt;0</formula>
    </cfRule>
  </conditionalFormatting>
  <conditionalFormatting sqref="AO35:AO36">
    <cfRule type="expression" dxfId="349" priority="17">
      <formula>AND(ISTEXT($B$35),$G$34="")</formula>
    </cfRule>
  </conditionalFormatting>
  <conditionalFormatting sqref="AQ13:AQ36">
    <cfRule type="notContainsBlanks" dxfId="348" priority="49">
      <formula>LEN(TRIM(AQ13))&gt;0</formula>
    </cfRule>
  </conditionalFormatting>
  <conditionalFormatting sqref="AQ15">
    <cfRule type="expression" dxfId="347" priority="18">
      <formula>AND(ISTEXT($C$14),#REF!="")</formula>
    </cfRule>
  </conditionalFormatting>
  <conditionalFormatting sqref="AQ17">
    <cfRule type="expression" dxfId="346" priority="5">
      <formula>AND(ISTEXT($C$14),#REF!="")</formula>
    </cfRule>
  </conditionalFormatting>
  <conditionalFormatting sqref="AQ33">
    <cfRule type="expression" dxfId="345" priority="4">
      <formula>AND(ISTEXT($C$14),#REF!="")</formula>
    </cfRule>
  </conditionalFormatting>
  <conditionalFormatting sqref="AT38:AT39">
    <cfRule type="expression" dxfId="344" priority="14">
      <formula>ISNUMBER($AT$38)</formula>
    </cfRule>
  </conditionalFormatting>
  <hyperlinks>
    <hyperlink ref="A8" r:id="rId1" xr:uid="{F01637A4-16CF-4CB0-B7B5-DE6CE0856D30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03607055-086B-488E-A083-AEB2B7D34FC5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8EBCF87E-7DB4-45FB-8366-DF4A8CA74429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B520A3-7651-409D-A9AE-82BB2525406A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9771B-9ADA-47C3-A103-B68991C4F3BD}">
  <sheetPr>
    <tabColor theme="8" tint="0.39997558519241921"/>
    <pageSetUpPr fitToPage="1"/>
  </sheetPr>
  <dimension ref="A1:AV42"/>
  <sheetViews>
    <sheetView showGridLines="0" showZeros="0" showRuler="0" zoomScale="85" zoomScaleNormal="85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'別紙３-２'!A20</f>
        <v>14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341" priority="21">
      <formula>LEN(TRIM(G15))&gt;0</formula>
    </cfRule>
  </conditionalFormatting>
  <conditionalFormatting sqref="G33">
    <cfRule type="notContainsBlanks" dxfId="340" priority="2">
      <formula>LEN(TRIM(G33))&gt;0</formula>
    </cfRule>
  </conditionalFormatting>
  <conditionalFormatting sqref="G15:H16">
    <cfRule type="expression" dxfId="339" priority="47">
      <formula>AND(#REF!&gt;0,$G$15="")</formula>
    </cfRule>
  </conditionalFormatting>
  <conditionalFormatting sqref="G17:H18">
    <cfRule type="expression" dxfId="338" priority="48">
      <formula>AND(#REF!&gt;0,$G$17="")</formula>
    </cfRule>
  </conditionalFormatting>
  <conditionalFormatting sqref="G33:H34">
    <cfRule type="expression" dxfId="337" priority="3">
      <formula>AND(#REF!&gt;0,$G$15="")</formula>
    </cfRule>
  </conditionalFormatting>
  <conditionalFormatting sqref="I13 K13 M13 O13 Q13 S13 U13 W13 Y13 AA13 AC13 AE13 I33">
    <cfRule type="cellIs" dxfId="336" priority="45" operator="equal">
      <formula>""</formula>
    </cfRule>
  </conditionalFormatting>
  <conditionalFormatting sqref="I15 K15 M15 O15 Q15 S15 U15 W15 Y15 AA15 AC15 AE15 I17">
    <cfRule type="cellIs" dxfId="335" priority="27" operator="equal">
      <formula>""</formula>
    </cfRule>
  </conditionalFormatting>
  <conditionalFormatting sqref="I19">
    <cfRule type="cellIs" dxfId="334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333" priority="33" operator="equal">
      <formula>""</formula>
    </cfRule>
  </conditionalFormatting>
  <conditionalFormatting sqref="I35">
    <cfRule type="cellIs" dxfId="332" priority="11" operator="equal">
      <formula>""</formula>
    </cfRule>
  </conditionalFormatting>
  <conditionalFormatting sqref="I29:AF30">
    <cfRule type="expression" dxfId="331" priority="19">
      <formula>ISNUMBER($I$31:$AF$32)</formula>
    </cfRule>
  </conditionalFormatting>
  <conditionalFormatting sqref="I31:AF32">
    <cfRule type="expression" dxfId="330" priority="20">
      <formula>ISNUMBER($I$29:$AF$30)</formula>
    </cfRule>
  </conditionalFormatting>
  <conditionalFormatting sqref="K17">
    <cfRule type="cellIs" dxfId="329" priority="26" operator="equal">
      <formula>""</formula>
    </cfRule>
  </conditionalFormatting>
  <conditionalFormatting sqref="K19">
    <cfRule type="cellIs" dxfId="328" priority="38" operator="equal">
      <formula>""</formula>
    </cfRule>
  </conditionalFormatting>
  <conditionalFormatting sqref="K21 K23 K27">
    <cfRule type="cellIs" dxfId="327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326" priority="28" operator="equal">
      <formula>""</formula>
    </cfRule>
  </conditionalFormatting>
  <conditionalFormatting sqref="K33">
    <cfRule type="cellIs" dxfId="325" priority="44" operator="equal">
      <formula>""</formula>
    </cfRule>
  </conditionalFormatting>
  <conditionalFormatting sqref="K35">
    <cfRule type="cellIs" dxfId="324" priority="10" operator="equal">
      <formula>""</formula>
    </cfRule>
  </conditionalFormatting>
  <conditionalFormatting sqref="M17">
    <cfRule type="cellIs" dxfId="323" priority="25" operator="equal">
      <formula>""</formula>
    </cfRule>
  </conditionalFormatting>
  <conditionalFormatting sqref="M19">
    <cfRule type="cellIs" dxfId="322" priority="37" operator="equal">
      <formula>""</formula>
    </cfRule>
  </conditionalFormatting>
  <conditionalFormatting sqref="M21 M23 M27">
    <cfRule type="cellIs" dxfId="321" priority="31" operator="equal">
      <formula>""</formula>
    </cfRule>
  </conditionalFormatting>
  <conditionalFormatting sqref="M33">
    <cfRule type="cellIs" dxfId="320" priority="43" operator="equal">
      <formula>""</formula>
    </cfRule>
  </conditionalFormatting>
  <conditionalFormatting sqref="M35">
    <cfRule type="cellIs" dxfId="319" priority="9" operator="equal">
      <formula>""</formula>
    </cfRule>
  </conditionalFormatting>
  <conditionalFormatting sqref="O17">
    <cfRule type="cellIs" dxfId="318" priority="24" operator="equal">
      <formula>""</formula>
    </cfRule>
  </conditionalFormatting>
  <conditionalFormatting sqref="O19">
    <cfRule type="cellIs" dxfId="317" priority="36" operator="equal">
      <formula>""</formula>
    </cfRule>
  </conditionalFormatting>
  <conditionalFormatting sqref="O21 O23 O27">
    <cfRule type="cellIs" dxfId="316" priority="30" operator="equal">
      <formula>""</formula>
    </cfRule>
  </conditionalFormatting>
  <conditionalFormatting sqref="O33">
    <cfRule type="cellIs" dxfId="315" priority="42" operator="equal">
      <formula>""</formula>
    </cfRule>
  </conditionalFormatting>
  <conditionalFormatting sqref="O35">
    <cfRule type="cellIs" dxfId="314" priority="8" operator="equal">
      <formula>""</formula>
    </cfRule>
  </conditionalFormatting>
  <conditionalFormatting sqref="Q17">
    <cfRule type="cellIs" dxfId="313" priority="23" operator="equal">
      <formula>""</formula>
    </cfRule>
  </conditionalFormatting>
  <conditionalFormatting sqref="Q19">
    <cfRule type="cellIs" dxfId="312" priority="35" operator="equal">
      <formula>""</formula>
    </cfRule>
  </conditionalFormatting>
  <conditionalFormatting sqref="Q21 Q23 Q27">
    <cfRule type="cellIs" dxfId="311" priority="29" operator="equal">
      <formula>""</formula>
    </cfRule>
  </conditionalFormatting>
  <conditionalFormatting sqref="Q33">
    <cfRule type="cellIs" dxfId="310" priority="41" operator="equal">
      <formula>""</formula>
    </cfRule>
  </conditionalFormatting>
  <conditionalFormatting sqref="Q35">
    <cfRule type="cellIs" dxfId="309" priority="7" operator="equal">
      <formula>""</formula>
    </cfRule>
  </conditionalFormatting>
  <conditionalFormatting sqref="S17 U17 W17 Y17 AA17 AC17">
    <cfRule type="cellIs" dxfId="308" priority="22" operator="equal">
      <formula>""</formula>
    </cfRule>
  </conditionalFormatting>
  <conditionalFormatting sqref="S19 U19 W19 Y19 AA19 AC19">
    <cfRule type="cellIs" dxfId="307" priority="34" operator="equal">
      <formula>""</formula>
    </cfRule>
  </conditionalFormatting>
  <conditionalFormatting sqref="S35 U35 W35 Y35 AA35 AC35">
    <cfRule type="cellIs" dxfId="306" priority="6" operator="equal">
      <formula>""</formula>
    </cfRule>
  </conditionalFormatting>
  <conditionalFormatting sqref="AE29 AE17 AE19 AE21 AE23 AE27 S33 U33 W33 Y33 AA33 AC33 AE33 AE35">
    <cfRule type="cellIs" dxfId="305" priority="40" operator="equal">
      <formula>""</formula>
    </cfRule>
  </conditionalFormatting>
  <conditionalFormatting sqref="AH35">
    <cfRule type="expression" dxfId="304" priority="13">
      <formula>AND(ISTEXT($D$36),#REF!="")</formula>
    </cfRule>
  </conditionalFormatting>
  <conditionalFormatting sqref="AH35:AJ36">
    <cfRule type="notContainsBlanks" dxfId="303" priority="12">
      <formula>LEN(TRIM(AH35))&gt;0</formula>
    </cfRule>
  </conditionalFormatting>
  <conditionalFormatting sqref="AN35:AN36">
    <cfRule type="expression" dxfId="302" priority="16">
      <formula>AND(ISTEXT($B$35),$F$34="")</formula>
    </cfRule>
  </conditionalFormatting>
  <conditionalFormatting sqref="AN35:AO36 D36:G36">
    <cfRule type="notContainsBlanks" dxfId="301" priority="46">
      <formula>LEN(TRIM(D35))&gt;0</formula>
    </cfRule>
  </conditionalFormatting>
  <conditionalFormatting sqref="AO35:AO36">
    <cfRule type="expression" dxfId="300" priority="17">
      <formula>AND(ISTEXT($B$35),$G$34="")</formula>
    </cfRule>
  </conditionalFormatting>
  <conditionalFormatting sqref="AQ13:AQ36">
    <cfRule type="notContainsBlanks" dxfId="299" priority="49">
      <formula>LEN(TRIM(AQ13))&gt;0</formula>
    </cfRule>
  </conditionalFormatting>
  <conditionalFormatting sqref="AQ15">
    <cfRule type="expression" dxfId="298" priority="18">
      <formula>AND(ISTEXT($C$14),#REF!="")</formula>
    </cfRule>
  </conditionalFormatting>
  <conditionalFormatting sqref="AQ17">
    <cfRule type="expression" dxfId="297" priority="5">
      <formula>AND(ISTEXT($C$14),#REF!="")</formula>
    </cfRule>
  </conditionalFormatting>
  <conditionalFormatting sqref="AQ33">
    <cfRule type="expression" dxfId="296" priority="4">
      <formula>AND(ISTEXT($C$14),#REF!="")</formula>
    </cfRule>
  </conditionalFormatting>
  <conditionalFormatting sqref="AT38:AT39">
    <cfRule type="expression" dxfId="295" priority="14">
      <formula>ISNUMBER($AT$38)</formula>
    </cfRule>
  </conditionalFormatting>
  <hyperlinks>
    <hyperlink ref="A8" r:id="rId1" xr:uid="{D0118DF4-F0D7-4E5C-A326-45B80139B270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6622FA27-E92C-443E-9163-F834B9FA9AFE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E24941A6-7669-4A7C-BCCB-7DB77D01B6E4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DDCB011-4B91-4F84-97FC-5DB14E2AD7DE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69AC-0568-496D-8D92-864F565DF41B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'別紙３-２'!A21</f>
        <v>15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292" priority="21">
      <formula>LEN(TRIM(G15))&gt;0</formula>
    </cfRule>
  </conditionalFormatting>
  <conditionalFormatting sqref="G33">
    <cfRule type="notContainsBlanks" dxfId="291" priority="2">
      <formula>LEN(TRIM(G33))&gt;0</formula>
    </cfRule>
  </conditionalFormatting>
  <conditionalFormatting sqref="G15:H16">
    <cfRule type="expression" dxfId="290" priority="47">
      <formula>AND(#REF!&gt;0,$G$15="")</formula>
    </cfRule>
  </conditionalFormatting>
  <conditionalFormatting sqref="G17:H18">
    <cfRule type="expression" dxfId="289" priority="48">
      <formula>AND(#REF!&gt;0,$G$17="")</formula>
    </cfRule>
  </conditionalFormatting>
  <conditionalFormatting sqref="G33:H34">
    <cfRule type="expression" dxfId="288" priority="3">
      <formula>AND(#REF!&gt;0,$G$15="")</formula>
    </cfRule>
  </conditionalFormatting>
  <conditionalFormatting sqref="I13 K13 M13 O13 Q13 S13 U13 W13 Y13 AA13 AC13 AE13 I33">
    <cfRule type="cellIs" dxfId="287" priority="45" operator="equal">
      <formula>""</formula>
    </cfRule>
  </conditionalFormatting>
  <conditionalFormatting sqref="I15 K15 M15 O15 Q15 S15 U15 W15 Y15 AA15 AC15 AE15 I17">
    <cfRule type="cellIs" dxfId="286" priority="27" operator="equal">
      <formula>""</formula>
    </cfRule>
  </conditionalFormatting>
  <conditionalFormatting sqref="I19">
    <cfRule type="cellIs" dxfId="285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284" priority="33" operator="equal">
      <formula>""</formula>
    </cfRule>
  </conditionalFormatting>
  <conditionalFormatting sqref="I35">
    <cfRule type="cellIs" dxfId="283" priority="11" operator="equal">
      <formula>""</formula>
    </cfRule>
  </conditionalFormatting>
  <conditionalFormatting sqref="I29:AF30">
    <cfRule type="expression" dxfId="282" priority="19">
      <formula>ISNUMBER($I$31:$AF$32)</formula>
    </cfRule>
  </conditionalFormatting>
  <conditionalFormatting sqref="I31:AF32">
    <cfRule type="expression" dxfId="281" priority="20">
      <formula>ISNUMBER($I$29:$AF$30)</formula>
    </cfRule>
  </conditionalFormatting>
  <conditionalFormatting sqref="K17">
    <cfRule type="cellIs" dxfId="280" priority="26" operator="equal">
      <formula>""</formula>
    </cfRule>
  </conditionalFormatting>
  <conditionalFormatting sqref="K19">
    <cfRule type="cellIs" dxfId="279" priority="38" operator="equal">
      <formula>""</formula>
    </cfRule>
  </conditionalFormatting>
  <conditionalFormatting sqref="K21 K23 K27">
    <cfRule type="cellIs" dxfId="278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277" priority="28" operator="equal">
      <formula>""</formula>
    </cfRule>
  </conditionalFormatting>
  <conditionalFormatting sqref="K33">
    <cfRule type="cellIs" dxfId="276" priority="44" operator="equal">
      <formula>""</formula>
    </cfRule>
  </conditionalFormatting>
  <conditionalFormatting sqref="K35">
    <cfRule type="cellIs" dxfId="275" priority="10" operator="equal">
      <formula>""</formula>
    </cfRule>
  </conditionalFormatting>
  <conditionalFormatting sqref="M17">
    <cfRule type="cellIs" dxfId="274" priority="25" operator="equal">
      <formula>""</formula>
    </cfRule>
  </conditionalFormatting>
  <conditionalFormatting sqref="M19">
    <cfRule type="cellIs" dxfId="273" priority="37" operator="equal">
      <formula>""</formula>
    </cfRule>
  </conditionalFormatting>
  <conditionalFormatting sqref="M21 M23 M27">
    <cfRule type="cellIs" dxfId="272" priority="31" operator="equal">
      <formula>""</formula>
    </cfRule>
  </conditionalFormatting>
  <conditionalFormatting sqref="M33">
    <cfRule type="cellIs" dxfId="271" priority="43" operator="equal">
      <formula>""</formula>
    </cfRule>
  </conditionalFormatting>
  <conditionalFormatting sqref="M35">
    <cfRule type="cellIs" dxfId="270" priority="9" operator="equal">
      <formula>""</formula>
    </cfRule>
  </conditionalFormatting>
  <conditionalFormatting sqref="O17">
    <cfRule type="cellIs" dxfId="269" priority="24" operator="equal">
      <formula>""</formula>
    </cfRule>
  </conditionalFormatting>
  <conditionalFormatting sqref="O19">
    <cfRule type="cellIs" dxfId="268" priority="36" operator="equal">
      <formula>""</formula>
    </cfRule>
  </conditionalFormatting>
  <conditionalFormatting sqref="O21 O23 O27">
    <cfRule type="cellIs" dxfId="267" priority="30" operator="equal">
      <formula>""</formula>
    </cfRule>
  </conditionalFormatting>
  <conditionalFormatting sqref="O33">
    <cfRule type="cellIs" dxfId="266" priority="42" operator="equal">
      <formula>""</formula>
    </cfRule>
  </conditionalFormatting>
  <conditionalFormatting sqref="O35">
    <cfRule type="cellIs" dxfId="265" priority="8" operator="equal">
      <formula>""</formula>
    </cfRule>
  </conditionalFormatting>
  <conditionalFormatting sqref="Q17">
    <cfRule type="cellIs" dxfId="264" priority="23" operator="equal">
      <formula>""</formula>
    </cfRule>
  </conditionalFormatting>
  <conditionalFormatting sqref="Q19">
    <cfRule type="cellIs" dxfId="263" priority="35" operator="equal">
      <formula>""</formula>
    </cfRule>
  </conditionalFormatting>
  <conditionalFormatting sqref="Q21 Q23 Q27">
    <cfRule type="cellIs" dxfId="262" priority="29" operator="equal">
      <formula>""</formula>
    </cfRule>
  </conditionalFormatting>
  <conditionalFormatting sqref="Q33">
    <cfRule type="cellIs" dxfId="261" priority="41" operator="equal">
      <formula>""</formula>
    </cfRule>
  </conditionalFormatting>
  <conditionalFormatting sqref="Q35">
    <cfRule type="cellIs" dxfId="260" priority="7" operator="equal">
      <formula>""</formula>
    </cfRule>
  </conditionalFormatting>
  <conditionalFormatting sqref="S17 U17 W17 Y17 AA17 AC17">
    <cfRule type="cellIs" dxfId="259" priority="22" operator="equal">
      <formula>""</formula>
    </cfRule>
  </conditionalFormatting>
  <conditionalFormatting sqref="S19 U19 W19 Y19 AA19 AC19">
    <cfRule type="cellIs" dxfId="258" priority="34" operator="equal">
      <formula>""</formula>
    </cfRule>
  </conditionalFormatting>
  <conditionalFormatting sqref="S35 U35 W35 Y35 AA35 AC35">
    <cfRule type="cellIs" dxfId="257" priority="6" operator="equal">
      <formula>""</formula>
    </cfRule>
  </conditionalFormatting>
  <conditionalFormatting sqref="AE29 AE17 AE19 AE21 AE23 AE27 S33 U33 W33 Y33 AA33 AC33 AE33 AE35">
    <cfRule type="cellIs" dxfId="256" priority="40" operator="equal">
      <formula>""</formula>
    </cfRule>
  </conditionalFormatting>
  <conditionalFormatting sqref="AH35">
    <cfRule type="expression" dxfId="255" priority="13">
      <formula>AND(ISTEXT($D$36),#REF!="")</formula>
    </cfRule>
  </conditionalFormatting>
  <conditionalFormatting sqref="AH35:AJ36">
    <cfRule type="notContainsBlanks" dxfId="254" priority="12">
      <formula>LEN(TRIM(AH35))&gt;0</formula>
    </cfRule>
  </conditionalFormatting>
  <conditionalFormatting sqref="AN35:AN36">
    <cfRule type="expression" dxfId="253" priority="16">
      <formula>AND(ISTEXT($B$35),$F$34="")</formula>
    </cfRule>
  </conditionalFormatting>
  <conditionalFormatting sqref="AN35:AO36 D36:G36">
    <cfRule type="notContainsBlanks" dxfId="252" priority="46">
      <formula>LEN(TRIM(D35))&gt;0</formula>
    </cfRule>
  </conditionalFormatting>
  <conditionalFormatting sqref="AO35:AO36">
    <cfRule type="expression" dxfId="251" priority="17">
      <formula>AND(ISTEXT($B$35),$G$34="")</formula>
    </cfRule>
  </conditionalFormatting>
  <conditionalFormatting sqref="AQ13:AQ36">
    <cfRule type="notContainsBlanks" dxfId="250" priority="49">
      <formula>LEN(TRIM(AQ13))&gt;0</formula>
    </cfRule>
  </conditionalFormatting>
  <conditionalFormatting sqref="AQ15">
    <cfRule type="expression" dxfId="249" priority="18">
      <formula>AND(ISTEXT($C$14),#REF!="")</formula>
    </cfRule>
  </conditionalFormatting>
  <conditionalFormatting sqref="AQ17">
    <cfRule type="expression" dxfId="248" priority="5">
      <formula>AND(ISTEXT($C$14),#REF!="")</formula>
    </cfRule>
  </conditionalFormatting>
  <conditionalFormatting sqref="AQ33">
    <cfRule type="expression" dxfId="247" priority="4">
      <formula>AND(ISTEXT($C$14),#REF!="")</formula>
    </cfRule>
  </conditionalFormatting>
  <conditionalFormatting sqref="AT38:AT39">
    <cfRule type="expression" dxfId="246" priority="14">
      <formula>ISNUMBER($AT$38)</formula>
    </cfRule>
  </conditionalFormatting>
  <hyperlinks>
    <hyperlink ref="A8" r:id="rId1" xr:uid="{E769383E-AA4E-45D7-8225-756CF20FB986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8BA84C49-D1A2-4130-98E7-900A4BA3436B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B95FD6AC-89BC-461E-9CD9-48A0590A96A7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6AB57A-8E7B-4349-BF10-E6A6C9545C43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D7AF3-E1EB-4DC1-A0D8-F10726D7E8B8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'別紙３-２'!A22</f>
        <v>16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243" priority="21">
      <formula>LEN(TRIM(G15))&gt;0</formula>
    </cfRule>
  </conditionalFormatting>
  <conditionalFormatting sqref="G33">
    <cfRule type="notContainsBlanks" dxfId="242" priority="2">
      <formula>LEN(TRIM(G33))&gt;0</formula>
    </cfRule>
  </conditionalFormatting>
  <conditionalFormatting sqref="G15:H16">
    <cfRule type="expression" dxfId="241" priority="47">
      <formula>AND(#REF!&gt;0,$G$15="")</formula>
    </cfRule>
  </conditionalFormatting>
  <conditionalFormatting sqref="G17:H18">
    <cfRule type="expression" dxfId="240" priority="48">
      <formula>AND(#REF!&gt;0,$G$17="")</formula>
    </cfRule>
  </conditionalFormatting>
  <conditionalFormatting sqref="G33:H34">
    <cfRule type="expression" dxfId="239" priority="3">
      <formula>AND(#REF!&gt;0,$G$15="")</formula>
    </cfRule>
  </conditionalFormatting>
  <conditionalFormatting sqref="I13 K13 M13 O13 Q13 S13 U13 W13 Y13 AA13 AC13 AE13 I33">
    <cfRule type="cellIs" dxfId="238" priority="45" operator="equal">
      <formula>""</formula>
    </cfRule>
  </conditionalFormatting>
  <conditionalFormatting sqref="I15 K15 M15 O15 Q15 S15 U15 W15 Y15 AA15 AC15 AE15 I17">
    <cfRule type="cellIs" dxfId="237" priority="27" operator="equal">
      <formula>""</formula>
    </cfRule>
  </conditionalFormatting>
  <conditionalFormatting sqref="I19">
    <cfRule type="cellIs" dxfId="236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235" priority="33" operator="equal">
      <formula>""</formula>
    </cfRule>
  </conditionalFormatting>
  <conditionalFormatting sqref="I35">
    <cfRule type="cellIs" dxfId="234" priority="11" operator="equal">
      <formula>""</formula>
    </cfRule>
  </conditionalFormatting>
  <conditionalFormatting sqref="I29:AF30">
    <cfRule type="expression" dxfId="233" priority="19">
      <formula>ISNUMBER($I$31:$AF$32)</formula>
    </cfRule>
  </conditionalFormatting>
  <conditionalFormatting sqref="I31:AF32">
    <cfRule type="expression" dxfId="232" priority="20">
      <formula>ISNUMBER($I$29:$AF$30)</formula>
    </cfRule>
  </conditionalFormatting>
  <conditionalFormatting sqref="K17">
    <cfRule type="cellIs" dxfId="231" priority="26" operator="equal">
      <formula>""</formula>
    </cfRule>
  </conditionalFormatting>
  <conditionalFormatting sqref="K19">
    <cfRule type="cellIs" dxfId="230" priority="38" operator="equal">
      <formula>""</formula>
    </cfRule>
  </conditionalFormatting>
  <conditionalFormatting sqref="K21 K23 K27">
    <cfRule type="cellIs" dxfId="229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228" priority="28" operator="equal">
      <formula>""</formula>
    </cfRule>
  </conditionalFormatting>
  <conditionalFormatting sqref="K33">
    <cfRule type="cellIs" dxfId="227" priority="44" operator="equal">
      <formula>""</formula>
    </cfRule>
  </conditionalFormatting>
  <conditionalFormatting sqref="K35">
    <cfRule type="cellIs" dxfId="226" priority="10" operator="equal">
      <formula>""</formula>
    </cfRule>
  </conditionalFormatting>
  <conditionalFormatting sqref="M17">
    <cfRule type="cellIs" dxfId="225" priority="25" operator="equal">
      <formula>""</formula>
    </cfRule>
  </conditionalFormatting>
  <conditionalFormatting sqref="M19">
    <cfRule type="cellIs" dxfId="224" priority="37" operator="equal">
      <formula>""</formula>
    </cfRule>
  </conditionalFormatting>
  <conditionalFormatting sqref="M21 M23 M27">
    <cfRule type="cellIs" dxfId="223" priority="31" operator="equal">
      <formula>""</formula>
    </cfRule>
  </conditionalFormatting>
  <conditionalFormatting sqref="M33">
    <cfRule type="cellIs" dxfId="222" priority="43" operator="equal">
      <formula>""</formula>
    </cfRule>
  </conditionalFormatting>
  <conditionalFormatting sqref="M35">
    <cfRule type="cellIs" dxfId="221" priority="9" operator="equal">
      <formula>""</formula>
    </cfRule>
  </conditionalFormatting>
  <conditionalFormatting sqref="O17">
    <cfRule type="cellIs" dxfId="220" priority="24" operator="equal">
      <formula>""</formula>
    </cfRule>
  </conditionalFormatting>
  <conditionalFormatting sqref="O19">
    <cfRule type="cellIs" dxfId="219" priority="36" operator="equal">
      <formula>""</formula>
    </cfRule>
  </conditionalFormatting>
  <conditionalFormatting sqref="O21 O23 O27">
    <cfRule type="cellIs" dxfId="218" priority="30" operator="equal">
      <formula>""</formula>
    </cfRule>
  </conditionalFormatting>
  <conditionalFormatting sqref="O33">
    <cfRule type="cellIs" dxfId="217" priority="42" operator="equal">
      <formula>""</formula>
    </cfRule>
  </conditionalFormatting>
  <conditionalFormatting sqref="O35">
    <cfRule type="cellIs" dxfId="216" priority="8" operator="equal">
      <formula>""</formula>
    </cfRule>
  </conditionalFormatting>
  <conditionalFormatting sqref="Q17">
    <cfRule type="cellIs" dxfId="215" priority="23" operator="equal">
      <formula>""</formula>
    </cfRule>
  </conditionalFormatting>
  <conditionalFormatting sqref="Q19">
    <cfRule type="cellIs" dxfId="214" priority="35" operator="equal">
      <formula>""</formula>
    </cfRule>
  </conditionalFormatting>
  <conditionalFormatting sqref="Q21 Q23 Q27">
    <cfRule type="cellIs" dxfId="213" priority="29" operator="equal">
      <formula>""</formula>
    </cfRule>
  </conditionalFormatting>
  <conditionalFormatting sqref="Q33">
    <cfRule type="cellIs" dxfId="212" priority="41" operator="equal">
      <formula>""</formula>
    </cfRule>
  </conditionalFormatting>
  <conditionalFormatting sqref="Q35">
    <cfRule type="cellIs" dxfId="211" priority="7" operator="equal">
      <formula>""</formula>
    </cfRule>
  </conditionalFormatting>
  <conditionalFormatting sqref="S17 U17 W17 Y17 AA17 AC17">
    <cfRule type="cellIs" dxfId="210" priority="22" operator="equal">
      <formula>""</formula>
    </cfRule>
  </conditionalFormatting>
  <conditionalFormatting sqref="S19 U19 W19 Y19 AA19 AC19">
    <cfRule type="cellIs" dxfId="209" priority="34" operator="equal">
      <formula>""</formula>
    </cfRule>
  </conditionalFormatting>
  <conditionalFormatting sqref="S35 U35 W35 Y35 AA35 AC35">
    <cfRule type="cellIs" dxfId="208" priority="6" operator="equal">
      <formula>""</formula>
    </cfRule>
  </conditionalFormatting>
  <conditionalFormatting sqref="AE29 AE17 AE19 AE21 AE23 AE27 S33 U33 W33 Y33 AA33 AC33 AE33 AE35">
    <cfRule type="cellIs" dxfId="207" priority="40" operator="equal">
      <formula>""</formula>
    </cfRule>
  </conditionalFormatting>
  <conditionalFormatting sqref="AH35">
    <cfRule type="expression" dxfId="206" priority="13">
      <formula>AND(ISTEXT($D$36),#REF!="")</formula>
    </cfRule>
  </conditionalFormatting>
  <conditionalFormatting sqref="AH35:AJ36">
    <cfRule type="notContainsBlanks" dxfId="205" priority="12">
      <formula>LEN(TRIM(AH35))&gt;0</formula>
    </cfRule>
  </conditionalFormatting>
  <conditionalFormatting sqref="AN35:AN36">
    <cfRule type="expression" dxfId="204" priority="16">
      <formula>AND(ISTEXT($B$35),$F$34="")</formula>
    </cfRule>
  </conditionalFormatting>
  <conditionalFormatting sqref="AN35:AO36 D36:G36">
    <cfRule type="notContainsBlanks" dxfId="203" priority="46">
      <formula>LEN(TRIM(D35))&gt;0</formula>
    </cfRule>
  </conditionalFormatting>
  <conditionalFormatting sqref="AO35:AO36">
    <cfRule type="expression" dxfId="202" priority="17">
      <formula>AND(ISTEXT($B$35),$G$34="")</formula>
    </cfRule>
  </conditionalFormatting>
  <conditionalFormatting sqref="AQ13:AQ36">
    <cfRule type="notContainsBlanks" dxfId="201" priority="49">
      <formula>LEN(TRIM(AQ13))&gt;0</formula>
    </cfRule>
  </conditionalFormatting>
  <conditionalFormatting sqref="AQ15">
    <cfRule type="expression" dxfId="200" priority="18">
      <formula>AND(ISTEXT($C$14),#REF!="")</formula>
    </cfRule>
  </conditionalFormatting>
  <conditionalFormatting sqref="AQ17">
    <cfRule type="expression" dxfId="199" priority="5">
      <formula>AND(ISTEXT($C$14),#REF!="")</formula>
    </cfRule>
  </conditionalFormatting>
  <conditionalFormatting sqref="AQ33">
    <cfRule type="expression" dxfId="198" priority="4">
      <formula>AND(ISTEXT($C$14),#REF!="")</formula>
    </cfRule>
  </conditionalFormatting>
  <conditionalFormatting sqref="AT38:AT39">
    <cfRule type="expression" dxfId="197" priority="14">
      <formula>ISNUMBER($AT$38)</formula>
    </cfRule>
  </conditionalFormatting>
  <hyperlinks>
    <hyperlink ref="A8" r:id="rId1" xr:uid="{C17CAF15-CBD9-4F2E-86D0-193A45BCBC29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D63B2FE8-B071-40AE-9C41-6D960878DA73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3DE2C708-9779-4497-B342-48AD38849866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59B7D-7056-4D99-B4B0-6F8C8CC931CB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2441D-3DE4-49EF-B834-AE5D8CC471CE}">
  <sheetPr codeName="Sheet8">
    <tabColor theme="8" tint="0.39997558519241921"/>
    <pageSetUpPr fitToPage="1"/>
  </sheetPr>
  <dimension ref="A1:AB45"/>
  <sheetViews>
    <sheetView showZeros="0" topLeftCell="A10" zoomScale="70" zoomScaleNormal="70" zoomScaleSheetLayoutView="75" workbookViewId="0">
      <selection activeCell="B4" sqref="B4:K4"/>
    </sheetView>
  </sheetViews>
  <sheetFormatPr defaultRowHeight="17.649999999999999"/>
  <cols>
    <col min="1" max="1" width="3.125" style="210" customWidth="1"/>
    <col min="2" max="3" width="2.5" style="210" customWidth="1"/>
    <col min="4" max="4" width="8.9375" style="210" customWidth="1"/>
    <col min="5" max="5" width="12.375" style="210" customWidth="1"/>
    <col min="6" max="6" width="12.6875" style="210" customWidth="1"/>
    <col min="7" max="9" width="12.0625" style="210" customWidth="1"/>
    <col min="10" max="11" width="13.5" style="210" customWidth="1"/>
    <col min="12" max="13" width="1.3125" style="209" customWidth="1"/>
    <col min="14" max="14" width="18.5625" style="210" customWidth="1"/>
    <col min="15" max="15" width="3.125" style="210" customWidth="1"/>
    <col min="16" max="17" width="2.5" style="210" customWidth="1"/>
    <col min="18" max="18" width="8.9375" style="210" customWidth="1"/>
    <col min="19" max="19" width="12.375" style="210" customWidth="1"/>
    <col min="20" max="20" width="12.6875" style="210" customWidth="1"/>
    <col min="21" max="23" width="12.0625" style="210" customWidth="1"/>
    <col min="24" max="25" width="13.5" style="210" customWidth="1"/>
    <col min="26" max="26" width="1.3125" style="210" customWidth="1"/>
    <col min="27" max="16384" width="9" style="210"/>
  </cols>
  <sheetData>
    <row r="1" spans="1:28" ht="18" thickBot="1">
      <c r="A1" s="209"/>
      <c r="B1" s="209"/>
      <c r="C1" s="209"/>
      <c r="D1" s="209"/>
      <c r="E1" s="209"/>
      <c r="F1" s="209"/>
      <c r="G1" s="209"/>
      <c r="H1" s="209"/>
      <c r="I1" s="209"/>
      <c r="J1" s="209"/>
      <c r="K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B1" s="209"/>
    </row>
    <row r="2" spans="1:28" ht="18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M2" s="211"/>
      <c r="N2" s="212"/>
      <c r="O2" s="212"/>
      <c r="P2" s="212" t="s">
        <v>178</v>
      </c>
      <c r="Q2" s="212"/>
      <c r="R2" s="212"/>
      <c r="S2" s="212"/>
      <c r="T2" s="212"/>
      <c r="U2" s="212"/>
      <c r="V2" s="212"/>
      <c r="W2" s="212"/>
      <c r="X2" s="212"/>
      <c r="Y2" s="212"/>
      <c r="Z2" s="213"/>
      <c r="AB2" s="209"/>
    </row>
    <row r="3" spans="1:28">
      <c r="A3" s="209"/>
      <c r="B3" s="214"/>
      <c r="C3" s="214"/>
      <c r="D3" s="214"/>
      <c r="E3" s="214"/>
      <c r="F3" s="214"/>
      <c r="G3" s="214"/>
      <c r="H3" s="214"/>
      <c r="I3" s="214"/>
      <c r="J3" s="214"/>
      <c r="K3" s="215" t="s">
        <v>262</v>
      </c>
      <c r="L3" s="215"/>
      <c r="M3" s="215"/>
      <c r="N3" s="216"/>
      <c r="O3" s="209"/>
      <c r="P3" s="214"/>
      <c r="Q3" s="214"/>
      <c r="R3" s="214"/>
      <c r="S3" s="214"/>
      <c r="T3" s="214"/>
      <c r="U3" s="214"/>
      <c r="V3" s="214"/>
      <c r="W3" s="214"/>
      <c r="X3" s="214"/>
      <c r="Y3" s="215" t="s">
        <v>262</v>
      </c>
      <c r="Z3" s="215"/>
    </row>
    <row r="4" spans="1:28" ht="27.5" customHeight="1">
      <c r="A4" s="209"/>
      <c r="B4" s="674" t="s">
        <v>437</v>
      </c>
      <c r="C4" s="674"/>
      <c r="D4" s="674"/>
      <c r="E4" s="674"/>
      <c r="F4" s="674"/>
      <c r="G4" s="674"/>
      <c r="H4" s="674"/>
      <c r="I4" s="674"/>
      <c r="J4" s="674"/>
      <c r="K4" s="674"/>
      <c r="L4" s="217"/>
      <c r="M4" s="217"/>
      <c r="N4" s="218"/>
      <c r="O4" s="209"/>
      <c r="P4" s="674" t="s">
        <v>437</v>
      </c>
      <c r="Q4" s="674"/>
      <c r="R4" s="674"/>
      <c r="S4" s="674"/>
      <c r="T4" s="674"/>
      <c r="U4" s="674"/>
      <c r="V4" s="674"/>
      <c r="W4" s="674"/>
      <c r="X4" s="674"/>
      <c r="Y4" s="674"/>
      <c r="Z4" s="217"/>
    </row>
    <row r="5" spans="1:28" ht="19.45" customHeight="1">
      <c r="A5" s="209"/>
      <c r="B5" s="214" t="s">
        <v>112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8"/>
      <c r="O5" s="209"/>
      <c r="P5" s="214" t="s">
        <v>112</v>
      </c>
      <c r="Q5" s="214"/>
      <c r="R5" s="214"/>
      <c r="S5" s="214"/>
      <c r="T5" s="214"/>
      <c r="U5" s="214"/>
      <c r="V5" s="214"/>
      <c r="W5" s="214"/>
      <c r="X5" s="214"/>
      <c r="Y5" s="214"/>
      <c r="Z5" s="214"/>
    </row>
    <row r="6" spans="1:28" ht="10.35" customHeight="1">
      <c r="A6" s="209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1"/>
      <c r="O6" s="209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</row>
    <row r="7" spans="1:28" s="220" customFormat="1" ht="23.2" customHeight="1" thickBot="1">
      <c r="A7" s="209"/>
      <c r="B7" s="675" t="s">
        <v>172</v>
      </c>
      <c r="C7" s="675"/>
      <c r="D7" s="675"/>
      <c r="E7" s="675"/>
      <c r="F7" s="675"/>
      <c r="G7" s="675"/>
      <c r="H7" s="675"/>
      <c r="I7" s="675"/>
      <c r="J7" s="675"/>
      <c r="K7" s="675"/>
      <c r="L7" s="121"/>
      <c r="M7" s="121"/>
      <c r="N7" s="219" t="s">
        <v>175</v>
      </c>
      <c r="O7" s="209"/>
      <c r="P7" s="675" t="s">
        <v>172</v>
      </c>
      <c r="Q7" s="675"/>
      <c r="R7" s="675"/>
      <c r="S7" s="675"/>
      <c r="T7" s="675"/>
      <c r="U7" s="675"/>
      <c r="V7" s="675"/>
      <c r="W7" s="675"/>
      <c r="X7" s="675"/>
      <c r="Y7" s="675"/>
      <c r="Z7" s="121"/>
    </row>
    <row r="8" spans="1:28" s="220" customFormat="1" ht="40.799999999999997" customHeight="1" thickTop="1" thickBot="1">
      <c r="A8" s="209"/>
      <c r="B8" s="676" t="s">
        <v>120</v>
      </c>
      <c r="C8" s="677"/>
      <c r="D8" s="677"/>
      <c r="E8" s="678"/>
      <c r="F8" s="707"/>
      <c r="G8" s="708"/>
      <c r="H8" s="708"/>
      <c r="I8" s="708"/>
      <c r="J8" s="708"/>
      <c r="K8" s="709"/>
      <c r="L8" s="143"/>
      <c r="M8" s="143"/>
      <c r="N8" s="221" t="str">
        <f>IF(ISTEXT(F8),"","取組の管理体制を入力してください")</f>
        <v>取組の管理体制を入力してください</v>
      </c>
      <c r="O8" s="209"/>
      <c r="P8" s="676" t="s">
        <v>120</v>
      </c>
      <c r="Q8" s="677"/>
      <c r="R8" s="677"/>
      <c r="S8" s="678"/>
      <c r="T8" s="696" t="s">
        <v>236</v>
      </c>
      <c r="U8" s="697"/>
      <c r="V8" s="697"/>
      <c r="W8" s="697"/>
      <c r="X8" s="697"/>
      <c r="Y8" s="698"/>
      <c r="Z8" s="143"/>
    </row>
    <row r="9" spans="1:28" s="220" customFormat="1" ht="27.5" customHeight="1" thickBot="1">
      <c r="A9" s="209"/>
      <c r="B9" s="683" t="s">
        <v>167</v>
      </c>
      <c r="C9" s="684"/>
      <c r="D9" s="684"/>
      <c r="E9" s="684"/>
      <c r="F9" s="684"/>
      <c r="G9" s="684"/>
      <c r="H9" s="684"/>
      <c r="I9" s="684"/>
      <c r="J9" s="684"/>
      <c r="K9" s="685"/>
      <c r="L9" s="144"/>
      <c r="M9" s="144"/>
      <c r="N9" s="222"/>
      <c r="O9" s="209"/>
      <c r="P9" s="683" t="s">
        <v>167</v>
      </c>
      <c r="Q9" s="684"/>
      <c r="R9" s="684"/>
      <c r="S9" s="684"/>
      <c r="T9" s="684"/>
      <c r="U9" s="684"/>
      <c r="V9" s="684"/>
      <c r="W9" s="684"/>
      <c r="X9" s="684"/>
      <c r="Y9" s="685"/>
      <c r="Z9" s="144"/>
    </row>
    <row r="10" spans="1:28" s="220" customFormat="1" ht="18.5" customHeight="1" thickBot="1">
      <c r="A10" s="209"/>
      <c r="B10" s="151"/>
      <c r="C10" s="144"/>
      <c r="D10" s="144"/>
      <c r="E10" s="152"/>
      <c r="F10" s="71" t="s">
        <v>119</v>
      </c>
      <c r="G10" s="679" t="s">
        <v>117</v>
      </c>
      <c r="H10" s="680"/>
      <c r="I10" s="681"/>
      <c r="J10" s="679" t="s">
        <v>118</v>
      </c>
      <c r="K10" s="682"/>
      <c r="L10" s="142"/>
      <c r="M10" s="142"/>
      <c r="N10" s="222"/>
      <c r="O10" s="209"/>
      <c r="P10" s="151"/>
      <c r="Q10" s="144"/>
      <c r="R10" s="144"/>
      <c r="S10" s="152"/>
      <c r="T10" s="71" t="s">
        <v>119</v>
      </c>
      <c r="U10" s="679" t="s">
        <v>117</v>
      </c>
      <c r="V10" s="680"/>
      <c r="W10" s="681"/>
      <c r="X10" s="679" t="s">
        <v>118</v>
      </c>
      <c r="Y10" s="682"/>
      <c r="Z10" s="142"/>
    </row>
    <row r="11" spans="1:28" s="220" customFormat="1" ht="40.9" customHeight="1" thickTop="1" thickBot="1">
      <c r="A11" s="209"/>
      <c r="B11" s="153"/>
      <c r="C11" s="154"/>
      <c r="D11" s="686" t="s">
        <v>131</v>
      </c>
      <c r="E11" s="148" t="s">
        <v>132</v>
      </c>
      <c r="F11" s="149"/>
      <c r="G11" s="689"/>
      <c r="H11" s="691"/>
      <c r="I11" s="692"/>
      <c r="J11" s="689"/>
      <c r="K11" s="690"/>
      <c r="L11" s="145"/>
      <c r="M11" s="145"/>
      <c r="N11" s="189" t="str">
        <f>IF(ISTEXT(G11),"","運用管理等による対策（ソフト）を入力してください")</f>
        <v>運用管理等による対策（ソフト）を入力してください</v>
      </c>
      <c r="O11" s="209"/>
      <c r="P11" s="153"/>
      <c r="Q11" s="154"/>
      <c r="R11" s="686" t="s">
        <v>131</v>
      </c>
      <c r="S11" s="148" t="s">
        <v>132</v>
      </c>
      <c r="T11" s="159" t="s">
        <v>183</v>
      </c>
      <c r="U11" s="747" t="s">
        <v>231</v>
      </c>
      <c r="V11" s="748"/>
      <c r="W11" s="749"/>
      <c r="X11" s="747" t="s">
        <v>237</v>
      </c>
      <c r="Y11" s="750"/>
      <c r="Z11" s="145"/>
    </row>
    <row r="12" spans="1:28" s="220" customFormat="1" ht="40.9" customHeight="1" thickTop="1" thickBot="1">
      <c r="A12" s="209"/>
      <c r="B12" s="153"/>
      <c r="C12" s="154"/>
      <c r="D12" s="687"/>
      <c r="E12" s="148" t="s">
        <v>133</v>
      </c>
      <c r="F12" s="149"/>
      <c r="G12" s="689"/>
      <c r="H12" s="691"/>
      <c r="I12" s="692"/>
      <c r="J12" s="689"/>
      <c r="K12" s="690"/>
      <c r="L12" s="145"/>
      <c r="M12" s="145"/>
      <c r="N12" s="61"/>
      <c r="O12" s="209"/>
      <c r="P12" s="153"/>
      <c r="Q12" s="154"/>
      <c r="R12" s="687"/>
      <c r="S12" s="148" t="s">
        <v>133</v>
      </c>
      <c r="T12" s="159" t="s">
        <v>184</v>
      </c>
      <c r="U12" s="747" t="s">
        <v>232</v>
      </c>
      <c r="V12" s="748"/>
      <c r="W12" s="749"/>
      <c r="X12" s="747" t="s">
        <v>240</v>
      </c>
      <c r="Y12" s="750"/>
      <c r="Z12" s="145"/>
    </row>
    <row r="13" spans="1:28" s="220" customFormat="1" ht="40.9" customHeight="1" thickTop="1" thickBot="1">
      <c r="A13" s="209"/>
      <c r="B13" s="153"/>
      <c r="C13" s="154"/>
      <c r="D13" s="645" t="s">
        <v>134</v>
      </c>
      <c r="E13" s="688"/>
      <c r="F13" s="149"/>
      <c r="G13" s="689"/>
      <c r="H13" s="691"/>
      <c r="I13" s="692"/>
      <c r="J13" s="689"/>
      <c r="K13" s="690"/>
      <c r="L13" s="145"/>
      <c r="M13" s="145"/>
      <c r="N13" s="61"/>
      <c r="O13" s="209"/>
      <c r="P13" s="153"/>
      <c r="Q13" s="154"/>
      <c r="R13" s="645" t="s">
        <v>134</v>
      </c>
      <c r="S13" s="688"/>
      <c r="T13" s="159" t="s">
        <v>235</v>
      </c>
      <c r="U13" s="730" t="s">
        <v>234</v>
      </c>
      <c r="V13" s="731"/>
      <c r="W13" s="732"/>
      <c r="X13" s="733"/>
      <c r="Y13" s="734"/>
      <c r="Z13" s="145"/>
    </row>
    <row r="14" spans="1:28" s="220" customFormat="1" ht="40.9" customHeight="1" thickTop="1" thickBot="1">
      <c r="A14" s="209"/>
      <c r="B14" s="155"/>
      <c r="C14" s="156"/>
      <c r="D14" s="661" t="s">
        <v>179</v>
      </c>
      <c r="E14" s="718"/>
      <c r="F14" s="150"/>
      <c r="G14" s="710"/>
      <c r="H14" s="711"/>
      <c r="I14" s="712"/>
      <c r="J14" s="710"/>
      <c r="K14" s="729"/>
      <c r="L14" s="145"/>
      <c r="M14" s="145"/>
      <c r="N14" s="61"/>
      <c r="O14" s="209"/>
      <c r="P14" s="155"/>
      <c r="Q14" s="156"/>
      <c r="R14" s="661" t="s">
        <v>179</v>
      </c>
      <c r="S14" s="718"/>
      <c r="T14" s="161"/>
      <c r="U14" s="735"/>
      <c r="V14" s="736"/>
      <c r="W14" s="737"/>
      <c r="X14" s="735"/>
      <c r="Y14" s="738"/>
      <c r="Z14" s="145"/>
    </row>
    <row r="15" spans="1:28" s="220" customFormat="1" ht="19.350000000000001" customHeight="1" thickBot="1">
      <c r="A15" s="209"/>
      <c r="B15" s="719" t="s">
        <v>135</v>
      </c>
      <c r="C15" s="720"/>
      <c r="D15" s="720"/>
      <c r="E15" s="720"/>
      <c r="F15" s="720"/>
      <c r="G15" s="720"/>
      <c r="H15" s="720"/>
      <c r="I15" s="720"/>
      <c r="J15" s="720"/>
      <c r="K15" s="721"/>
      <c r="L15" s="146"/>
      <c r="M15" s="146"/>
      <c r="N15" s="222"/>
      <c r="O15" s="209"/>
      <c r="P15" s="719" t="s">
        <v>135</v>
      </c>
      <c r="Q15" s="720"/>
      <c r="R15" s="720"/>
      <c r="S15" s="720"/>
      <c r="T15" s="720"/>
      <c r="U15" s="720"/>
      <c r="V15" s="720"/>
      <c r="W15" s="720"/>
      <c r="X15" s="720"/>
      <c r="Y15" s="721"/>
      <c r="Z15" s="146"/>
    </row>
    <row r="16" spans="1:28" s="220" customFormat="1" ht="30" customHeight="1" thickTop="1" thickBot="1">
      <c r="A16" s="222"/>
      <c r="B16" s="151"/>
      <c r="C16" s="144"/>
      <c r="D16" s="714" t="s">
        <v>263</v>
      </c>
      <c r="E16" s="715"/>
      <c r="F16" s="195" t="s">
        <v>264</v>
      </c>
      <c r="G16" s="722"/>
      <c r="H16" s="723"/>
      <c r="I16" s="723"/>
      <c r="J16" s="723"/>
      <c r="K16" s="724"/>
      <c r="L16" s="144"/>
      <c r="M16" s="144"/>
      <c r="N16" s="222"/>
      <c r="O16" s="222"/>
      <c r="P16" s="151"/>
      <c r="Q16" s="144"/>
      <c r="R16" s="714" t="s">
        <v>263</v>
      </c>
      <c r="S16" s="715"/>
      <c r="T16" s="195" t="s">
        <v>264</v>
      </c>
      <c r="U16" s="740" t="s">
        <v>265</v>
      </c>
      <c r="V16" s="741"/>
      <c r="W16" s="741"/>
      <c r="X16" s="741"/>
      <c r="Y16" s="742"/>
      <c r="Z16" s="222"/>
    </row>
    <row r="17" spans="1:26" s="220" customFormat="1" ht="30" customHeight="1" thickTop="1" thickBot="1">
      <c r="A17" s="222"/>
      <c r="B17" s="151"/>
      <c r="C17" s="144"/>
      <c r="D17" s="716"/>
      <c r="E17" s="717"/>
      <c r="F17" s="196" t="s">
        <v>266</v>
      </c>
      <c r="G17" s="665"/>
      <c r="H17" s="666"/>
      <c r="I17" s="666"/>
      <c r="J17" s="666"/>
      <c r="K17" s="667"/>
      <c r="L17" s="144"/>
      <c r="M17" s="144"/>
      <c r="N17" s="222"/>
      <c r="O17" s="222"/>
      <c r="P17" s="151"/>
      <c r="Q17" s="144"/>
      <c r="R17" s="716"/>
      <c r="S17" s="717"/>
      <c r="T17" s="196" t="s">
        <v>266</v>
      </c>
      <c r="U17" s="668" t="s">
        <v>267</v>
      </c>
      <c r="V17" s="669"/>
      <c r="W17" s="669"/>
      <c r="X17" s="669"/>
      <c r="Y17" s="670"/>
      <c r="Z17" s="222"/>
    </row>
    <row r="18" spans="1:26" ht="20.65" customHeight="1" thickTop="1" thickBot="1">
      <c r="A18" s="209"/>
      <c r="B18" s="153"/>
      <c r="C18" s="154"/>
      <c r="D18" s="645" t="s">
        <v>10</v>
      </c>
      <c r="E18" s="671"/>
      <c r="F18" s="655" t="s">
        <v>129</v>
      </c>
      <c r="G18" s="656"/>
      <c r="H18" s="672" t="s">
        <v>226</v>
      </c>
      <c r="I18" s="673"/>
      <c r="J18" s="223"/>
      <c r="K18" s="224"/>
      <c r="L18" s="61"/>
      <c r="M18" s="61"/>
      <c r="N18" s="61"/>
      <c r="O18" s="209"/>
      <c r="P18" s="153"/>
      <c r="Q18" s="154"/>
      <c r="R18" s="645" t="s">
        <v>10</v>
      </c>
      <c r="S18" s="671"/>
      <c r="T18" s="655" t="s">
        <v>129</v>
      </c>
      <c r="U18" s="656"/>
      <c r="V18" s="672" t="s">
        <v>226</v>
      </c>
      <c r="W18" s="673"/>
      <c r="X18" s="223"/>
      <c r="Y18" s="224"/>
      <c r="Z18" s="61"/>
    </row>
    <row r="19" spans="1:26" ht="20.65" customHeight="1" thickTop="1" thickBot="1">
      <c r="A19" s="209"/>
      <c r="B19" s="153"/>
      <c r="C19" s="154"/>
      <c r="D19" s="645" t="s">
        <v>113</v>
      </c>
      <c r="E19" s="646"/>
      <c r="F19" s="250">
        <f>'別紙３-２'!J27</f>
        <v>0</v>
      </c>
      <c r="G19" s="225" t="s">
        <v>11</v>
      </c>
      <c r="H19" s="250">
        <f>'別紙３-２'!M27</f>
        <v>0</v>
      </c>
      <c r="I19" s="226" t="s">
        <v>261</v>
      </c>
      <c r="J19" s="223"/>
      <c r="K19" s="224"/>
      <c r="L19" s="61"/>
      <c r="M19" s="61"/>
      <c r="N19" s="29"/>
      <c r="O19" s="209"/>
      <c r="P19" s="153"/>
      <c r="Q19" s="154"/>
      <c r="R19" s="645" t="s">
        <v>113</v>
      </c>
      <c r="S19" s="646"/>
      <c r="T19" s="227">
        <v>48.24</v>
      </c>
      <c r="U19" s="225" t="s">
        <v>11</v>
      </c>
      <c r="V19" s="227">
        <v>47.988799999999998</v>
      </c>
      <c r="W19" s="228" t="s">
        <v>12</v>
      </c>
      <c r="X19" s="223"/>
      <c r="Y19" s="224"/>
      <c r="Z19" s="61"/>
    </row>
    <row r="20" spans="1:26" ht="20.65" customHeight="1" thickTop="1" thickBot="1">
      <c r="A20" s="209"/>
      <c r="B20" s="153"/>
      <c r="C20" s="154"/>
      <c r="D20" s="645" t="s">
        <v>268</v>
      </c>
      <c r="E20" s="646"/>
      <c r="F20" s="251">
        <f>'別紙３-２'!K27</f>
        <v>0</v>
      </c>
      <c r="G20" s="229" t="s">
        <v>41</v>
      </c>
      <c r="H20" s="251">
        <f>'別紙３-２'!N27</f>
        <v>0</v>
      </c>
      <c r="I20" s="230" t="s">
        <v>269</v>
      </c>
      <c r="J20" s="223"/>
      <c r="K20" s="224"/>
      <c r="L20" s="61"/>
      <c r="M20" s="61"/>
      <c r="N20" s="29"/>
      <c r="O20" s="209"/>
      <c r="P20" s="153"/>
      <c r="Q20" s="154"/>
      <c r="R20" s="645" t="s">
        <v>268</v>
      </c>
      <c r="S20" s="646"/>
      <c r="T20" s="231">
        <v>1000</v>
      </c>
      <c r="U20" s="229" t="s">
        <v>41</v>
      </c>
      <c r="V20" s="231">
        <v>1020</v>
      </c>
      <c r="W20" s="230" t="s">
        <v>269</v>
      </c>
      <c r="X20" s="223"/>
      <c r="Y20" s="224"/>
      <c r="Z20" s="61"/>
    </row>
    <row r="21" spans="1:26" ht="30.5" customHeight="1" thickTop="1" thickBot="1">
      <c r="A21" s="209"/>
      <c r="B21" s="153"/>
      <c r="C21" s="154"/>
      <c r="D21" s="645" t="s">
        <v>270</v>
      </c>
      <c r="E21" s="646"/>
      <c r="F21" s="252" t="str">
        <f>IFERROR(F19/F20,"")</f>
        <v/>
      </c>
      <c r="G21" s="229" t="s">
        <v>271</v>
      </c>
      <c r="H21" s="252" t="str">
        <f>IFERROR(H19/H20,"")</f>
        <v/>
      </c>
      <c r="I21" s="230" t="s">
        <v>272</v>
      </c>
      <c r="J21" s="223"/>
      <c r="K21" s="224"/>
      <c r="L21" s="61"/>
      <c r="M21" s="61"/>
      <c r="N21" s="29"/>
      <c r="O21" s="209"/>
      <c r="P21" s="153"/>
      <c r="Q21" s="154"/>
      <c r="R21" s="645" t="s">
        <v>270</v>
      </c>
      <c r="S21" s="646"/>
      <c r="T21" s="232">
        <f>IFERROR(T19/T20,"")</f>
        <v>4.8240000000000005E-2</v>
      </c>
      <c r="U21" s="229" t="s">
        <v>271</v>
      </c>
      <c r="V21" s="232">
        <f>IFERROR(V19/V20,"")</f>
        <v>4.7047843137254901E-2</v>
      </c>
      <c r="W21" s="230" t="s">
        <v>272</v>
      </c>
      <c r="X21" s="223"/>
      <c r="Y21" s="224"/>
      <c r="Z21" s="61"/>
    </row>
    <row r="22" spans="1:26" ht="28.8" customHeight="1" thickTop="1" thickBot="1">
      <c r="A22" s="209"/>
      <c r="B22" s="153"/>
      <c r="C22" s="154"/>
      <c r="D22" s="647" t="s">
        <v>273</v>
      </c>
      <c r="E22" s="648"/>
      <c r="F22" s="649"/>
      <c r="G22" s="650"/>
      <c r="H22" s="250" t="str">
        <f>IFERROR(F21-H21,"")</f>
        <v/>
      </c>
      <c r="I22" s="233" t="s">
        <v>274</v>
      </c>
      <c r="J22" s="223"/>
      <c r="K22" s="224"/>
      <c r="L22" s="61"/>
      <c r="M22" s="61"/>
      <c r="N22" s="61"/>
      <c r="O22" s="209"/>
      <c r="P22" s="153"/>
      <c r="Q22" s="154"/>
      <c r="R22" s="647" t="s">
        <v>275</v>
      </c>
      <c r="S22" s="648"/>
      <c r="T22" s="649"/>
      <c r="U22" s="650"/>
      <c r="V22" s="227">
        <f>IFERROR(T21-V21,"")</f>
        <v>1.1921568627451043E-3</v>
      </c>
      <c r="W22" s="233" t="s">
        <v>274</v>
      </c>
      <c r="X22" s="223"/>
      <c r="Y22" s="224"/>
      <c r="Z22" s="61"/>
    </row>
    <row r="23" spans="1:26" ht="20.65" customHeight="1" thickTop="1" thickBot="1">
      <c r="A23" s="209"/>
      <c r="B23" s="153"/>
      <c r="C23" s="156"/>
      <c r="D23" s="661" t="s">
        <v>121</v>
      </c>
      <c r="E23" s="662"/>
      <c r="F23" s="663"/>
      <c r="G23" s="664"/>
      <c r="H23" s="253" t="str">
        <f>IFERROR(H22/F21*100,"")</f>
        <v/>
      </c>
      <c r="I23" s="197" t="s">
        <v>276</v>
      </c>
      <c r="J23" s="223"/>
      <c r="K23" s="224"/>
      <c r="L23" s="61"/>
      <c r="M23" s="61"/>
      <c r="N23" s="61"/>
      <c r="O23" s="209"/>
      <c r="P23" s="153"/>
      <c r="Q23" s="156"/>
      <c r="R23" s="661" t="s">
        <v>121</v>
      </c>
      <c r="S23" s="662"/>
      <c r="T23" s="663"/>
      <c r="U23" s="664"/>
      <c r="V23" s="188">
        <f>IFERROR(V22/T21*100,"")</f>
        <v>2.4713036126556887</v>
      </c>
      <c r="W23" s="197" t="s">
        <v>276</v>
      </c>
      <c r="X23" s="223"/>
      <c r="Y23" s="224"/>
      <c r="Z23" s="61"/>
    </row>
    <row r="24" spans="1:26" ht="42.5" customHeight="1" thickTop="1" thickBot="1">
      <c r="A24" s="209"/>
      <c r="B24" s="699" t="s">
        <v>169</v>
      </c>
      <c r="C24" s="700"/>
      <c r="D24" s="700"/>
      <c r="E24" s="701"/>
      <c r="F24" s="713"/>
      <c r="G24" s="708"/>
      <c r="H24" s="708"/>
      <c r="I24" s="708"/>
      <c r="J24" s="708"/>
      <c r="K24" s="709"/>
      <c r="L24" s="147"/>
      <c r="M24" s="147"/>
      <c r="N24" s="68"/>
      <c r="O24" s="209"/>
      <c r="P24" s="699" t="s">
        <v>169</v>
      </c>
      <c r="Q24" s="700"/>
      <c r="R24" s="700"/>
      <c r="S24" s="701"/>
      <c r="T24" s="702" t="s">
        <v>233</v>
      </c>
      <c r="U24" s="703"/>
      <c r="V24" s="703"/>
      <c r="W24" s="703"/>
      <c r="X24" s="703"/>
      <c r="Y24" s="704"/>
      <c r="Z24" s="147"/>
    </row>
    <row r="25" spans="1:26" s="220" customFormat="1" ht="39.5" customHeight="1" thickTop="1" thickBot="1">
      <c r="A25" s="209"/>
      <c r="B25" s="725" t="s">
        <v>168</v>
      </c>
      <c r="C25" s="726"/>
      <c r="D25" s="726"/>
      <c r="E25" s="727"/>
      <c r="F25" s="728"/>
      <c r="G25" s="708"/>
      <c r="H25" s="708"/>
      <c r="I25" s="708"/>
      <c r="J25" s="708"/>
      <c r="K25" s="709"/>
      <c r="L25" s="147"/>
      <c r="M25" s="147"/>
      <c r="N25" s="222"/>
      <c r="O25" s="209"/>
      <c r="P25" s="725" t="s">
        <v>168</v>
      </c>
      <c r="Q25" s="726"/>
      <c r="R25" s="726"/>
      <c r="S25" s="727"/>
      <c r="T25" s="739" t="s">
        <v>241</v>
      </c>
      <c r="U25" s="703"/>
      <c r="V25" s="703"/>
      <c r="W25" s="703"/>
      <c r="X25" s="703"/>
      <c r="Y25" s="704"/>
      <c r="Z25" s="147"/>
    </row>
    <row r="26" spans="1:26" ht="18" customHeight="1">
      <c r="A26" s="209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209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</row>
    <row r="27" spans="1:26" s="220" customFormat="1" ht="18.5" customHeight="1" thickBot="1">
      <c r="A27" s="209"/>
      <c r="B27" s="675" t="s">
        <v>173</v>
      </c>
      <c r="C27" s="675"/>
      <c r="D27" s="675"/>
      <c r="E27" s="675"/>
      <c r="F27" s="675"/>
      <c r="G27" s="675"/>
      <c r="H27" s="675"/>
      <c r="I27" s="675"/>
      <c r="J27" s="675"/>
      <c r="K27" s="675"/>
      <c r="L27" s="121"/>
      <c r="M27" s="121"/>
      <c r="N27" s="222"/>
      <c r="O27" s="209"/>
      <c r="P27" s="675" t="s">
        <v>173</v>
      </c>
      <c r="Q27" s="675"/>
      <c r="R27" s="675"/>
      <c r="S27" s="675"/>
      <c r="T27" s="675"/>
      <c r="U27" s="675"/>
      <c r="V27" s="675"/>
      <c r="W27" s="675"/>
      <c r="X27" s="675"/>
      <c r="Y27" s="675"/>
      <c r="Z27" s="121"/>
    </row>
    <row r="28" spans="1:26" s="220" customFormat="1" ht="39.950000000000003" customHeight="1" thickTop="1" thickBot="1">
      <c r="A28" s="209"/>
      <c r="B28" s="676" t="s">
        <v>120</v>
      </c>
      <c r="C28" s="677"/>
      <c r="D28" s="677"/>
      <c r="E28" s="678"/>
      <c r="F28" s="707"/>
      <c r="G28" s="708"/>
      <c r="H28" s="708"/>
      <c r="I28" s="708"/>
      <c r="J28" s="708"/>
      <c r="K28" s="709"/>
      <c r="L28" s="143"/>
      <c r="M28" s="143"/>
      <c r="N28" s="221" t="str">
        <f>IF(ISTEXT(F28),"","取組の管理体制を入力してください")</f>
        <v>取組の管理体制を入力してください</v>
      </c>
      <c r="O28" s="209"/>
      <c r="P28" s="676" t="s">
        <v>120</v>
      </c>
      <c r="Q28" s="677"/>
      <c r="R28" s="677"/>
      <c r="S28" s="678"/>
      <c r="T28" s="696" t="s">
        <v>230</v>
      </c>
      <c r="U28" s="697"/>
      <c r="V28" s="697"/>
      <c r="W28" s="697"/>
      <c r="X28" s="697"/>
      <c r="Y28" s="698"/>
      <c r="Z28" s="143"/>
    </row>
    <row r="29" spans="1:26" ht="27" customHeight="1" thickBot="1">
      <c r="A29" s="209"/>
      <c r="B29" s="693" t="s">
        <v>136</v>
      </c>
      <c r="C29" s="694"/>
      <c r="D29" s="694"/>
      <c r="E29" s="694"/>
      <c r="F29" s="694"/>
      <c r="G29" s="694"/>
      <c r="H29" s="694"/>
      <c r="I29" s="694"/>
      <c r="J29" s="694"/>
      <c r="K29" s="695"/>
      <c r="L29" s="144"/>
      <c r="M29" s="144"/>
      <c r="N29" s="222"/>
      <c r="O29" s="209"/>
      <c r="P29" s="693" t="s">
        <v>136</v>
      </c>
      <c r="Q29" s="694"/>
      <c r="R29" s="694"/>
      <c r="S29" s="694"/>
      <c r="T29" s="694"/>
      <c r="U29" s="694"/>
      <c r="V29" s="694"/>
      <c r="W29" s="694"/>
      <c r="X29" s="694"/>
      <c r="Y29" s="695"/>
      <c r="Z29" s="144"/>
    </row>
    <row r="30" spans="1:26" ht="34.35" customHeight="1" thickTop="1" thickBot="1">
      <c r="A30" s="209"/>
      <c r="B30" s="153"/>
      <c r="C30" s="154"/>
      <c r="D30" s="651" t="s">
        <v>229</v>
      </c>
      <c r="E30" s="652"/>
      <c r="F30" s="234"/>
      <c r="G30" s="235"/>
      <c r="H30" s="236" t="s">
        <v>228</v>
      </c>
      <c r="I30" s="237" t="s">
        <v>227</v>
      </c>
      <c r="J30" s="254" t="str">
        <f>'別紙３-２'!R27</f>
        <v/>
      </c>
      <c r="K30" s="238" t="s">
        <v>106</v>
      </c>
      <c r="L30" s="239"/>
      <c r="M30" s="239"/>
      <c r="N30" s="158" t="str">
        <f>IF(J30&gt;=1,"","取組年度の削減率の目標を設定してください（最低１％）")</f>
        <v/>
      </c>
      <c r="O30" s="209"/>
      <c r="P30" s="153"/>
      <c r="Q30" s="154"/>
      <c r="R30" s="651" t="s">
        <v>229</v>
      </c>
      <c r="S30" s="652"/>
      <c r="T30" s="234"/>
      <c r="U30" s="235"/>
      <c r="V30" s="236" t="s">
        <v>228</v>
      </c>
      <c r="W30" s="237" t="s">
        <v>227</v>
      </c>
      <c r="X30" s="187">
        <v>3</v>
      </c>
      <c r="Y30" s="238" t="s">
        <v>106</v>
      </c>
      <c r="Z30" s="239"/>
    </row>
    <row r="31" spans="1:26" ht="20.25" customHeight="1" thickTop="1" thickBot="1">
      <c r="A31" s="209"/>
      <c r="B31" s="153"/>
      <c r="C31" s="154"/>
      <c r="D31" s="653" t="s">
        <v>114</v>
      </c>
      <c r="E31" s="654"/>
      <c r="F31" s="655" t="s">
        <v>137</v>
      </c>
      <c r="G31" s="656"/>
      <c r="H31" s="657" t="s">
        <v>138</v>
      </c>
      <c r="I31" s="658"/>
      <c r="J31" s="659" t="s">
        <v>139</v>
      </c>
      <c r="K31" s="660"/>
      <c r="L31" s="240"/>
      <c r="M31" s="240"/>
      <c r="N31" s="61"/>
      <c r="O31" s="209"/>
      <c r="P31" s="153"/>
      <c r="Q31" s="154"/>
      <c r="R31" s="653" t="s">
        <v>114</v>
      </c>
      <c r="S31" s="654"/>
      <c r="T31" s="655" t="s">
        <v>137</v>
      </c>
      <c r="U31" s="656"/>
      <c r="V31" s="657" t="s">
        <v>138</v>
      </c>
      <c r="W31" s="658"/>
      <c r="X31" s="659" t="s">
        <v>139</v>
      </c>
      <c r="Y31" s="660"/>
      <c r="Z31" s="240"/>
    </row>
    <row r="32" spans="1:26" ht="20.25" customHeight="1" thickTop="1" thickBot="1">
      <c r="A32" s="209"/>
      <c r="B32" s="153"/>
      <c r="C32" s="154"/>
      <c r="D32" s="645" t="s">
        <v>113</v>
      </c>
      <c r="E32" s="646"/>
      <c r="F32" s="250">
        <f>'別紙３-２'!J27</f>
        <v>0</v>
      </c>
      <c r="G32" s="225" t="s">
        <v>11</v>
      </c>
      <c r="H32" s="250">
        <f>'別紙３-２'!M27</f>
        <v>0</v>
      </c>
      <c r="I32" s="226" t="s">
        <v>261</v>
      </c>
      <c r="J32" s="250" t="str">
        <f>IFERROR(J33*J34,"")</f>
        <v/>
      </c>
      <c r="K32" s="241" t="s">
        <v>277</v>
      </c>
      <c r="L32" s="242"/>
      <c r="M32" s="242"/>
      <c r="N32" s="158" t="str">
        <f>IF(F32&gt;0,"","別紙２を入力してください")</f>
        <v>別紙２を入力してください</v>
      </c>
      <c r="O32" s="209"/>
      <c r="P32" s="153"/>
      <c r="Q32" s="154"/>
      <c r="R32" s="645" t="s">
        <v>113</v>
      </c>
      <c r="S32" s="646"/>
      <c r="T32" s="227">
        <v>48.24</v>
      </c>
      <c r="U32" s="225" t="s">
        <v>11</v>
      </c>
      <c r="V32" s="227">
        <v>47.034000000000006</v>
      </c>
      <c r="W32" s="228" t="s">
        <v>12</v>
      </c>
      <c r="X32" s="227">
        <f>IFERROR(X33*X34,"")</f>
        <v>49.201252941176477</v>
      </c>
      <c r="Y32" s="241" t="s">
        <v>277</v>
      </c>
      <c r="Z32" s="242"/>
    </row>
    <row r="33" spans="1:26" ht="20.65" customHeight="1" thickTop="1" thickBot="1">
      <c r="A33" s="209"/>
      <c r="B33" s="153"/>
      <c r="C33" s="154"/>
      <c r="D33" s="645" t="s">
        <v>268</v>
      </c>
      <c r="E33" s="646"/>
      <c r="F33" s="251">
        <f>'別紙３-２'!K27</f>
        <v>0</v>
      </c>
      <c r="G33" s="229" t="s">
        <v>41</v>
      </c>
      <c r="H33" s="251">
        <f>'別紙３-２'!N27</f>
        <v>0</v>
      </c>
      <c r="I33" s="230" t="s">
        <v>269</v>
      </c>
      <c r="J33" s="251">
        <f>'別紙３-２'!T27</f>
        <v>0</v>
      </c>
      <c r="K33" s="243" t="s">
        <v>278</v>
      </c>
      <c r="L33" s="61"/>
      <c r="M33" s="61"/>
      <c r="N33" s="29"/>
      <c r="O33" s="209"/>
      <c r="P33" s="153"/>
      <c r="Q33" s="154"/>
      <c r="R33" s="645" t="s">
        <v>268</v>
      </c>
      <c r="S33" s="646"/>
      <c r="T33" s="231">
        <v>1000</v>
      </c>
      <c r="U33" s="229" t="s">
        <v>41</v>
      </c>
      <c r="V33" s="231">
        <v>1020</v>
      </c>
      <c r="W33" s="230" t="s">
        <v>269</v>
      </c>
      <c r="X33" s="231">
        <v>1100</v>
      </c>
      <c r="Y33" s="243" t="s">
        <v>278</v>
      </c>
      <c r="Z33" s="61"/>
    </row>
    <row r="34" spans="1:26" ht="30.5" customHeight="1" thickTop="1" thickBot="1">
      <c r="A34" s="209"/>
      <c r="B34" s="153"/>
      <c r="C34" s="154"/>
      <c r="D34" s="645" t="s">
        <v>270</v>
      </c>
      <c r="E34" s="646"/>
      <c r="F34" s="252" t="str">
        <f>IFERROR(F32/F33,"")</f>
        <v/>
      </c>
      <c r="G34" s="229" t="s">
        <v>271</v>
      </c>
      <c r="H34" s="252" t="str">
        <f>IFERROR(H32/H33,"")</f>
        <v/>
      </c>
      <c r="I34" s="230" t="s">
        <v>272</v>
      </c>
      <c r="J34" s="252" t="str">
        <f>IFERROR(H34*(100-J30)/100,"")</f>
        <v/>
      </c>
      <c r="K34" s="243" t="s">
        <v>279</v>
      </c>
      <c r="L34" s="61"/>
      <c r="M34" s="61"/>
      <c r="N34" s="29"/>
      <c r="O34" s="209"/>
      <c r="P34" s="153"/>
      <c r="Q34" s="154"/>
      <c r="R34" s="645" t="s">
        <v>270</v>
      </c>
      <c r="S34" s="646"/>
      <c r="T34" s="232">
        <f>IFERROR(T32/T33,"")</f>
        <v>4.8240000000000005E-2</v>
      </c>
      <c r="U34" s="229" t="s">
        <v>271</v>
      </c>
      <c r="V34" s="232">
        <f>IFERROR(V32/V33,"")</f>
        <v>4.6111764705882359E-2</v>
      </c>
      <c r="W34" s="230" t="s">
        <v>272</v>
      </c>
      <c r="X34" s="232">
        <f>IFERROR(V34*(100-X30)/100,"")</f>
        <v>4.4728411764705892E-2</v>
      </c>
      <c r="Y34" s="243" t="s">
        <v>279</v>
      </c>
      <c r="Z34" s="61"/>
    </row>
    <row r="35" spans="1:26" ht="28.8" customHeight="1" thickTop="1" thickBot="1">
      <c r="A35" s="209"/>
      <c r="B35" s="153"/>
      <c r="C35" s="154"/>
      <c r="D35" s="647" t="s">
        <v>273</v>
      </c>
      <c r="E35" s="648"/>
      <c r="F35" s="649"/>
      <c r="G35" s="650"/>
      <c r="H35" s="250" t="str">
        <f>IFERROR(F34-H34,"")</f>
        <v/>
      </c>
      <c r="I35" s="233" t="s">
        <v>274</v>
      </c>
      <c r="J35" s="250" t="str">
        <f>IFERROR(H34-J34,"")</f>
        <v/>
      </c>
      <c r="K35" s="244" t="s">
        <v>280</v>
      </c>
      <c r="L35" s="61"/>
      <c r="M35" s="61"/>
      <c r="N35" s="61"/>
      <c r="O35" s="209"/>
      <c r="P35" s="153"/>
      <c r="Q35" s="154"/>
      <c r="R35" s="647" t="s">
        <v>275</v>
      </c>
      <c r="S35" s="648"/>
      <c r="T35" s="705"/>
      <c r="U35" s="706"/>
      <c r="V35" s="227">
        <f>IFERROR(T34-V34,"")</f>
        <v>2.1282352941176461E-3</v>
      </c>
      <c r="W35" s="233" t="s">
        <v>274</v>
      </c>
      <c r="X35" s="227">
        <f>IFERROR(V34-X34,"")</f>
        <v>1.3833529411764675E-3</v>
      </c>
      <c r="Y35" s="244" t="s">
        <v>280</v>
      </c>
      <c r="Z35" s="61"/>
    </row>
    <row r="36" spans="1:26" ht="38.200000000000003" customHeight="1" thickTop="1" thickBot="1">
      <c r="A36" s="209"/>
      <c r="B36" s="155"/>
      <c r="C36" s="156"/>
      <c r="D36" s="643" t="s">
        <v>130</v>
      </c>
      <c r="E36" s="644"/>
      <c r="F36" s="245"/>
      <c r="G36" s="246"/>
      <c r="H36" s="374"/>
      <c r="I36" s="248" t="s">
        <v>180</v>
      </c>
      <c r="J36" s="375"/>
      <c r="K36" s="249" t="s">
        <v>106</v>
      </c>
      <c r="L36" s="239"/>
      <c r="M36" s="239"/>
      <c r="N36" s="209"/>
      <c r="O36" s="209"/>
      <c r="P36" s="155"/>
      <c r="Q36" s="156"/>
      <c r="R36" s="643" t="s">
        <v>130</v>
      </c>
      <c r="S36" s="644"/>
      <c r="T36" s="245"/>
      <c r="U36" s="246"/>
      <c r="V36" s="247"/>
      <c r="W36" s="248" t="s">
        <v>180</v>
      </c>
      <c r="X36" s="95"/>
      <c r="Y36" s="249" t="s">
        <v>106</v>
      </c>
      <c r="Z36" s="239"/>
    </row>
    <row r="37" spans="1:26" s="220" customFormat="1" ht="27.5" customHeight="1" thickBot="1">
      <c r="A37" s="222"/>
      <c r="B37" s="693" t="s">
        <v>181</v>
      </c>
      <c r="C37" s="694"/>
      <c r="D37" s="694"/>
      <c r="E37" s="694"/>
      <c r="F37" s="694"/>
      <c r="G37" s="694"/>
      <c r="H37" s="694"/>
      <c r="I37" s="694"/>
      <c r="J37" s="694"/>
      <c r="K37" s="695"/>
      <c r="L37" s="144"/>
      <c r="M37" s="144"/>
      <c r="N37" s="61"/>
      <c r="O37" s="222"/>
      <c r="P37" s="693" t="s">
        <v>181</v>
      </c>
      <c r="Q37" s="694"/>
      <c r="R37" s="694"/>
      <c r="S37" s="694"/>
      <c r="T37" s="694"/>
      <c r="U37" s="694"/>
      <c r="V37" s="694"/>
      <c r="W37" s="694"/>
      <c r="X37" s="694"/>
      <c r="Y37" s="695"/>
      <c r="Z37" s="144"/>
    </row>
    <row r="38" spans="1:26" s="220" customFormat="1" ht="18.5" customHeight="1" thickBot="1">
      <c r="A38" s="222"/>
      <c r="B38" s="743"/>
      <c r="C38" s="744"/>
      <c r="D38" s="744"/>
      <c r="E38" s="745"/>
      <c r="F38" s="71" t="s">
        <v>119</v>
      </c>
      <c r="G38" s="679" t="s">
        <v>182</v>
      </c>
      <c r="H38" s="680"/>
      <c r="I38" s="680"/>
      <c r="J38" s="680"/>
      <c r="K38" s="682"/>
      <c r="L38" s="142"/>
      <c r="M38" s="142"/>
      <c r="N38" s="222"/>
      <c r="O38" s="222"/>
      <c r="P38" s="743"/>
      <c r="Q38" s="744"/>
      <c r="R38" s="744"/>
      <c r="S38" s="745"/>
      <c r="T38" s="71" t="s">
        <v>119</v>
      </c>
      <c r="U38" s="679" t="s">
        <v>182</v>
      </c>
      <c r="V38" s="680"/>
      <c r="W38" s="680"/>
      <c r="X38" s="680"/>
      <c r="Y38" s="682"/>
      <c r="Z38" s="142"/>
    </row>
    <row r="39" spans="1:26" s="220" customFormat="1" ht="45.95" customHeight="1" thickTop="1" thickBot="1">
      <c r="A39" s="222"/>
      <c r="B39" s="153"/>
      <c r="C39" s="154"/>
      <c r="D39" s="686" t="s">
        <v>131</v>
      </c>
      <c r="E39" s="148" t="s">
        <v>132</v>
      </c>
      <c r="F39" s="149"/>
      <c r="G39" s="710"/>
      <c r="H39" s="711"/>
      <c r="I39" s="711"/>
      <c r="J39" s="711"/>
      <c r="K39" s="729"/>
      <c r="L39" s="157"/>
      <c r="M39" s="157"/>
      <c r="N39" s="158" t="str">
        <f>IF(ISTEXT(G39),"","【必須】運用管理等による対策（ソフト）を入力してください")</f>
        <v>【必須】運用管理等による対策（ソフト）を入力してください</v>
      </c>
      <c r="O39" s="222"/>
      <c r="P39" s="153"/>
      <c r="Q39" s="154"/>
      <c r="R39" s="686" t="s">
        <v>131</v>
      </c>
      <c r="S39" s="148" t="s">
        <v>132</v>
      </c>
      <c r="T39" s="159" t="s">
        <v>242</v>
      </c>
      <c r="U39" s="746" t="s">
        <v>243</v>
      </c>
      <c r="V39" s="746"/>
      <c r="W39" s="746"/>
      <c r="X39" s="746"/>
      <c r="Y39" s="734"/>
      <c r="Z39" s="157"/>
    </row>
    <row r="40" spans="1:26" s="220" customFormat="1" ht="45.95" customHeight="1" thickTop="1" thickBot="1">
      <c r="A40" s="222"/>
      <c r="B40" s="153"/>
      <c r="C40" s="154"/>
      <c r="D40" s="687"/>
      <c r="E40" s="148" t="s">
        <v>133</v>
      </c>
      <c r="F40" s="149"/>
      <c r="G40" s="691"/>
      <c r="H40" s="691"/>
      <c r="I40" s="691"/>
      <c r="J40" s="691"/>
      <c r="K40" s="690"/>
      <c r="L40" s="157"/>
      <c r="M40" s="157"/>
      <c r="N40" s="160"/>
      <c r="O40" s="222"/>
      <c r="P40" s="153"/>
      <c r="Q40" s="154"/>
      <c r="R40" s="687"/>
      <c r="S40" s="148" t="s">
        <v>133</v>
      </c>
      <c r="T40" s="159" t="s">
        <v>244</v>
      </c>
      <c r="U40" s="746" t="s">
        <v>245</v>
      </c>
      <c r="V40" s="746"/>
      <c r="W40" s="746"/>
      <c r="X40" s="746"/>
      <c r="Y40" s="734"/>
      <c r="Z40" s="157"/>
    </row>
    <row r="41" spans="1:26" s="220" customFormat="1" ht="45.95" customHeight="1" thickTop="1" thickBot="1">
      <c r="A41" s="222"/>
      <c r="B41" s="153"/>
      <c r="C41" s="154"/>
      <c r="D41" s="645" t="s">
        <v>134</v>
      </c>
      <c r="E41" s="688"/>
      <c r="F41" s="149"/>
      <c r="G41" s="691"/>
      <c r="H41" s="691"/>
      <c r="I41" s="691"/>
      <c r="J41" s="691"/>
      <c r="K41" s="690"/>
      <c r="L41" s="157"/>
      <c r="M41" s="157"/>
      <c r="N41" s="61"/>
      <c r="O41" s="222"/>
      <c r="P41" s="153"/>
      <c r="Q41" s="154"/>
      <c r="R41" s="645" t="s">
        <v>134</v>
      </c>
      <c r="S41" s="688"/>
      <c r="T41" s="159" t="s">
        <v>235</v>
      </c>
      <c r="U41" s="746" t="s">
        <v>238</v>
      </c>
      <c r="V41" s="746"/>
      <c r="W41" s="746"/>
      <c r="X41" s="746"/>
      <c r="Y41" s="734"/>
      <c r="Z41" s="157"/>
    </row>
    <row r="42" spans="1:26" s="220" customFormat="1" ht="45.95" customHeight="1" thickTop="1" thickBot="1">
      <c r="A42" s="222"/>
      <c r="B42" s="155"/>
      <c r="C42" s="156"/>
      <c r="D42" s="661" t="s">
        <v>179</v>
      </c>
      <c r="E42" s="718"/>
      <c r="F42" s="150"/>
      <c r="G42" s="711"/>
      <c r="H42" s="711"/>
      <c r="I42" s="711"/>
      <c r="J42" s="711"/>
      <c r="K42" s="729"/>
      <c r="L42" s="157"/>
      <c r="M42" s="157"/>
      <c r="N42" s="61"/>
      <c r="O42" s="222"/>
      <c r="P42" s="155"/>
      <c r="Q42" s="156"/>
      <c r="R42" s="661" t="s">
        <v>179</v>
      </c>
      <c r="S42" s="718"/>
      <c r="T42" s="161" t="s">
        <v>185</v>
      </c>
      <c r="U42" s="736" t="s">
        <v>239</v>
      </c>
      <c r="V42" s="736"/>
      <c r="W42" s="736"/>
      <c r="X42" s="736"/>
      <c r="Y42" s="738"/>
      <c r="Z42" s="157"/>
    </row>
    <row r="43" spans="1:26">
      <c r="A43" s="209"/>
      <c r="B43" s="209"/>
      <c r="C43" s="209"/>
      <c r="D43" s="209"/>
      <c r="E43" s="209"/>
      <c r="F43" s="209"/>
      <c r="G43" s="209"/>
      <c r="H43" s="209"/>
      <c r="I43" s="209"/>
      <c r="J43" s="209"/>
      <c r="K43" s="209"/>
      <c r="N43" s="61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</row>
    <row r="44" spans="1:26">
      <c r="A44" s="209"/>
      <c r="B44" s="209"/>
      <c r="C44" s="209"/>
      <c r="D44" s="209"/>
      <c r="E44" s="209"/>
      <c r="F44" s="209"/>
      <c r="G44" s="209"/>
      <c r="H44" s="209"/>
      <c r="I44" s="209"/>
      <c r="J44" s="209"/>
      <c r="K44" s="209"/>
      <c r="N44" s="61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</row>
    <row r="45" spans="1:26">
      <c r="A45" s="209"/>
      <c r="B45" s="209"/>
      <c r="C45" s="209"/>
      <c r="D45" s="209"/>
      <c r="E45" s="209"/>
      <c r="F45" s="209"/>
      <c r="G45" s="209"/>
      <c r="H45" s="209"/>
      <c r="I45" s="209"/>
      <c r="J45" s="209"/>
      <c r="K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</row>
  </sheetData>
  <sheetProtection algorithmName="SHA-512" hashValue="08DaGou4diSlWipvgfCIZi3s4P+OPt4apdNEVcA3w/PG86LvE1DvJDluevMnhMp81+0uFDGHa1YhDEMifDl3Xw==" saltValue="ye37TDAwUf4JFUjnTid31g==" spinCount="100000" sheet="1" formatCells="0" formatColumns="0" formatRows="0" insertColumns="0" insertRows="0" insertHyperlinks="0" deleteColumns="0" deleteRows="0" sort="0" autoFilter="0" pivotTables="0"/>
  <mergeCells count="122">
    <mergeCell ref="U10:W10"/>
    <mergeCell ref="X10:Y10"/>
    <mergeCell ref="R11:R12"/>
    <mergeCell ref="U11:W11"/>
    <mergeCell ref="X11:Y11"/>
    <mergeCell ref="U12:W12"/>
    <mergeCell ref="X12:Y12"/>
    <mergeCell ref="P4:Y4"/>
    <mergeCell ref="P7:Y7"/>
    <mergeCell ref="P8:S8"/>
    <mergeCell ref="T8:Y8"/>
    <mergeCell ref="P9:Y9"/>
    <mergeCell ref="D42:E42"/>
    <mergeCell ref="R42:S42"/>
    <mergeCell ref="U42:Y42"/>
    <mergeCell ref="P37:Y37"/>
    <mergeCell ref="B38:E38"/>
    <mergeCell ref="P38:S38"/>
    <mergeCell ref="U38:Y38"/>
    <mergeCell ref="D39:D40"/>
    <mergeCell ref="R39:R40"/>
    <mergeCell ref="U39:Y39"/>
    <mergeCell ref="U40:Y40"/>
    <mergeCell ref="G38:K38"/>
    <mergeCell ref="G39:K39"/>
    <mergeCell ref="G42:K42"/>
    <mergeCell ref="G40:K40"/>
    <mergeCell ref="G41:K41"/>
    <mergeCell ref="R41:S41"/>
    <mergeCell ref="U41:Y41"/>
    <mergeCell ref="D41:E41"/>
    <mergeCell ref="B37:K37"/>
    <mergeCell ref="P15:Y15"/>
    <mergeCell ref="R13:S13"/>
    <mergeCell ref="U13:W13"/>
    <mergeCell ref="X13:Y13"/>
    <mergeCell ref="R14:S14"/>
    <mergeCell ref="U14:W14"/>
    <mergeCell ref="X14:Y14"/>
    <mergeCell ref="P25:S25"/>
    <mergeCell ref="T25:Y25"/>
    <mergeCell ref="R16:S17"/>
    <mergeCell ref="U16:Y16"/>
    <mergeCell ref="T22:U22"/>
    <mergeCell ref="T23:U23"/>
    <mergeCell ref="P27:Y27"/>
    <mergeCell ref="P28:S28"/>
    <mergeCell ref="P29:Y29"/>
    <mergeCell ref="T28:Y28"/>
    <mergeCell ref="P24:S24"/>
    <mergeCell ref="T24:Y24"/>
    <mergeCell ref="X31:Y31"/>
    <mergeCell ref="T35:U35"/>
    <mergeCell ref="F8:K8"/>
    <mergeCell ref="G14:I14"/>
    <mergeCell ref="B29:K29"/>
    <mergeCell ref="F24:K24"/>
    <mergeCell ref="B24:E24"/>
    <mergeCell ref="B28:E28"/>
    <mergeCell ref="D16:E17"/>
    <mergeCell ref="D14:E14"/>
    <mergeCell ref="B15:K15"/>
    <mergeCell ref="G16:K16"/>
    <mergeCell ref="D19:E19"/>
    <mergeCell ref="B25:E25"/>
    <mergeCell ref="F25:K25"/>
    <mergeCell ref="J14:K14"/>
    <mergeCell ref="B27:K27"/>
    <mergeCell ref="F28:K28"/>
    <mergeCell ref="B4:K4"/>
    <mergeCell ref="B7:K7"/>
    <mergeCell ref="B8:E8"/>
    <mergeCell ref="G10:I10"/>
    <mergeCell ref="J10:K10"/>
    <mergeCell ref="B9:K9"/>
    <mergeCell ref="D11:D12"/>
    <mergeCell ref="D13:E13"/>
    <mergeCell ref="J13:K13"/>
    <mergeCell ref="G13:I13"/>
    <mergeCell ref="J11:K11"/>
    <mergeCell ref="J12:K12"/>
    <mergeCell ref="G11:I11"/>
    <mergeCell ref="G12:I12"/>
    <mergeCell ref="G17:K17"/>
    <mergeCell ref="U17:Y17"/>
    <mergeCell ref="D18:E18"/>
    <mergeCell ref="F18:G18"/>
    <mergeCell ref="H18:I18"/>
    <mergeCell ref="R18:S18"/>
    <mergeCell ref="T18:U18"/>
    <mergeCell ref="V18:W18"/>
    <mergeCell ref="R19:S19"/>
    <mergeCell ref="D20:E20"/>
    <mergeCell ref="R20:S20"/>
    <mergeCell ref="D21:E21"/>
    <mergeCell ref="R21:S21"/>
    <mergeCell ref="D22:E22"/>
    <mergeCell ref="F22:G22"/>
    <mergeCell ref="R22:S22"/>
    <mergeCell ref="D23:E23"/>
    <mergeCell ref="F23:G23"/>
    <mergeCell ref="R23:S23"/>
    <mergeCell ref="D30:E30"/>
    <mergeCell ref="R30:S30"/>
    <mergeCell ref="D31:E31"/>
    <mergeCell ref="F31:G31"/>
    <mergeCell ref="H31:I31"/>
    <mergeCell ref="J31:K31"/>
    <mergeCell ref="R31:S31"/>
    <mergeCell ref="T31:U31"/>
    <mergeCell ref="V31:W31"/>
    <mergeCell ref="D36:E36"/>
    <mergeCell ref="R36:S36"/>
    <mergeCell ref="D32:E32"/>
    <mergeCell ref="R32:S32"/>
    <mergeCell ref="D33:E33"/>
    <mergeCell ref="R33:S33"/>
    <mergeCell ref="D34:E34"/>
    <mergeCell ref="R34:S34"/>
    <mergeCell ref="D35:E35"/>
    <mergeCell ref="F35:G35"/>
    <mergeCell ref="R35:S35"/>
  </mergeCells>
  <phoneticPr fontId="5"/>
  <conditionalFormatting sqref="F8:K8 F11:K14 F24:K25 F28 F39:M42">
    <cfRule type="notContainsBlanks" dxfId="1023" priority="43">
      <formula>LEN(TRIM(F8))&gt;0</formula>
    </cfRule>
  </conditionalFormatting>
  <conditionalFormatting sqref="G16:K17">
    <cfRule type="notContainsBlanks" dxfId="1022" priority="24">
      <formula>LEN(TRIM(G16))&gt;0</formula>
    </cfRule>
  </conditionalFormatting>
  <conditionalFormatting sqref="H23">
    <cfRule type="expression" dxfId="1021" priority="29">
      <formula>ISNUMBER($H$23)</formula>
    </cfRule>
  </conditionalFormatting>
  <conditionalFormatting sqref="H36">
    <cfRule type="notContainsBlanks" dxfId="1020" priority="1">
      <formula>LEN(TRIM(H36))&gt;0</formula>
    </cfRule>
  </conditionalFormatting>
  <conditionalFormatting sqref="J36">
    <cfRule type="notContainsBlanks" dxfId="1019" priority="13">
      <formula>LEN(TRIM(J36))&gt;0</formula>
    </cfRule>
  </conditionalFormatting>
  <conditionalFormatting sqref="J18:M23">
    <cfRule type="containsText" dxfId="1018" priority="32" operator="containsText" text="いずれか１つに○">
      <formula>NOT(ISERROR(SEARCH("いずれか１つに○",J18)))</formula>
    </cfRule>
  </conditionalFormatting>
  <conditionalFormatting sqref="J18:N22 H23:N23">
    <cfRule type="containsText" dxfId="1017" priority="31" operator="containsText" text="ください">
      <formula>NOT(ISERROR(SEARCH("ください",H18)))</formula>
    </cfRule>
    <cfRule type="containsText" dxfId="1016" priority="30" operator="containsText" text="OK">
      <formula>NOT(ISERROR(SEARCH("OK",H18)))</formula>
    </cfRule>
  </conditionalFormatting>
  <conditionalFormatting sqref="L33:M35">
    <cfRule type="containsText" dxfId="1015" priority="10" operator="containsText" text="いずれか１つに○">
      <formula>NOT(ISERROR(SEARCH("いずれか１つに○",L33)))</formula>
    </cfRule>
  </conditionalFormatting>
  <conditionalFormatting sqref="L33:N35">
    <cfRule type="containsText" dxfId="1014" priority="8" operator="containsText" text="OK">
      <formula>NOT(ISERROR(SEARCH("OK",L33)))</formula>
    </cfRule>
    <cfRule type="containsText" dxfId="1013" priority="9" operator="containsText" text="ください">
      <formula>NOT(ISERROR(SEARCH("ください",L33)))</formula>
    </cfRule>
  </conditionalFormatting>
  <conditionalFormatting sqref="N6">
    <cfRule type="containsText" dxfId="1012" priority="121" operator="containsText" text="いずれか１つに○">
      <formula>NOT(ISERROR(SEARCH("いずれか１つに○",N6)))</formula>
    </cfRule>
    <cfRule type="containsText" dxfId="1011" priority="99" operator="containsText" text="ください">
      <formula>NOT(ISERROR(SEARCH("ください",N6)))</formula>
    </cfRule>
    <cfRule type="containsText" dxfId="1010" priority="98" operator="containsText" text="OK">
      <formula>NOT(ISERROR(SEARCH("OK",N6)))</formula>
    </cfRule>
  </conditionalFormatting>
  <conditionalFormatting sqref="N8">
    <cfRule type="containsText" dxfId="1009" priority="61" operator="containsText" text="ください">
      <formula>NOT(ISERROR(SEARCH("ください",N8)))</formula>
    </cfRule>
  </conditionalFormatting>
  <conditionalFormatting sqref="N11">
    <cfRule type="containsText" dxfId="1008" priority="63" operator="containsText" text="OK">
      <formula>NOT(ISERROR(SEARCH("OK",N11)))</formula>
    </cfRule>
    <cfRule type="containsText" dxfId="1007" priority="64" operator="containsText" text="ください">
      <formula>NOT(ISERROR(SEARCH("ください",N11)))</formula>
    </cfRule>
  </conditionalFormatting>
  <conditionalFormatting sqref="N16:N17">
    <cfRule type="containsText" dxfId="1006" priority="25" operator="containsText" text="ください">
      <formula>NOT(ISERROR(SEARCH("ください",N16)))</formula>
    </cfRule>
  </conditionalFormatting>
  <conditionalFormatting sqref="N28">
    <cfRule type="containsText" dxfId="1005" priority="35" operator="containsText" text="ください">
      <formula>NOT(ISERROR(SEARCH("ください",N28)))</formula>
    </cfRule>
  </conditionalFormatting>
  <conditionalFormatting sqref="N30:N32">
    <cfRule type="containsText" dxfId="1004" priority="15" operator="containsText" text="OK">
      <formula>NOT(ISERROR(SEARCH("OK",N30)))</formula>
    </cfRule>
    <cfRule type="containsText" dxfId="1003" priority="16" operator="containsText" text="ください">
      <formula>NOT(ISERROR(SEARCH("ください",N30)))</formula>
    </cfRule>
    <cfRule type="containsText" dxfId="1002" priority="17" operator="containsText" text="いずれか１つに○">
      <formula>NOT(ISERROR(SEARCH("いずれか１つに○",N30)))</formula>
    </cfRule>
  </conditionalFormatting>
  <conditionalFormatting sqref="N37">
    <cfRule type="containsText" dxfId="1001" priority="56" operator="containsText" text="OK">
      <formula>NOT(ISERROR(SEARCH("OK",N37)))</formula>
    </cfRule>
    <cfRule type="containsText" dxfId="1000" priority="57" operator="containsText" text="ください">
      <formula>NOT(ISERROR(SEARCH("ください",N37)))</formula>
    </cfRule>
    <cfRule type="containsText" dxfId="999" priority="58" operator="containsText" text="いずれか１つに○">
      <formula>NOT(ISERROR(SEARCH("いずれか１つに○",N37)))</formula>
    </cfRule>
  </conditionalFormatting>
  <conditionalFormatting sqref="N37:N39">
    <cfRule type="containsText" dxfId="998" priority="55" operator="containsText" text="ください">
      <formula>NOT(ISERROR(SEARCH("ください",N37)))</formula>
    </cfRule>
  </conditionalFormatting>
  <conditionalFormatting sqref="N39">
    <cfRule type="containsText" dxfId="997" priority="54" operator="containsText" text="OK">
      <formula>NOT(ISERROR(SEARCH("OK",N39)))</formula>
    </cfRule>
  </conditionalFormatting>
  <conditionalFormatting sqref="T11:T14">
    <cfRule type="notContainsBlanks" dxfId="996" priority="39">
      <formula>LEN(TRIM(T11))&gt;0</formula>
    </cfRule>
  </conditionalFormatting>
  <conditionalFormatting sqref="T8:Y8">
    <cfRule type="notContainsBlanks" dxfId="995" priority="42">
      <formula>LEN(TRIM(T8))&gt;0</formula>
    </cfRule>
  </conditionalFormatting>
  <conditionalFormatting sqref="T28:Y28">
    <cfRule type="notContainsBlanks" dxfId="994" priority="40">
      <formula>LEN(TRIM(T28))&gt;0</formula>
    </cfRule>
  </conditionalFormatting>
  <conditionalFormatting sqref="T39:Z42">
    <cfRule type="notContainsBlanks" dxfId="993" priority="41">
      <formula>LEN(TRIM(T39))&gt;0</formula>
    </cfRule>
  </conditionalFormatting>
  <conditionalFormatting sqref="U16:Y17">
    <cfRule type="notContainsBlanks" dxfId="992" priority="23">
      <formula>LEN(TRIM(U16))&gt;0</formula>
    </cfRule>
  </conditionalFormatting>
  <conditionalFormatting sqref="V23">
    <cfRule type="expression" dxfId="991" priority="20">
      <formula>ISNUMBER($H$23)</formula>
    </cfRule>
  </conditionalFormatting>
  <conditionalFormatting sqref="V23:W23">
    <cfRule type="containsText" dxfId="990" priority="22" operator="containsText" text="ください">
      <formula>NOT(ISERROR(SEARCH("ください",V23)))</formula>
    </cfRule>
    <cfRule type="containsText" dxfId="989" priority="21" operator="containsText" text="OK">
      <formula>NOT(ISERROR(SEARCH("OK",V23)))</formula>
    </cfRule>
  </conditionalFormatting>
  <conditionalFormatting sqref="X30">
    <cfRule type="notContainsBlanks" dxfId="988" priority="12">
      <formula>LEN(TRIM(X30))&gt;0</formula>
    </cfRule>
  </conditionalFormatting>
  <conditionalFormatting sqref="X36">
    <cfRule type="notContainsBlanks" dxfId="987" priority="11">
      <formula>LEN(TRIM(X36))&gt;0</formula>
    </cfRule>
  </conditionalFormatting>
  <conditionalFormatting sqref="X18:Z23">
    <cfRule type="containsText" dxfId="986" priority="27" operator="containsText" text="ください">
      <formula>NOT(ISERROR(SEARCH("ください",X18)))</formula>
    </cfRule>
    <cfRule type="containsText" dxfId="985" priority="26" operator="containsText" text="OK">
      <formula>NOT(ISERROR(SEARCH("OK",X18)))</formula>
    </cfRule>
    <cfRule type="containsText" dxfId="984" priority="28" operator="containsText" text="いずれか１つに○">
      <formula>NOT(ISERROR(SEARCH("いずれか１つに○",X18)))</formula>
    </cfRule>
  </conditionalFormatting>
  <conditionalFormatting sqref="Z33:Z35">
    <cfRule type="containsText" dxfId="983" priority="5" operator="containsText" text="OK">
      <formula>NOT(ISERROR(SEARCH("OK",Z33)))</formula>
    </cfRule>
    <cfRule type="containsText" dxfId="982" priority="6" operator="containsText" text="ください">
      <formula>NOT(ISERROR(SEARCH("ください",Z33)))</formula>
    </cfRule>
    <cfRule type="containsText" dxfId="981" priority="7" operator="containsText" text="いずれか１つに○">
      <formula>NOT(ISERROR(SEARCH("いずれか１つに○",Z33)))</formula>
    </cfRule>
  </conditionalFormatting>
  <pageMargins left="0.70866141732283472" right="0.70866141732283472" top="0.35433070866141736" bottom="0.35433070866141736" header="0.31496062992125984" footer="0.31496062992125984"/>
  <pageSetup paperSize="9" scale="66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E8A08-5BC4-4F6D-8E5B-A9E532863F3A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'別紙３-２'!A23</f>
        <v>17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194" priority="21">
      <formula>LEN(TRIM(G15))&gt;0</formula>
    </cfRule>
  </conditionalFormatting>
  <conditionalFormatting sqref="G33">
    <cfRule type="notContainsBlanks" dxfId="193" priority="2">
      <formula>LEN(TRIM(G33))&gt;0</formula>
    </cfRule>
  </conditionalFormatting>
  <conditionalFormatting sqref="G15:H16">
    <cfRule type="expression" dxfId="192" priority="47">
      <formula>AND(#REF!&gt;0,$G$15="")</formula>
    </cfRule>
  </conditionalFormatting>
  <conditionalFormatting sqref="G17:H18">
    <cfRule type="expression" dxfId="191" priority="48">
      <formula>AND(#REF!&gt;0,$G$17="")</formula>
    </cfRule>
  </conditionalFormatting>
  <conditionalFormatting sqref="G33:H34">
    <cfRule type="expression" dxfId="190" priority="3">
      <formula>AND(#REF!&gt;0,$G$15="")</formula>
    </cfRule>
  </conditionalFormatting>
  <conditionalFormatting sqref="I13 K13 M13 O13 Q13 S13 U13 W13 Y13 AA13 AC13 AE13 I33">
    <cfRule type="cellIs" dxfId="189" priority="45" operator="equal">
      <formula>""</formula>
    </cfRule>
  </conditionalFormatting>
  <conditionalFormatting sqref="I15 K15 M15 O15 Q15 S15 U15 W15 Y15 AA15 AC15 AE15 I17">
    <cfRule type="cellIs" dxfId="188" priority="27" operator="equal">
      <formula>""</formula>
    </cfRule>
  </conditionalFormatting>
  <conditionalFormatting sqref="I19">
    <cfRule type="cellIs" dxfId="187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186" priority="33" operator="equal">
      <formula>""</formula>
    </cfRule>
  </conditionalFormatting>
  <conditionalFormatting sqref="I35">
    <cfRule type="cellIs" dxfId="185" priority="11" operator="equal">
      <formula>""</formula>
    </cfRule>
  </conditionalFormatting>
  <conditionalFormatting sqref="I29:AF30">
    <cfRule type="expression" dxfId="184" priority="19">
      <formula>ISNUMBER($I$31:$AF$32)</formula>
    </cfRule>
  </conditionalFormatting>
  <conditionalFormatting sqref="I31:AF32">
    <cfRule type="expression" dxfId="183" priority="20">
      <formula>ISNUMBER($I$29:$AF$30)</formula>
    </cfRule>
  </conditionalFormatting>
  <conditionalFormatting sqref="K17">
    <cfRule type="cellIs" dxfId="182" priority="26" operator="equal">
      <formula>""</formula>
    </cfRule>
  </conditionalFormatting>
  <conditionalFormatting sqref="K19">
    <cfRule type="cellIs" dxfId="181" priority="38" operator="equal">
      <formula>""</formula>
    </cfRule>
  </conditionalFormatting>
  <conditionalFormatting sqref="K21 K23 K27">
    <cfRule type="cellIs" dxfId="180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179" priority="28" operator="equal">
      <formula>""</formula>
    </cfRule>
  </conditionalFormatting>
  <conditionalFormatting sqref="K33">
    <cfRule type="cellIs" dxfId="178" priority="44" operator="equal">
      <formula>""</formula>
    </cfRule>
  </conditionalFormatting>
  <conditionalFormatting sqref="K35">
    <cfRule type="cellIs" dxfId="177" priority="10" operator="equal">
      <formula>""</formula>
    </cfRule>
  </conditionalFormatting>
  <conditionalFormatting sqref="M17">
    <cfRule type="cellIs" dxfId="176" priority="25" operator="equal">
      <formula>""</formula>
    </cfRule>
  </conditionalFormatting>
  <conditionalFormatting sqref="M19">
    <cfRule type="cellIs" dxfId="175" priority="37" operator="equal">
      <formula>""</formula>
    </cfRule>
  </conditionalFormatting>
  <conditionalFormatting sqref="M21 M23 M27">
    <cfRule type="cellIs" dxfId="174" priority="31" operator="equal">
      <formula>""</formula>
    </cfRule>
  </conditionalFormatting>
  <conditionalFormatting sqref="M33">
    <cfRule type="cellIs" dxfId="173" priority="43" operator="equal">
      <formula>""</formula>
    </cfRule>
  </conditionalFormatting>
  <conditionalFormatting sqref="M35">
    <cfRule type="cellIs" dxfId="172" priority="9" operator="equal">
      <formula>""</formula>
    </cfRule>
  </conditionalFormatting>
  <conditionalFormatting sqref="O17">
    <cfRule type="cellIs" dxfId="171" priority="24" operator="equal">
      <formula>""</formula>
    </cfRule>
  </conditionalFormatting>
  <conditionalFormatting sqref="O19">
    <cfRule type="cellIs" dxfId="170" priority="36" operator="equal">
      <formula>""</formula>
    </cfRule>
  </conditionalFormatting>
  <conditionalFormatting sqref="O21 O23 O27">
    <cfRule type="cellIs" dxfId="169" priority="30" operator="equal">
      <formula>""</formula>
    </cfRule>
  </conditionalFormatting>
  <conditionalFormatting sqref="O33">
    <cfRule type="cellIs" dxfId="168" priority="42" operator="equal">
      <formula>""</formula>
    </cfRule>
  </conditionalFormatting>
  <conditionalFormatting sqref="O35">
    <cfRule type="cellIs" dxfId="167" priority="8" operator="equal">
      <formula>""</formula>
    </cfRule>
  </conditionalFormatting>
  <conditionalFormatting sqref="Q17">
    <cfRule type="cellIs" dxfId="166" priority="23" operator="equal">
      <formula>""</formula>
    </cfRule>
  </conditionalFormatting>
  <conditionalFormatting sqref="Q19">
    <cfRule type="cellIs" dxfId="165" priority="35" operator="equal">
      <formula>""</formula>
    </cfRule>
  </conditionalFormatting>
  <conditionalFormatting sqref="Q21 Q23 Q27">
    <cfRule type="cellIs" dxfId="164" priority="29" operator="equal">
      <formula>""</formula>
    </cfRule>
  </conditionalFormatting>
  <conditionalFormatting sqref="Q33">
    <cfRule type="cellIs" dxfId="163" priority="41" operator="equal">
      <formula>""</formula>
    </cfRule>
  </conditionalFormatting>
  <conditionalFormatting sqref="Q35">
    <cfRule type="cellIs" dxfId="162" priority="7" operator="equal">
      <formula>""</formula>
    </cfRule>
  </conditionalFormatting>
  <conditionalFormatting sqref="S17 U17 W17 Y17 AA17 AC17">
    <cfRule type="cellIs" dxfId="161" priority="22" operator="equal">
      <formula>""</formula>
    </cfRule>
  </conditionalFormatting>
  <conditionalFormatting sqref="S19 U19 W19 Y19 AA19 AC19">
    <cfRule type="cellIs" dxfId="160" priority="34" operator="equal">
      <formula>""</formula>
    </cfRule>
  </conditionalFormatting>
  <conditionalFormatting sqref="S35 U35 W35 Y35 AA35 AC35">
    <cfRule type="cellIs" dxfId="159" priority="6" operator="equal">
      <formula>""</formula>
    </cfRule>
  </conditionalFormatting>
  <conditionalFormatting sqref="AE29 AE17 AE19 AE21 AE23 AE27 S33 U33 W33 Y33 AA33 AC33 AE33 AE35">
    <cfRule type="cellIs" dxfId="158" priority="40" operator="equal">
      <formula>""</formula>
    </cfRule>
  </conditionalFormatting>
  <conditionalFormatting sqref="AH35">
    <cfRule type="expression" dxfId="157" priority="13">
      <formula>AND(ISTEXT($D$36),#REF!="")</formula>
    </cfRule>
  </conditionalFormatting>
  <conditionalFormatting sqref="AH35:AJ36">
    <cfRule type="notContainsBlanks" dxfId="156" priority="12">
      <formula>LEN(TRIM(AH35))&gt;0</formula>
    </cfRule>
  </conditionalFormatting>
  <conditionalFormatting sqref="AN35:AN36">
    <cfRule type="expression" dxfId="155" priority="16">
      <formula>AND(ISTEXT($B$35),$F$34="")</formula>
    </cfRule>
  </conditionalFormatting>
  <conditionalFormatting sqref="AN35:AO36 D36:G36">
    <cfRule type="notContainsBlanks" dxfId="154" priority="46">
      <formula>LEN(TRIM(D35))&gt;0</formula>
    </cfRule>
  </conditionalFormatting>
  <conditionalFormatting sqref="AO35:AO36">
    <cfRule type="expression" dxfId="153" priority="17">
      <formula>AND(ISTEXT($B$35),$G$34="")</formula>
    </cfRule>
  </conditionalFormatting>
  <conditionalFormatting sqref="AQ13:AQ36">
    <cfRule type="notContainsBlanks" dxfId="152" priority="49">
      <formula>LEN(TRIM(AQ13))&gt;0</formula>
    </cfRule>
  </conditionalFormatting>
  <conditionalFormatting sqref="AQ15">
    <cfRule type="expression" dxfId="151" priority="18">
      <formula>AND(ISTEXT($C$14),#REF!="")</formula>
    </cfRule>
  </conditionalFormatting>
  <conditionalFormatting sqref="AQ17">
    <cfRule type="expression" dxfId="150" priority="5">
      <formula>AND(ISTEXT($C$14),#REF!="")</formula>
    </cfRule>
  </conditionalFormatting>
  <conditionalFormatting sqref="AQ33">
    <cfRule type="expression" dxfId="149" priority="4">
      <formula>AND(ISTEXT($C$14),#REF!="")</formula>
    </cfRule>
  </conditionalFormatting>
  <conditionalFormatting sqref="AT38:AT39">
    <cfRule type="expression" dxfId="148" priority="14">
      <formula>ISNUMBER($AT$38)</formula>
    </cfRule>
  </conditionalFormatting>
  <hyperlinks>
    <hyperlink ref="A8" r:id="rId1" xr:uid="{597D13CA-7E41-448E-AA89-C8A36642B0B0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9E284E5-2760-49D0-9A00-3B52C1A87933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2E2AE1C8-E116-453D-8F4B-AF7DC4A329AD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09E18E-A708-4081-8206-10C5DC6B5A33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E73DC-5C3A-4FF2-9C47-F7C8B12AF5BD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'別紙３-２'!A24</f>
        <v>18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145" priority="21">
      <formula>LEN(TRIM(G15))&gt;0</formula>
    </cfRule>
  </conditionalFormatting>
  <conditionalFormatting sqref="G33">
    <cfRule type="notContainsBlanks" dxfId="144" priority="2">
      <formula>LEN(TRIM(G33))&gt;0</formula>
    </cfRule>
  </conditionalFormatting>
  <conditionalFormatting sqref="G15:H16">
    <cfRule type="expression" dxfId="143" priority="47">
      <formula>AND(#REF!&gt;0,$G$15="")</formula>
    </cfRule>
  </conditionalFormatting>
  <conditionalFormatting sqref="G17:H18">
    <cfRule type="expression" dxfId="142" priority="48">
      <formula>AND(#REF!&gt;0,$G$17="")</formula>
    </cfRule>
  </conditionalFormatting>
  <conditionalFormatting sqref="G33:H34">
    <cfRule type="expression" dxfId="141" priority="3">
      <formula>AND(#REF!&gt;0,$G$15="")</formula>
    </cfRule>
  </conditionalFormatting>
  <conditionalFormatting sqref="I13 K13 M13 O13 Q13 S13 U13 W13 Y13 AA13 AC13 AE13 I33">
    <cfRule type="cellIs" dxfId="140" priority="45" operator="equal">
      <formula>""</formula>
    </cfRule>
  </conditionalFormatting>
  <conditionalFormatting sqref="I15 K15 M15 O15 Q15 S15 U15 W15 Y15 AA15 AC15 AE15 I17">
    <cfRule type="cellIs" dxfId="139" priority="27" operator="equal">
      <formula>""</formula>
    </cfRule>
  </conditionalFormatting>
  <conditionalFormatting sqref="I19">
    <cfRule type="cellIs" dxfId="138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137" priority="33" operator="equal">
      <formula>""</formula>
    </cfRule>
  </conditionalFormatting>
  <conditionalFormatting sqref="I35">
    <cfRule type="cellIs" dxfId="136" priority="11" operator="equal">
      <formula>""</formula>
    </cfRule>
  </conditionalFormatting>
  <conditionalFormatting sqref="I29:AF30">
    <cfRule type="expression" dxfId="135" priority="19">
      <formula>ISNUMBER($I$31:$AF$32)</formula>
    </cfRule>
  </conditionalFormatting>
  <conditionalFormatting sqref="I31:AF32">
    <cfRule type="expression" dxfId="134" priority="20">
      <formula>ISNUMBER($I$29:$AF$30)</formula>
    </cfRule>
  </conditionalFormatting>
  <conditionalFormatting sqref="K17">
    <cfRule type="cellIs" dxfId="133" priority="26" operator="equal">
      <formula>""</formula>
    </cfRule>
  </conditionalFormatting>
  <conditionalFormatting sqref="K19">
    <cfRule type="cellIs" dxfId="132" priority="38" operator="equal">
      <formula>""</formula>
    </cfRule>
  </conditionalFormatting>
  <conditionalFormatting sqref="K21 K23 K27">
    <cfRule type="cellIs" dxfId="131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130" priority="28" operator="equal">
      <formula>""</formula>
    </cfRule>
  </conditionalFormatting>
  <conditionalFormatting sqref="K33">
    <cfRule type="cellIs" dxfId="129" priority="44" operator="equal">
      <formula>""</formula>
    </cfRule>
  </conditionalFormatting>
  <conditionalFormatting sqref="K35">
    <cfRule type="cellIs" dxfId="128" priority="10" operator="equal">
      <formula>""</formula>
    </cfRule>
  </conditionalFormatting>
  <conditionalFormatting sqref="M17">
    <cfRule type="cellIs" dxfId="127" priority="25" operator="equal">
      <formula>""</formula>
    </cfRule>
  </conditionalFormatting>
  <conditionalFormatting sqref="M19">
    <cfRule type="cellIs" dxfId="126" priority="37" operator="equal">
      <formula>""</formula>
    </cfRule>
  </conditionalFormatting>
  <conditionalFormatting sqref="M21 M23 M27">
    <cfRule type="cellIs" dxfId="125" priority="31" operator="equal">
      <formula>""</formula>
    </cfRule>
  </conditionalFormatting>
  <conditionalFormatting sqref="M33">
    <cfRule type="cellIs" dxfId="124" priority="43" operator="equal">
      <formula>""</formula>
    </cfRule>
  </conditionalFormatting>
  <conditionalFormatting sqref="M35">
    <cfRule type="cellIs" dxfId="123" priority="9" operator="equal">
      <formula>""</formula>
    </cfRule>
  </conditionalFormatting>
  <conditionalFormatting sqref="O17">
    <cfRule type="cellIs" dxfId="122" priority="24" operator="equal">
      <formula>""</formula>
    </cfRule>
  </conditionalFormatting>
  <conditionalFormatting sqref="O19">
    <cfRule type="cellIs" dxfId="121" priority="36" operator="equal">
      <formula>""</formula>
    </cfRule>
  </conditionalFormatting>
  <conditionalFormatting sqref="O21 O23 O27">
    <cfRule type="cellIs" dxfId="120" priority="30" operator="equal">
      <formula>""</formula>
    </cfRule>
  </conditionalFormatting>
  <conditionalFormatting sqref="O33">
    <cfRule type="cellIs" dxfId="119" priority="42" operator="equal">
      <formula>""</formula>
    </cfRule>
  </conditionalFormatting>
  <conditionalFormatting sqref="O35">
    <cfRule type="cellIs" dxfId="118" priority="8" operator="equal">
      <formula>""</formula>
    </cfRule>
  </conditionalFormatting>
  <conditionalFormatting sqref="Q17">
    <cfRule type="cellIs" dxfId="117" priority="23" operator="equal">
      <formula>""</formula>
    </cfRule>
  </conditionalFormatting>
  <conditionalFormatting sqref="Q19">
    <cfRule type="cellIs" dxfId="116" priority="35" operator="equal">
      <formula>""</formula>
    </cfRule>
  </conditionalFormatting>
  <conditionalFormatting sqref="Q21 Q23 Q27">
    <cfRule type="cellIs" dxfId="115" priority="29" operator="equal">
      <formula>""</formula>
    </cfRule>
  </conditionalFormatting>
  <conditionalFormatting sqref="Q33">
    <cfRule type="cellIs" dxfId="114" priority="41" operator="equal">
      <formula>""</formula>
    </cfRule>
  </conditionalFormatting>
  <conditionalFormatting sqref="Q35">
    <cfRule type="cellIs" dxfId="113" priority="7" operator="equal">
      <formula>""</formula>
    </cfRule>
  </conditionalFormatting>
  <conditionalFormatting sqref="S17 U17 W17 Y17 AA17 AC17">
    <cfRule type="cellIs" dxfId="112" priority="22" operator="equal">
      <formula>""</formula>
    </cfRule>
  </conditionalFormatting>
  <conditionalFormatting sqref="S19 U19 W19 Y19 AA19 AC19">
    <cfRule type="cellIs" dxfId="111" priority="34" operator="equal">
      <formula>""</formula>
    </cfRule>
  </conditionalFormatting>
  <conditionalFormatting sqref="S35 U35 W35 Y35 AA35 AC35">
    <cfRule type="cellIs" dxfId="110" priority="6" operator="equal">
      <formula>""</formula>
    </cfRule>
  </conditionalFormatting>
  <conditionalFormatting sqref="AE29 AE17 AE19 AE21 AE23 AE27 S33 U33 W33 Y33 AA33 AC33 AE33 AE35">
    <cfRule type="cellIs" dxfId="109" priority="40" operator="equal">
      <formula>""</formula>
    </cfRule>
  </conditionalFormatting>
  <conditionalFormatting sqref="AH35">
    <cfRule type="expression" dxfId="108" priority="13">
      <formula>AND(ISTEXT($D$36),#REF!="")</formula>
    </cfRule>
  </conditionalFormatting>
  <conditionalFormatting sqref="AH35:AJ36">
    <cfRule type="notContainsBlanks" dxfId="107" priority="12">
      <formula>LEN(TRIM(AH35))&gt;0</formula>
    </cfRule>
  </conditionalFormatting>
  <conditionalFormatting sqref="AN35:AN36">
    <cfRule type="expression" dxfId="106" priority="16">
      <formula>AND(ISTEXT($B$35),$F$34="")</formula>
    </cfRule>
  </conditionalFormatting>
  <conditionalFormatting sqref="AN35:AO36 D36:G36">
    <cfRule type="notContainsBlanks" dxfId="105" priority="46">
      <formula>LEN(TRIM(D35))&gt;0</formula>
    </cfRule>
  </conditionalFormatting>
  <conditionalFormatting sqref="AO35:AO36">
    <cfRule type="expression" dxfId="104" priority="17">
      <formula>AND(ISTEXT($B$35),$G$34="")</formula>
    </cfRule>
  </conditionalFormatting>
  <conditionalFormatting sqref="AQ13:AQ36">
    <cfRule type="notContainsBlanks" dxfId="103" priority="49">
      <formula>LEN(TRIM(AQ13))&gt;0</formula>
    </cfRule>
  </conditionalFormatting>
  <conditionalFormatting sqref="AQ15">
    <cfRule type="expression" dxfId="102" priority="18">
      <formula>AND(ISTEXT($C$14),#REF!="")</formula>
    </cfRule>
  </conditionalFormatting>
  <conditionalFormatting sqref="AQ17">
    <cfRule type="expression" dxfId="101" priority="5">
      <formula>AND(ISTEXT($C$14),#REF!="")</formula>
    </cfRule>
  </conditionalFormatting>
  <conditionalFormatting sqref="AQ33">
    <cfRule type="expression" dxfId="100" priority="4">
      <formula>AND(ISTEXT($C$14),#REF!="")</formula>
    </cfRule>
  </conditionalFormatting>
  <conditionalFormatting sqref="AT38:AT39">
    <cfRule type="expression" dxfId="99" priority="14">
      <formula>ISNUMBER($AT$38)</formula>
    </cfRule>
  </conditionalFormatting>
  <hyperlinks>
    <hyperlink ref="A8" r:id="rId1" xr:uid="{5FACED35-F573-4164-ADDE-313D5C3BD9CC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07FA63E2-FEB5-41D6-842B-EA70A1121FD7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52B06B6D-C5E8-4686-862A-27B9B7BAB6C7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C6BDD94-270A-4D21-A20C-FEF752D88372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3893E-0916-40B7-B779-56BC7CF67262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'別紙３-２'!A25</f>
        <v>19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96" priority="21">
      <formula>LEN(TRIM(G15))&gt;0</formula>
    </cfRule>
  </conditionalFormatting>
  <conditionalFormatting sqref="G33">
    <cfRule type="notContainsBlanks" dxfId="95" priority="2">
      <formula>LEN(TRIM(G33))&gt;0</formula>
    </cfRule>
  </conditionalFormatting>
  <conditionalFormatting sqref="G15:H16">
    <cfRule type="expression" dxfId="94" priority="47">
      <formula>AND(#REF!&gt;0,$G$15="")</formula>
    </cfRule>
  </conditionalFormatting>
  <conditionalFormatting sqref="G17:H18">
    <cfRule type="expression" dxfId="93" priority="48">
      <formula>AND(#REF!&gt;0,$G$17="")</formula>
    </cfRule>
  </conditionalFormatting>
  <conditionalFormatting sqref="G33:H34">
    <cfRule type="expression" dxfId="92" priority="3">
      <formula>AND(#REF!&gt;0,$G$15="")</formula>
    </cfRule>
  </conditionalFormatting>
  <conditionalFormatting sqref="I13 K13 M13 O13 Q13 S13 U13 W13 Y13 AA13 AC13 AE13 I33">
    <cfRule type="cellIs" dxfId="91" priority="45" operator="equal">
      <formula>""</formula>
    </cfRule>
  </conditionalFormatting>
  <conditionalFormatting sqref="I15 K15 M15 O15 Q15 S15 U15 W15 Y15 AA15 AC15 AE15 I17">
    <cfRule type="cellIs" dxfId="90" priority="27" operator="equal">
      <formula>""</formula>
    </cfRule>
  </conditionalFormatting>
  <conditionalFormatting sqref="I19">
    <cfRule type="cellIs" dxfId="89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88" priority="33" operator="equal">
      <formula>""</formula>
    </cfRule>
  </conditionalFormatting>
  <conditionalFormatting sqref="I35">
    <cfRule type="cellIs" dxfId="87" priority="11" operator="equal">
      <formula>""</formula>
    </cfRule>
  </conditionalFormatting>
  <conditionalFormatting sqref="I29:AF30">
    <cfRule type="expression" dxfId="86" priority="19">
      <formula>ISNUMBER($I$31:$AF$32)</formula>
    </cfRule>
  </conditionalFormatting>
  <conditionalFormatting sqref="I31:AF32">
    <cfRule type="expression" dxfId="85" priority="20">
      <formula>ISNUMBER($I$29:$AF$30)</formula>
    </cfRule>
  </conditionalFormatting>
  <conditionalFormatting sqref="K17">
    <cfRule type="cellIs" dxfId="84" priority="26" operator="equal">
      <formula>""</formula>
    </cfRule>
  </conditionalFormatting>
  <conditionalFormatting sqref="K19">
    <cfRule type="cellIs" dxfId="83" priority="38" operator="equal">
      <formula>""</formula>
    </cfRule>
  </conditionalFormatting>
  <conditionalFormatting sqref="K21 K23 K27">
    <cfRule type="cellIs" dxfId="82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81" priority="28" operator="equal">
      <formula>""</formula>
    </cfRule>
  </conditionalFormatting>
  <conditionalFormatting sqref="K33">
    <cfRule type="cellIs" dxfId="80" priority="44" operator="equal">
      <formula>""</formula>
    </cfRule>
  </conditionalFormatting>
  <conditionalFormatting sqref="K35">
    <cfRule type="cellIs" dxfId="79" priority="10" operator="equal">
      <formula>""</formula>
    </cfRule>
  </conditionalFormatting>
  <conditionalFormatting sqref="M17">
    <cfRule type="cellIs" dxfId="78" priority="25" operator="equal">
      <formula>""</formula>
    </cfRule>
  </conditionalFormatting>
  <conditionalFormatting sqref="M19">
    <cfRule type="cellIs" dxfId="77" priority="37" operator="equal">
      <formula>""</formula>
    </cfRule>
  </conditionalFormatting>
  <conditionalFormatting sqref="M21 M23 M27">
    <cfRule type="cellIs" dxfId="76" priority="31" operator="equal">
      <formula>""</formula>
    </cfRule>
  </conditionalFormatting>
  <conditionalFormatting sqref="M33">
    <cfRule type="cellIs" dxfId="75" priority="43" operator="equal">
      <formula>""</formula>
    </cfRule>
  </conditionalFormatting>
  <conditionalFormatting sqref="M35">
    <cfRule type="cellIs" dxfId="74" priority="9" operator="equal">
      <formula>""</formula>
    </cfRule>
  </conditionalFormatting>
  <conditionalFormatting sqref="O17">
    <cfRule type="cellIs" dxfId="73" priority="24" operator="equal">
      <formula>""</formula>
    </cfRule>
  </conditionalFormatting>
  <conditionalFormatting sqref="O19">
    <cfRule type="cellIs" dxfId="72" priority="36" operator="equal">
      <formula>""</formula>
    </cfRule>
  </conditionalFormatting>
  <conditionalFormatting sqref="O21 O23 O27">
    <cfRule type="cellIs" dxfId="71" priority="30" operator="equal">
      <formula>""</formula>
    </cfRule>
  </conditionalFormatting>
  <conditionalFormatting sqref="O33">
    <cfRule type="cellIs" dxfId="70" priority="42" operator="equal">
      <formula>""</formula>
    </cfRule>
  </conditionalFormatting>
  <conditionalFormatting sqref="O35">
    <cfRule type="cellIs" dxfId="69" priority="8" operator="equal">
      <formula>""</formula>
    </cfRule>
  </conditionalFormatting>
  <conditionalFormatting sqref="Q17">
    <cfRule type="cellIs" dxfId="68" priority="23" operator="equal">
      <formula>""</formula>
    </cfRule>
  </conditionalFormatting>
  <conditionalFormatting sqref="Q19">
    <cfRule type="cellIs" dxfId="67" priority="35" operator="equal">
      <formula>""</formula>
    </cfRule>
  </conditionalFormatting>
  <conditionalFormatting sqref="Q21 Q23 Q27">
    <cfRule type="cellIs" dxfId="66" priority="29" operator="equal">
      <formula>""</formula>
    </cfRule>
  </conditionalFormatting>
  <conditionalFormatting sqref="Q33">
    <cfRule type="cellIs" dxfId="65" priority="41" operator="equal">
      <formula>""</formula>
    </cfRule>
  </conditionalFormatting>
  <conditionalFormatting sqref="Q35">
    <cfRule type="cellIs" dxfId="64" priority="7" operator="equal">
      <formula>""</formula>
    </cfRule>
  </conditionalFormatting>
  <conditionalFormatting sqref="S17 U17 W17 Y17 AA17 AC17">
    <cfRule type="cellIs" dxfId="63" priority="22" operator="equal">
      <formula>""</formula>
    </cfRule>
  </conditionalFormatting>
  <conditionalFormatting sqref="S19 U19 W19 Y19 AA19 AC19">
    <cfRule type="cellIs" dxfId="62" priority="34" operator="equal">
      <formula>""</formula>
    </cfRule>
  </conditionalFormatting>
  <conditionalFormatting sqref="S35 U35 W35 Y35 AA35 AC35">
    <cfRule type="cellIs" dxfId="61" priority="6" operator="equal">
      <formula>""</formula>
    </cfRule>
  </conditionalFormatting>
  <conditionalFormatting sqref="AE29 AE17 AE19 AE21 AE23 AE27 S33 U33 W33 Y33 AA33 AC33 AE33 AE35">
    <cfRule type="cellIs" dxfId="60" priority="40" operator="equal">
      <formula>""</formula>
    </cfRule>
  </conditionalFormatting>
  <conditionalFormatting sqref="AH35">
    <cfRule type="expression" dxfId="59" priority="13">
      <formula>AND(ISTEXT($D$36),#REF!="")</formula>
    </cfRule>
  </conditionalFormatting>
  <conditionalFormatting sqref="AH35:AJ36">
    <cfRule type="notContainsBlanks" dxfId="58" priority="12">
      <formula>LEN(TRIM(AH35))&gt;0</formula>
    </cfRule>
  </conditionalFormatting>
  <conditionalFormatting sqref="AN35:AN36">
    <cfRule type="expression" dxfId="57" priority="16">
      <formula>AND(ISTEXT($B$35),$F$34="")</formula>
    </cfRule>
  </conditionalFormatting>
  <conditionalFormatting sqref="AN35:AO36 D36:G36">
    <cfRule type="notContainsBlanks" dxfId="56" priority="46">
      <formula>LEN(TRIM(D35))&gt;0</formula>
    </cfRule>
  </conditionalFormatting>
  <conditionalFormatting sqref="AO35:AO36">
    <cfRule type="expression" dxfId="55" priority="17">
      <formula>AND(ISTEXT($B$35),$G$34="")</formula>
    </cfRule>
  </conditionalFormatting>
  <conditionalFormatting sqref="AQ13:AQ36">
    <cfRule type="notContainsBlanks" dxfId="54" priority="49">
      <formula>LEN(TRIM(AQ13))&gt;0</formula>
    </cfRule>
  </conditionalFormatting>
  <conditionalFormatting sqref="AQ15">
    <cfRule type="expression" dxfId="53" priority="18">
      <formula>AND(ISTEXT($C$14),#REF!="")</formula>
    </cfRule>
  </conditionalFormatting>
  <conditionalFormatting sqref="AQ17">
    <cfRule type="expression" dxfId="52" priority="5">
      <formula>AND(ISTEXT($C$14),#REF!="")</formula>
    </cfRule>
  </conditionalFormatting>
  <conditionalFormatting sqref="AQ33">
    <cfRule type="expression" dxfId="51" priority="4">
      <formula>AND(ISTEXT($C$14),#REF!="")</formula>
    </cfRule>
  </conditionalFormatting>
  <conditionalFormatting sqref="AT38:AT39">
    <cfRule type="expression" dxfId="50" priority="14">
      <formula>ISNUMBER($AT$38)</formula>
    </cfRule>
  </conditionalFormatting>
  <hyperlinks>
    <hyperlink ref="A8" r:id="rId1" xr:uid="{41BDCD79-5ED3-4D88-98F6-F321C5E614DC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2C8A795-CFA9-4324-B429-E3A7F3622E13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9934C00C-4150-43B3-BB4D-B18B62B044D5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82B54B-C631-4595-9655-39F2098341D2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70113-A4BA-433B-9DB5-001515301ECE}">
  <sheetPr>
    <tabColor theme="8" tint="0.39997558519241921"/>
    <pageSetUpPr fitToPage="1"/>
  </sheetPr>
  <dimension ref="A1:AV42"/>
  <sheetViews>
    <sheetView showGridLines="0" showZeros="0" showRuler="0" topLeftCell="A4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'別紙３-２'!A26</f>
        <v>20</v>
      </c>
      <c r="C2" s="932" t="s">
        <v>151</v>
      </c>
      <c r="D2" s="933"/>
      <c r="E2" s="933"/>
      <c r="F2" s="933"/>
      <c r="G2" s="934"/>
      <c r="H2" s="935">
        <f>'別紙３-２'!E16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47" priority="21">
      <formula>LEN(TRIM(G15))&gt;0</formula>
    </cfRule>
  </conditionalFormatting>
  <conditionalFormatting sqref="G33">
    <cfRule type="notContainsBlanks" dxfId="46" priority="2">
      <formula>LEN(TRIM(G33))&gt;0</formula>
    </cfRule>
  </conditionalFormatting>
  <conditionalFormatting sqref="G15:H16">
    <cfRule type="expression" dxfId="45" priority="47">
      <formula>AND(#REF!&gt;0,$G$15="")</formula>
    </cfRule>
  </conditionalFormatting>
  <conditionalFormatting sqref="G17:H18">
    <cfRule type="expression" dxfId="44" priority="48">
      <formula>AND(#REF!&gt;0,$G$17="")</formula>
    </cfRule>
  </conditionalFormatting>
  <conditionalFormatting sqref="G33:H34">
    <cfRule type="expression" dxfId="43" priority="3">
      <formula>AND(#REF!&gt;0,$G$15="")</formula>
    </cfRule>
  </conditionalFormatting>
  <conditionalFormatting sqref="I13 K13 M13 O13 Q13 S13 U13 W13 Y13 AA13 AC13 AE13 I33">
    <cfRule type="cellIs" dxfId="42" priority="45" operator="equal">
      <formula>""</formula>
    </cfRule>
  </conditionalFormatting>
  <conditionalFormatting sqref="I15 K15 M15 O15 Q15 S15 U15 W15 Y15 AA15 AC15 AE15 I17">
    <cfRule type="cellIs" dxfId="41" priority="27" operator="equal">
      <formula>""</formula>
    </cfRule>
  </conditionalFormatting>
  <conditionalFormatting sqref="I19">
    <cfRule type="cellIs" dxfId="40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39" priority="33" operator="equal">
      <formula>""</formula>
    </cfRule>
  </conditionalFormatting>
  <conditionalFormatting sqref="I35">
    <cfRule type="cellIs" dxfId="38" priority="11" operator="equal">
      <formula>""</formula>
    </cfRule>
  </conditionalFormatting>
  <conditionalFormatting sqref="I29:AF30">
    <cfRule type="expression" dxfId="37" priority="19">
      <formula>ISNUMBER($I$31:$AF$32)</formula>
    </cfRule>
  </conditionalFormatting>
  <conditionalFormatting sqref="I31:AF32">
    <cfRule type="expression" dxfId="36" priority="20">
      <formula>ISNUMBER($I$29:$AF$30)</formula>
    </cfRule>
  </conditionalFormatting>
  <conditionalFormatting sqref="K17">
    <cfRule type="cellIs" dxfId="35" priority="26" operator="equal">
      <formula>""</formula>
    </cfRule>
  </conditionalFormatting>
  <conditionalFormatting sqref="K19">
    <cfRule type="cellIs" dxfId="34" priority="38" operator="equal">
      <formula>""</formula>
    </cfRule>
  </conditionalFormatting>
  <conditionalFormatting sqref="K21 K23 K27">
    <cfRule type="cellIs" dxfId="33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32" priority="28" operator="equal">
      <formula>""</formula>
    </cfRule>
  </conditionalFormatting>
  <conditionalFormatting sqref="K33">
    <cfRule type="cellIs" dxfId="31" priority="44" operator="equal">
      <formula>""</formula>
    </cfRule>
  </conditionalFormatting>
  <conditionalFormatting sqref="K35">
    <cfRule type="cellIs" dxfId="30" priority="10" operator="equal">
      <formula>""</formula>
    </cfRule>
  </conditionalFormatting>
  <conditionalFormatting sqref="M17">
    <cfRule type="cellIs" dxfId="29" priority="25" operator="equal">
      <formula>""</formula>
    </cfRule>
  </conditionalFormatting>
  <conditionalFormatting sqref="M19">
    <cfRule type="cellIs" dxfId="28" priority="37" operator="equal">
      <formula>""</formula>
    </cfRule>
  </conditionalFormatting>
  <conditionalFormatting sqref="M21 M23 M27">
    <cfRule type="cellIs" dxfId="27" priority="31" operator="equal">
      <formula>""</formula>
    </cfRule>
  </conditionalFormatting>
  <conditionalFormatting sqref="M33">
    <cfRule type="cellIs" dxfId="26" priority="43" operator="equal">
      <formula>""</formula>
    </cfRule>
  </conditionalFormatting>
  <conditionalFormatting sqref="M35">
    <cfRule type="cellIs" dxfId="25" priority="9" operator="equal">
      <formula>""</formula>
    </cfRule>
  </conditionalFormatting>
  <conditionalFormatting sqref="O17">
    <cfRule type="cellIs" dxfId="24" priority="24" operator="equal">
      <formula>""</formula>
    </cfRule>
  </conditionalFormatting>
  <conditionalFormatting sqref="O19">
    <cfRule type="cellIs" dxfId="23" priority="36" operator="equal">
      <formula>""</formula>
    </cfRule>
  </conditionalFormatting>
  <conditionalFormatting sqref="O21 O23 O27">
    <cfRule type="cellIs" dxfId="22" priority="30" operator="equal">
      <formula>""</formula>
    </cfRule>
  </conditionalFormatting>
  <conditionalFormatting sqref="O33">
    <cfRule type="cellIs" dxfId="21" priority="42" operator="equal">
      <formula>""</formula>
    </cfRule>
  </conditionalFormatting>
  <conditionalFormatting sqref="O35">
    <cfRule type="cellIs" dxfId="20" priority="8" operator="equal">
      <formula>""</formula>
    </cfRule>
  </conditionalFormatting>
  <conditionalFormatting sqref="Q17">
    <cfRule type="cellIs" dxfId="19" priority="23" operator="equal">
      <formula>""</formula>
    </cfRule>
  </conditionalFormatting>
  <conditionalFormatting sqref="Q19">
    <cfRule type="cellIs" dxfId="18" priority="35" operator="equal">
      <formula>""</formula>
    </cfRule>
  </conditionalFormatting>
  <conditionalFormatting sqref="Q21 Q23 Q27">
    <cfRule type="cellIs" dxfId="17" priority="29" operator="equal">
      <formula>""</formula>
    </cfRule>
  </conditionalFormatting>
  <conditionalFormatting sqref="Q33">
    <cfRule type="cellIs" dxfId="16" priority="41" operator="equal">
      <formula>""</formula>
    </cfRule>
  </conditionalFormatting>
  <conditionalFormatting sqref="Q35">
    <cfRule type="cellIs" dxfId="15" priority="7" operator="equal">
      <formula>""</formula>
    </cfRule>
  </conditionalFormatting>
  <conditionalFormatting sqref="S17 U17 W17 Y17 AA17 AC17">
    <cfRule type="cellIs" dxfId="14" priority="22" operator="equal">
      <formula>""</formula>
    </cfRule>
  </conditionalFormatting>
  <conditionalFormatting sqref="S19 U19 W19 Y19 AA19 AC19">
    <cfRule type="cellIs" dxfId="13" priority="34" operator="equal">
      <formula>""</formula>
    </cfRule>
  </conditionalFormatting>
  <conditionalFormatting sqref="S35 U35 W35 Y35 AA35 AC35">
    <cfRule type="cellIs" dxfId="12" priority="6" operator="equal">
      <formula>""</formula>
    </cfRule>
  </conditionalFormatting>
  <conditionalFormatting sqref="AE29 AE17 AE19 AE21 AE23 AE27 S33 U33 W33 Y33 AA33 AC33 AE33 AE35">
    <cfRule type="cellIs" dxfId="11" priority="40" operator="equal">
      <formula>""</formula>
    </cfRule>
  </conditionalFormatting>
  <conditionalFormatting sqref="AH35">
    <cfRule type="expression" dxfId="10" priority="13">
      <formula>AND(ISTEXT($D$36),#REF!="")</formula>
    </cfRule>
  </conditionalFormatting>
  <conditionalFormatting sqref="AH35:AJ36">
    <cfRule type="notContainsBlanks" dxfId="9" priority="12">
      <formula>LEN(TRIM(AH35))&gt;0</formula>
    </cfRule>
  </conditionalFormatting>
  <conditionalFormatting sqref="AN35:AN36">
    <cfRule type="expression" dxfId="8" priority="16">
      <formula>AND(ISTEXT($B$35),$F$34="")</formula>
    </cfRule>
  </conditionalFormatting>
  <conditionalFormatting sqref="AN35:AO36 D36:G36">
    <cfRule type="notContainsBlanks" dxfId="7" priority="46">
      <formula>LEN(TRIM(D35))&gt;0</formula>
    </cfRule>
  </conditionalFormatting>
  <conditionalFormatting sqref="AO35:AO36">
    <cfRule type="expression" dxfId="6" priority="17">
      <formula>AND(ISTEXT($B$35),$G$34="")</formula>
    </cfRule>
  </conditionalFormatting>
  <conditionalFormatting sqref="AQ13:AQ36">
    <cfRule type="notContainsBlanks" dxfId="5" priority="49">
      <formula>LEN(TRIM(AQ13))&gt;0</formula>
    </cfRule>
  </conditionalFormatting>
  <conditionalFormatting sqref="AQ15">
    <cfRule type="expression" dxfId="4" priority="18">
      <formula>AND(ISTEXT($C$14),#REF!="")</formula>
    </cfRule>
  </conditionalFormatting>
  <conditionalFormatting sqref="AQ17">
    <cfRule type="expression" dxfId="3" priority="5">
      <formula>AND(ISTEXT($C$14),#REF!="")</formula>
    </cfRule>
  </conditionalFormatting>
  <conditionalFormatting sqref="AQ33">
    <cfRule type="expression" dxfId="2" priority="4">
      <formula>AND(ISTEXT($C$14),#REF!="")</formula>
    </cfRule>
  </conditionalFormatting>
  <conditionalFormatting sqref="AT38:AT39">
    <cfRule type="expression" dxfId="1" priority="14">
      <formula>ISNUMBER($AT$38)</formula>
    </cfRule>
  </conditionalFormatting>
  <hyperlinks>
    <hyperlink ref="A8" r:id="rId1" xr:uid="{DFF18EE4-94DE-461C-889D-CA4F357FA66D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54B19C1-46A9-49AE-8991-A063A2E70B18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7D98B382-ACDC-40FA-A839-20BC505E90DD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AF19E19-AF11-4F07-80A2-B022D9A9BCBE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1D2CE-B904-496C-A0E2-99FDEEC5C5A8}">
  <sheetPr>
    <tabColor rgb="FFFF0000"/>
  </sheetPr>
  <dimension ref="A1"/>
  <sheetViews>
    <sheetView workbookViewId="0">
      <selection activeCell="O17" activeCellId="1" sqref="A13:A14 O17:P18"/>
    </sheetView>
  </sheetViews>
  <sheetFormatPr defaultRowHeight="17.649999999999999"/>
  <sheetData/>
  <phoneticPr fontId="5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E6FC7-DADB-4C4E-9E32-949354B9E612}">
  <dimension ref="A1:C7"/>
  <sheetViews>
    <sheetView workbookViewId="0">
      <selection activeCell="B28" sqref="B28"/>
    </sheetView>
  </sheetViews>
  <sheetFormatPr defaultRowHeight="17.649999999999999"/>
  <cols>
    <col min="2" max="2" width="23.5625" customWidth="1"/>
    <col min="3" max="3" width="14.9375" customWidth="1"/>
  </cols>
  <sheetData>
    <row r="1" spans="1:3">
      <c r="A1" s="123" t="s">
        <v>23</v>
      </c>
      <c r="B1" s="125" t="s">
        <v>140</v>
      </c>
      <c r="C1" s="124" t="s">
        <v>141</v>
      </c>
    </row>
    <row r="2" spans="1:3">
      <c r="A2" s="123" t="s">
        <v>24</v>
      </c>
      <c r="B2" s="125" t="s">
        <v>143</v>
      </c>
      <c r="C2" s="124" t="s">
        <v>147</v>
      </c>
    </row>
    <row r="3" spans="1:3">
      <c r="A3" s="4"/>
      <c r="B3" s="125" t="s">
        <v>142</v>
      </c>
      <c r="C3" s="124" t="s">
        <v>146</v>
      </c>
    </row>
    <row r="4" spans="1:3">
      <c r="A4" s="4"/>
      <c r="B4" s="125" t="s">
        <v>149</v>
      </c>
      <c r="C4" s="124" t="s">
        <v>145</v>
      </c>
    </row>
    <row r="5" spans="1:3">
      <c r="A5" s="4"/>
      <c r="C5" s="124" t="s">
        <v>144</v>
      </c>
    </row>
    <row r="6" spans="1:3">
      <c r="A6" s="123" t="s">
        <v>23</v>
      </c>
      <c r="C6" s="124" t="s">
        <v>148</v>
      </c>
    </row>
    <row r="7" spans="1:3">
      <c r="A7" s="7" t="s">
        <v>165</v>
      </c>
    </row>
  </sheetData>
  <phoneticPr fontId="5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12C3E-65E3-4E9F-8F28-FFB87F89BB86}">
  <sheetPr codeName="Sheet9"/>
  <dimension ref="A1:B23"/>
  <sheetViews>
    <sheetView view="pageBreakPreview" zoomScale="60" zoomScaleNormal="100" workbookViewId="0">
      <selection activeCell="O49" sqref="O49"/>
    </sheetView>
  </sheetViews>
  <sheetFormatPr defaultRowHeight="17.649999999999999"/>
  <cols>
    <col min="2" max="2" width="41" customWidth="1"/>
  </cols>
  <sheetData>
    <row r="1" spans="1:2" ht="18" thickBot="1">
      <c r="A1" s="972" t="s">
        <v>4</v>
      </c>
      <c r="B1" s="972"/>
    </row>
    <row r="2" spans="1:2" ht="18" thickBot="1">
      <c r="A2" s="6" t="s">
        <v>53</v>
      </c>
      <c r="B2" s="6" t="s">
        <v>5</v>
      </c>
    </row>
    <row r="3" spans="1:2" ht="18" thickBot="1">
      <c r="A3" s="6"/>
      <c r="B3" s="42" t="s">
        <v>23</v>
      </c>
    </row>
    <row r="4" spans="1:2" ht="18" thickBot="1">
      <c r="A4" s="6">
        <v>1</v>
      </c>
      <c r="B4" s="43" t="s">
        <v>54</v>
      </c>
    </row>
    <row r="5" spans="1:2" ht="18" thickBot="1">
      <c r="A5" s="6">
        <v>2</v>
      </c>
      <c r="B5" s="43" t="s">
        <v>55</v>
      </c>
    </row>
    <row r="6" spans="1:2" ht="19.05" customHeight="1" thickBot="1">
      <c r="A6" s="6">
        <v>3</v>
      </c>
      <c r="B6" s="43" t="s">
        <v>56</v>
      </c>
    </row>
    <row r="7" spans="1:2" ht="18" thickBot="1">
      <c r="A7" s="6">
        <v>4</v>
      </c>
      <c r="B7" s="43" t="s">
        <v>57</v>
      </c>
    </row>
    <row r="8" spans="1:2" ht="18" thickBot="1">
      <c r="A8" s="6">
        <v>5</v>
      </c>
      <c r="B8" s="43" t="s">
        <v>58</v>
      </c>
    </row>
    <row r="9" spans="1:2" ht="19.05" customHeight="1" thickBot="1">
      <c r="A9" s="6">
        <v>6</v>
      </c>
      <c r="B9" s="43" t="s">
        <v>59</v>
      </c>
    </row>
    <row r="10" spans="1:2" ht="18" thickBot="1">
      <c r="A10" s="6">
        <v>7</v>
      </c>
      <c r="B10" s="44" t="s">
        <v>60</v>
      </c>
    </row>
    <row r="11" spans="1:2" ht="18" thickBot="1">
      <c r="A11" s="6">
        <v>8</v>
      </c>
      <c r="B11" s="43" t="s">
        <v>61</v>
      </c>
    </row>
    <row r="12" spans="1:2" ht="18" thickBot="1">
      <c r="A12" s="6">
        <v>9</v>
      </c>
      <c r="B12" s="43" t="s">
        <v>62</v>
      </c>
    </row>
    <row r="13" spans="1:2" ht="18" thickBot="1">
      <c r="A13" s="6">
        <v>10</v>
      </c>
      <c r="B13" s="43" t="s">
        <v>63</v>
      </c>
    </row>
    <row r="14" spans="1:2" ht="18" thickBot="1">
      <c r="A14" s="6">
        <v>11</v>
      </c>
      <c r="B14" s="43" t="s">
        <v>64</v>
      </c>
    </row>
    <row r="15" spans="1:2" ht="19.05" customHeight="1" thickBot="1">
      <c r="A15" s="6">
        <v>12</v>
      </c>
      <c r="B15" s="43" t="s">
        <v>65</v>
      </c>
    </row>
    <row r="16" spans="1:2" ht="18" thickBot="1">
      <c r="A16" s="6">
        <v>13</v>
      </c>
      <c r="B16" s="43" t="s">
        <v>66</v>
      </c>
    </row>
    <row r="17" spans="1:2" ht="19.05" customHeight="1" thickBot="1">
      <c r="A17" s="6">
        <v>14</v>
      </c>
      <c r="B17" s="43" t="s">
        <v>67</v>
      </c>
    </row>
    <row r="18" spans="1:2" ht="18" thickBot="1">
      <c r="A18" s="6">
        <v>15</v>
      </c>
      <c r="B18" s="43" t="s">
        <v>68</v>
      </c>
    </row>
    <row r="19" spans="1:2" ht="18" thickBot="1">
      <c r="A19" s="6">
        <v>16</v>
      </c>
      <c r="B19" s="43" t="s">
        <v>69</v>
      </c>
    </row>
    <row r="20" spans="1:2" ht="18" thickBot="1">
      <c r="A20" s="6">
        <v>17</v>
      </c>
      <c r="B20" s="43" t="s">
        <v>70</v>
      </c>
    </row>
    <row r="21" spans="1:2" ht="18" thickBot="1">
      <c r="A21" s="6">
        <v>18</v>
      </c>
      <c r="B21" s="43" t="s">
        <v>71</v>
      </c>
    </row>
    <row r="22" spans="1:2" ht="18" thickBot="1">
      <c r="A22" s="6">
        <v>19</v>
      </c>
      <c r="B22" s="43" t="s">
        <v>72</v>
      </c>
    </row>
    <row r="23" spans="1:2" ht="18" thickBot="1">
      <c r="A23" s="6">
        <v>20</v>
      </c>
      <c r="B23" s="43" t="s">
        <v>73</v>
      </c>
    </row>
  </sheetData>
  <mergeCells count="1">
    <mergeCell ref="A1:B1"/>
  </mergeCells>
  <phoneticPr fontId="5"/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206B1-90F3-4D30-8B55-3CCE233A8D10}">
  <dimension ref="B1:FE23"/>
  <sheetViews>
    <sheetView topLeftCell="EE1" zoomScale="70" zoomScaleNormal="70" workbookViewId="0">
      <selection activeCell="EY4" sqref="EY4"/>
    </sheetView>
  </sheetViews>
  <sheetFormatPr defaultRowHeight="17.649999999999999"/>
  <cols>
    <col min="2" max="2" width="14.75" customWidth="1"/>
    <col min="3" max="4" width="10.0625" bestFit="1" customWidth="1"/>
    <col min="5" max="5" width="10.0625" customWidth="1"/>
    <col min="6" max="6" width="12" bestFit="1" customWidth="1"/>
    <col min="7" max="11" width="12" customWidth="1"/>
    <col min="63" max="63" width="9" customWidth="1"/>
    <col min="127" max="127" width="9" customWidth="1"/>
    <col min="146" max="146" width="9" customWidth="1"/>
  </cols>
  <sheetData>
    <row r="1" spans="2:161" ht="54.85" customHeight="1"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6"/>
      <c r="O1" s="257"/>
      <c r="P1" s="258"/>
      <c r="Q1" s="258"/>
      <c r="R1" s="258"/>
      <c r="S1" s="258"/>
      <c r="T1" s="258"/>
      <c r="U1" s="259"/>
      <c r="V1" s="259"/>
      <c r="W1" s="975" t="s">
        <v>306</v>
      </c>
      <c r="X1" s="976"/>
      <c r="Y1" s="976"/>
      <c r="Z1" s="976"/>
      <c r="AA1" s="976"/>
      <c r="AB1" s="976"/>
      <c r="AC1" s="976"/>
      <c r="AD1" s="977"/>
      <c r="AE1" s="985" t="s">
        <v>307</v>
      </c>
      <c r="AF1" s="986"/>
      <c r="AG1" s="986"/>
      <c r="AH1" s="986"/>
      <c r="AI1" s="986"/>
      <c r="AJ1" s="986"/>
      <c r="AK1" s="986"/>
      <c r="AL1" s="986"/>
      <c r="AM1" s="987"/>
      <c r="AN1" s="260"/>
      <c r="AO1" s="260"/>
      <c r="AP1" s="260"/>
      <c r="AQ1" s="261"/>
      <c r="AR1" s="978" t="s">
        <v>308</v>
      </c>
      <c r="AS1" s="978"/>
      <c r="AT1" s="978"/>
      <c r="AU1" s="978"/>
      <c r="AV1" s="979" t="s">
        <v>309</v>
      </c>
      <c r="AW1" s="980"/>
      <c r="AX1" s="980"/>
      <c r="AY1" s="980"/>
      <c r="AZ1" s="980"/>
      <c r="BA1" s="981"/>
      <c r="BB1" s="262" t="s">
        <v>310</v>
      </c>
      <c r="BC1" s="263" t="s">
        <v>311</v>
      </c>
      <c r="BD1" s="264"/>
      <c r="BE1" s="263" t="s">
        <v>312</v>
      </c>
      <c r="BF1" s="263" t="s">
        <v>313</v>
      </c>
      <c r="BG1" s="264" t="s">
        <v>312</v>
      </c>
      <c r="BH1" s="263" t="s">
        <v>313</v>
      </c>
      <c r="BI1" s="264" t="s">
        <v>314</v>
      </c>
      <c r="BJ1" s="264"/>
      <c r="BK1" s="264"/>
      <c r="BL1" s="264"/>
      <c r="BM1" s="264"/>
      <c r="BN1" s="264"/>
      <c r="BO1" s="264"/>
      <c r="BP1" s="264"/>
      <c r="BQ1" s="264"/>
      <c r="BR1" s="264"/>
      <c r="BS1" s="264"/>
      <c r="BT1" s="264"/>
      <c r="BU1" s="264"/>
      <c r="BV1" s="263" t="s">
        <v>315</v>
      </c>
      <c r="BW1" s="263"/>
      <c r="BX1" s="263"/>
      <c r="BY1" s="263"/>
      <c r="BZ1" s="263"/>
      <c r="CA1" s="263"/>
      <c r="CB1" s="263"/>
      <c r="CC1" s="263"/>
      <c r="CD1" s="263"/>
      <c r="CE1" s="263"/>
      <c r="CF1" s="263"/>
      <c r="CG1" s="263"/>
      <c r="CH1" s="263"/>
      <c r="CI1" s="263" t="s">
        <v>316</v>
      </c>
      <c r="CJ1" s="263"/>
      <c r="CK1" s="263"/>
      <c r="CL1" s="263"/>
      <c r="CM1" s="263"/>
      <c r="CN1" s="263"/>
      <c r="CO1" s="263" t="s">
        <v>317</v>
      </c>
      <c r="CP1" s="263"/>
      <c r="CQ1" s="263"/>
      <c r="CR1" s="263"/>
      <c r="CS1" s="263"/>
      <c r="CT1" s="263"/>
      <c r="CU1" s="263" t="s">
        <v>318</v>
      </c>
      <c r="CV1" s="263"/>
      <c r="CW1" s="263"/>
      <c r="CX1" s="263"/>
      <c r="CY1" s="263"/>
      <c r="CZ1" s="263"/>
      <c r="DA1" s="263" t="s">
        <v>319</v>
      </c>
      <c r="DB1" s="263"/>
      <c r="DC1" s="263"/>
      <c r="DD1" s="263"/>
      <c r="DE1" s="263"/>
      <c r="DF1" s="263"/>
      <c r="DG1" s="263" t="s">
        <v>320</v>
      </c>
      <c r="DH1" s="263"/>
      <c r="DI1" s="263"/>
      <c r="DJ1" s="263"/>
      <c r="DK1" s="263"/>
      <c r="DL1" s="263"/>
      <c r="DM1" s="263" t="s">
        <v>321</v>
      </c>
      <c r="DN1" s="263"/>
      <c r="DO1" s="263"/>
      <c r="DP1" s="263"/>
      <c r="DQ1" s="263"/>
      <c r="DR1" s="263"/>
      <c r="DS1" s="263" t="s">
        <v>322</v>
      </c>
      <c r="DT1" s="263"/>
      <c r="DU1" s="263"/>
      <c r="DV1" s="263"/>
      <c r="DW1" s="263"/>
      <c r="DX1" s="263"/>
      <c r="DY1" s="263" t="s">
        <v>323</v>
      </c>
      <c r="DZ1" s="263"/>
      <c r="EA1" s="263"/>
      <c r="EB1" s="263"/>
      <c r="EC1" s="263"/>
      <c r="ED1" s="263"/>
      <c r="EE1" s="265" t="s">
        <v>324</v>
      </c>
      <c r="EF1" s="266" t="s">
        <v>325</v>
      </c>
      <c r="EG1" s="266"/>
      <c r="EH1" s="267"/>
      <c r="EI1" s="266" t="s">
        <v>326</v>
      </c>
      <c r="EJ1" s="266"/>
      <c r="EK1" s="268"/>
      <c r="EL1" s="266" t="s">
        <v>327</v>
      </c>
      <c r="EM1" s="266"/>
      <c r="EN1" s="267"/>
      <c r="EO1" s="266" t="s">
        <v>328</v>
      </c>
      <c r="EP1" s="266"/>
      <c r="EQ1" s="268"/>
      <c r="ER1" s="269" t="s">
        <v>329</v>
      </c>
      <c r="ES1" s="269" t="s">
        <v>330</v>
      </c>
      <c r="ET1" s="265" t="s">
        <v>324</v>
      </c>
      <c r="EU1" s="266" t="s">
        <v>325</v>
      </c>
      <c r="EV1" s="270"/>
      <c r="EW1" s="266" t="s">
        <v>331</v>
      </c>
      <c r="EX1" s="266"/>
      <c r="EY1" s="266" t="s">
        <v>327</v>
      </c>
      <c r="EZ1" s="266"/>
      <c r="FA1" s="266" t="s">
        <v>328</v>
      </c>
      <c r="FB1" s="266"/>
      <c r="FC1" s="271" t="s">
        <v>332</v>
      </c>
      <c r="FD1" s="271" t="s">
        <v>333</v>
      </c>
      <c r="FE1" s="272"/>
    </row>
    <row r="2" spans="2:161" ht="54.85" customHeight="1">
      <c r="B2" s="273"/>
      <c r="C2" s="273"/>
      <c r="D2" s="273"/>
      <c r="E2" s="273"/>
      <c r="F2" s="274"/>
      <c r="G2" s="273"/>
      <c r="H2" s="273"/>
      <c r="I2" s="273"/>
      <c r="J2" s="273"/>
      <c r="K2" s="273"/>
      <c r="L2" s="273"/>
      <c r="M2" s="273"/>
      <c r="N2" s="273"/>
      <c r="O2" s="275"/>
      <c r="P2" s="276"/>
      <c r="Q2" s="276"/>
      <c r="R2" s="276"/>
      <c r="S2" s="276"/>
      <c r="T2" s="276"/>
      <c r="U2" s="276"/>
      <c r="V2" s="276"/>
      <c r="W2" s="277" t="s">
        <v>334</v>
      </c>
      <c r="X2" s="278"/>
      <c r="Y2" s="278" t="s">
        <v>335</v>
      </c>
      <c r="Z2" s="278"/>
      <c r="AA2" s="278" t="s">
        <v>336</v>
      </c>
      <c r="AB2" s="278"/>
      <c r="AC2" s="982" t="s">
        <v>337</v>
      </c>
      <c r="AD2" s="982"/>
      <c r="AE2" s="988"/>
      <c r="AF2" s="989"/>
      <c r="AG2" s="989"/>
      <c r="AH2" s="989"/>
      <c r="AI2" s="989"/>
      <c r="AJ2" s="989"/>
      <c r="AK2" s="989"/>
      <c r="AL2" s="989"/>
      <c r="AM2" s="990"/>
      <c r="AN2" s="279"/>
      <c r="AO2" s="279"/>
      <c r="AP2" s="279"/>
      <c r="AQ2" s="280"/>
      <c r="AR2" s="983" t="s">
        <v>338</v>
      </c>
      <c r="AS2" s="983" t="s">
        <v>339</v>
      </c>
      <c r="AT2" s="983" t="s">
        <v>340</v>
      </c>
      <c r="AU2" s="983" t="s">
        <v>341</v>
      </c>
      <c r="AV2" s="973" t="s">
        <v>338</v>
      </c>
      <c r="AW2" s="973" t="s">
        <v>339</v>
      </c>
      <c r="AX2" s="973" t="s">
        <v>342</v>
      </c>
      <c r="AY2" s="281" t="s">
        <v>341</v>
      </c>
      <c r="AZ2" s="281" t="s">
        <v>341</v>
      </c>
      <c r="BA2" s="281" t="s">
        <v>341</v>
      </c>
      <c r="BB2" s="282"/>
      <c r="BC2" s="270" t="s">
        <v>343</v>
      </c>
      <c r="BD2" s="283" t="s">
        <v>344</v>
      </c>
      <c r="BE2" s="282" t="s">
        <v>345</v>
      </c>
      <c r="BF2" s="282" t="s">
        <v>346</v>
      </c>
      <c r="BG2" s="284"/>
      <c r="BH2" s="282"/>
      <c r="BI2" s="284" t="s">
        <v>347</v>
      </c>
      <c r="BJ2" s="283"/>
      <c r="BK2" s="283" t="s">
        <v>348</v>
      </c>
      <c r="BL2" s="283" t="s">
        <v>349</v>
      </c>
      <c r="BM2" s="283" t="s">
        <v>350</v>
      </c>
      <c r="BN2" s="283"/>
      <c r="BO2" s="283" t="s">
        <v>351</v>
      </c>
      <c r="BP2" s="283" t="s">
        <v>352</v>
      </c>
      <c r="BQ2" s="283" t="s">
        <v>353</v>
      </c>
      <c r="BR2" s="283"/>
      <c r="BS2" s="283" t="s">
        <v>354</v>
      </c>
      <c r="BT2" s="283" t="s">
        <v>355</v>
      </c>
      <c r="BU2" s="283" t="s">
        <v>356</v>
      </c>
      <c r="BV2" s="270"/>
      <c r="BW2" s="270"/>
      <c r="BX2" s="270" t="s">
        <v>357</v>
      </c>
      <c r="BY2" s="270" t="s">
        <v>358</v>
      </c>
      <c r="BZ2" s="270" t="s">
        <v>359</v>
      </c>
      <c r="CA2" s="270"/>
      <c r="CB2" s="270" t="s">
        <v>360</v>
      </c>
      <c r="CC2" s="270" t="s">
        <v>361</v>
      </c>
      <c r="CD2" s="270" t="s">
        <v>362</v>
      </c>
      <c r="CE2" s="270"/>
      <c r="CF2" s="270" t="s">
        <v>363</v>
      </c>
      <c r="CG2" s="270" t="s">
        <v>364</v>
      </c>
      <c r="CH2" s="270" t="s">
        <v>365</v>
      </c>
      <c r="CI2" s="283" t="s">
        <v>366</v>
      </c>
      <c r="CJ2" s="283"/>
      <c r="CK2" s="283"/>
      <c r="CL2" s="270" t="s">
        <v>367</v>
      </c>
      <c r="CM2" s="270"/>
      <c r="CN2" s="270"/>
      <c r="CO2" s="283" t="s">
        <v>366</v>
      </c>
      <c r="CP2" s="283"/>
      <c r="CQ2" s="283"/>
      <c r="CR2" s="270" t="s">
        <v>367</v>
      </c>
      <c r="CS2" s="270"/>
      <c r="CT2" s="270"/>
      <c r="CU2" s="283" t="s">
        <v>366</v>
      </c>
      <c r="CV2" s="283"/>
      <c r="CW2" s="283"/>
      <c r="CX2" s="270" t="s">
        <v>367</v>
      </c>
      <c r="CY2" s="270"/>
      <c r="CZ2" s="270"/>
      <c r="DA2" s="283" t="s">
        <v>366</v>
      </c>
      <c r="DB2" s="283"/>
      <c r="DC2" s="283"/>
      <c r="DD2" s="270" t="s">
        <v>367</v>
      </c>
      <c r="DE2" s="270"/>
      <c r="DF2" s="270"/>
      <c r="DG2" s="283" t="s">
        <v>366</v>
      </c>
      <c r="DH2" s="283"/>
      <c r="DI2" s="283"/>
      <c r="DJ2" s="270" t="s">
        <v>367</v>
      </c>
      <c r="DK2" s="270"/>
      <c r="DL2" s="270"/>
      <c r="DM2" s="283" t="s">
        <v>366</v>
      </c>
      <c r="DN2" s="283"/>
      <c r="DO2" s="283"/>
      <c r="DP2" s="270" t="s">
        <v>367</v>
      </c>
      <c r="DQ2" s="270"/>
      <c r="DR2" s="270"/>
      <c r="DS2" s="283" t="s">
        <v>366</v>
      </c>
      <c r="DT2" s="283"/>
      <c r="DU2" s="283"/>
      <c r="DV2" s="270" t="s">
        <v>367</v>
      </c>
      <c r="DW2" s="270"/>
      <c r="DX2" s="270"/>
      <c r="DY2" s="283" t="s">
        <v>366</v>
      </c>
      <c r="DZ2" s="283"/>
      <c r="EA2" s="283"/>
      <c r="EB2" s="270" t="s">
        <v>367</v>
      </c>
      <c r="EC2" s="270"/>
      <c r="ED2" s="270"/>
      <c r="EE2" s="285" t="s">
        <v>368</v>
      </c>
      <c r="EF2" s="286"/>
      <c r="EG2" s="270"/>
      <c r="EH2" s="270"/>
      <c r="EI2" s="270"/>
      <c r="EJ2" s="270"/>
      <c r="EK2" s="270"/>
      <c r="EL2" s="270"/>
      <c r="EM2" s="270"/>
      <c r="EN2" s="270"/>
      <c r="EO2" s="270"/>
      <c r="EP2" s="270"/>
      <c r="EQ2" s="270"/>
      <c r="ER2" s="270"/>
      <c r="ES2" s="270"/>
      <c r="ET2" s="270"/>
      <c r="EU2" s="270" t="s">
        <v>369</v>
      </c>
      <c r="EV2" s="270"/>
      <c r="EW2" s="270"/>
      <c r="EX2" s="270"/>
      <c r="EY2" s="270"/>
      <c r="EZ2" s="270"/>
      <c r="FA2" s="270"/>
      <c r="FB2" s="270"/>
      <c r="FC2" s="287"/>
      <c r="FD2" s="255"/>
      <c r="FE2" s="288"/>
    </row>
    <row r="3" spans="2:161" ht="54.85" customHeight="1">
      <c r="B3" s="289" t="s">
        <v>370</v>
      </c>
      <c r="C3" s="289" t="s">
        <v>371</v>
      </c>
      <c r="D3" s="289" t="s">
        <v>372</v>
      </c>
      <c r="E3" s="289" t="s">
        <v>373</v>
      </c>
      <c r="F3" s="289" t="s">
        <v>374</v>
      </c>
      <c r="G3" s="289" t="s">
        <v>375</v>
      </c>
      <c r="H3" s="289" t="s">
        <v>376</v>
      </c>
      <c r="I3" s="289" t="s">
        <v>377</v>
      </c>
      <c r="J3" s="289" t="s">
        <v>378</v>
      </c>
      <c r="K3" s="289" t="s">
        <v>379</v>
      </c>
      <c r="L3" s="290" t="s">
        <v>380</v>
      </c>
      <c r="M3" s="289" t="s">
        <v>381</v>
      </c>
      <c r="N3" s="290" t="s">
        <v>382</v>
      </c>
      <c r="O3" s="291" t="s">
        <v>383</v>
      </c>
      <c r="P3" s="291" t="s">
        <v>384</v>
      </c>
      <c r="Q3" s="292" t="s">
        <v>385</v>
      </c>
      <c r="R3" s="291" t="s">
        <v>386</v>
      </c>
      <c r="S3" s="291" t="s">
        <v>386</v>
      </c>
      <c r="T3" s="291" t="s">
        <v>386</v>
      </c>
      <c r="U3" s="292" t="s">
        <v>387</v>
      </c>
      <c r="V3" s="293" t="s">
        <v>388</v>
      </c>
      <c r="W3" s="294" t="s">
        <v>389</v>
      </c>
      <c r="X3" s="295" t="s">
        <v>390</v>
      </c>
      <c r="Y3" s="296" t="s">
        <v>389</v>
      </c>
      <c r="Z3" s="295" t="s">
        <v>421</v>
      </c>
      <c r="AA3" s="296" t="s">
        <v>389</v>
      </c>
      <c r="AB3" s="295" t="s">
        <v>391</v>
      </c>
      <c r="AC3" s="296" t="s">
        <v>392</v>
      </c>
      <c r="AD3" s="296" t="s">
        <v>393</v>
      </c>
      <c r="AE3" s="292" t="s">
        <v>394</v>
      </c>
      <c r="AF3" s="291" t="s">
        <v>395</v>
      </c>
      <c r="AG3" s="291"/>
      <c r="AH3" s="291" t="s">
        <v>396</v>
      </c>
      <c r="AI3" s="291"/>
      <c r="AJ3" s="291" t="s">
        <v>397</v>
      </c>
      <c r="AK3" s="291"/>
      <c r="AL3" s="291" t="s">
        <v>323</v>
      </c>
      <c r="AM3" s="291"/>
      <c r="AN3" s="291" t="s">
        <v>398</v>
      </c>
      <c r="AO3" s="291" t="s">
        <v>399</v>
      </c>
      <c r="AP3" s="291" t="s">
        <v>400</v>
      </c>
      <c r="AQ3" s="297" t="s">
        <v>401</v>
      </c>
      <c r="AR3" s="984"/>
      <c r="AS3" s="984"/>
      <c r="AT3" s="984"/>
      <c r="AU3" s="984"/>
      <c r="AV3" s="974"/>
      <c r="AW3" s="974"/>
      <c r="AX3" s="974"/>
      <c r="AY3" s="298" t="s">
        <v>402</v>
      </c>
      <c r="AZ3" s="298" t="s">
        <v>403</v>
      </c>
      <c r="BA3" s="298" t="s">
        <v>404</v>
      </c>
      <c r="BB3" s="299" t="s">
        <v>405</v>
      </c>
      <c r="BC3" s="300" t="s">
        <v>406</v>
      </c>
      <c r="BD3" s="301"/>
      <c r="BE3" s="299" t="s">
        <v>407</v>
      </c>
      <c r="BF3" s="299" t="s">
        <v>407</v>
      </c>
      <c r="BG3" s="302" t="s">
        <v>408</v>
      </c>
      <c r="BH3" s="299" t="s">
        <v>408</v>
      </c>
      <c r="BI3" s="302" t="s">
        <v>409</v>
      </c>
      <c r="BJ3" s="302" t="s">
        <v>410</v>
      </c>
      <c r="BK3" s="302" t="s">
        <v>408</v>
      </c>
      <c r="BL3" s="302" t="s">
        <v>411</v>
      </c>
      <c r="BM3" s="302" t="s">
        <v>412</v>
      </c>
      <c r="BN3" s="302" t="s">
        <v>413</v>
      </c>
      <c r="BO3" s="302" t="s">
        <v>408</v>
      </c>
      <c r="BP3" s="302" t="s">
        <v>411</v>
      </c>
      <c r="BQ3" s="302" t="s">
        <v>412</v>
      </c>
      <c r="BR3" s="301" t="s">
        <v>414</v>
      </c>
      <c r="BS3" s="302" t="s">
        <v>408</v>
      </c>
      <c r="BT3" s="302" t="s">
        <v>411</v>
      </c>
      <c r="BU3" s="302" t="s">
        <v>412</v>
      </c>
      <c r="BV3" s="299" t="s">
        <v>409</v>
      </c>
      <c r="BW3" s="299" t="s">
        <v>410</v>
      </c>
      <c r="BX3" s="299" t="s">
        <v>408</v>
      </c>
      <c r="BY3" s="299" t="s">
        <v>411</v>
      </c>
      <c r="BZ3" s="299" t="s">
        <v>412</v>
      </c>
      <c r="CA3" s="299" t="s">
        <v>413</v>
      </c>
      <c r="CB3" s="299" t="s">
        <v>408</v>
      </c>
      <c r="CC3" s="299" t="s">
        <v>411</v>
      </c>
      <c r="CD3" s="299" t="s">
        <v>412</v>
      </c>
      <c r="CE3" s="300" t="s">
        <v>414</v>
      </c>
      <c r="CF3" s="299" t="s">
        <v>408</v>
      </c>
      <c r="CG3" s="299" t="s">
        <v>411</v>
      </c>
      <c r="CH3" s="299" t="s">
        <v>412</v>
      </c>
      <c r="CI3" s="302" t="s">
        <v>408</v>
      </c>
      <c r="CJ3" s="302" t="s">
        <v>411</v>
      </c>
      <c r="CK3" s="302" t="s">
        <v>412</v>
      </c>
      <c r="CL3" s="299" t="s">
        <v>408</v>
      </c>
      <c r="CM3" s="299" t="s">
        <v>411</v>
      </c>
      <c r="CN3" s="299" t="s">
        <v>412</v>
      </c>
      <c r="CO3" s="302" t="s">
        <v>408</v>
      </c>
      <c r="CP3" s="302" t="s">
        <v>411</v>
      </c>
      <c r="CQ3" s="302" t="s">
        <v>412</v>
      </c>
      <c r="CR3" s="299" t="s">
        <v>408</v>
      </c>
      <c r="CS3" s="299" t="s">
        <v>411</v>
      </c>
      <c r="CT3" s="299" t="s">
        <v>412</v>
      </c>
      <c r="CU3" s="302" t="s">
        <v>408</v>
      </c>
      <c r="CV3" s="302" t="s">
        <v>411</v>
      </c>
      <c r="CW3" s="302" t="s">
        <v>412</v>
      </c>
      <c r="CX3" s="299" t="s">
        <v>408</v>
      </c>
      <c r="CY3" s="299" t="s">
        <v>411</v>
      </c>
      <c r="CZ3" s="299" t="s">
        <v>412</v>
      </c>
      <c r="DA3" s="302" t="s">
        <v>408</v>
      </c>
      <c r="DB3" s="302" t="s">
        <v>411</v>
      </c>
      <c r="DC3" s="302" t="s">
        <v>412</v>
      </c>
      <c r="DD3" s="299" t="s">
        <v>408</v>
      </c>
      <c r="DE3" s="299" t="s">
        <v>411</v>
      </c>
      <c r="DF3" s="299" t="s">
        <v>412</v>
      </c>
      <c r="DG3" s="302" t="s">
        <v>408</v>
      </c>
      <c r="DH3" s="302" t="s">
        <v>411</v>
      </c>
      <c r="DI3" s="302" t="s">
        <v>412</v>
      </c>
      <c r="DJ3" s="299" t="s">
        <v>408</v>
      </c>
      <c r="DK3" s="299" t="s">
        <v>411</v>
      </c>
      <c r="DL3" s="299" t="s">
        <v>412</v>
      </c>
      <c r="DM3" s="302" t="s">
        <v>408</v>
      </c>
      <c r="DN3" s="302" t="s">
        <v>411</v>
      </c>
      <c r="DO3" s="302" t="s">
        <v>412</v>
      </c>
      <c r="DP3" s="299" t="s">
        <v>408</v>
      </c>
      <c r="DQ3" s="299" t="s">
        <v>411</v>
      </c>
      <c r="DR3" s="299" t="s">
        <v>412</v>
      </c>
      <c r="DS3" s="302" t="s">
        <v>408</v>
      </c>
      <c r="DT3" s="302" t="s">
        <v>411</v>
      </c>
      <c r="DU3" s="302" t="s">
        <v>412</v>
      </c>
      <c r="DV3" s="299" t="s">
        <v>408</v>
      </c>
      <c r="DW3" s="299" t="s">
        <v>411</v>
      </c>
      <c r="DX3" s="299" t="s">
        <v>412</v>
      </c>
      <c r="DY3" s="302" t="s">
        <v>408</v>
      </c>
      <c r="DZ3" s="302" t="s">
        <v>411</v>
      </c>
      <c r="EA3" s="302" t="s">
        <v>412</v>
      </c>
      <c r="EB3" s="299" t="s">
        <v>408</v>
      </c>
      <c r="EC3" s="299" t="s">
        <v>411</v>
      </c>
      <c r="ED3" s="299" t="s">
        <v>412</v>
      </c>
      <c r="EE3" s="303"/>
      <c r="EF3" s="304" t="s">
        <v>415</v>
      </c>
      <c r="EG3" s="305" t="s">
        <v>416</v>
      </c>
      <c r="EH3" s="305" t="s">
        <v>417</v>
      </c>
      <c r="EI3" s="304" t="s">
        <v>415</v>
      </c>
      <c r="EJ3" s="306" t="s">
        <v>416</v>
      </c>
      <c r="EK3" s="305" t="s">
        <v>417</v>
      </c>
      <c r="EL3" s="304" t="s">
        <v>415</v>
      </c>
      <c r="EM3" s="306" t="s">
        <v>416</v>
      </c>
      <c r="EN3" s="305" t="s">
        <v>417</v>
      </c>
      <c r="EO3" s="304" t="s">
        <v>415</v>
      </c>
      <c r="EP3" s="306" t="s">
        <v>416</v>
      </c>
      <c r="EQ3" s="305" t="s">
        <v>417</v>
      </c>
      <c r="ER3" s="305"/>
      <c r="ES3" s="305"/>
      <c r="ET3" s="304"/>
      <c r="EU3" s="304" t="s">
        <v>415</v>
      </c>
      <c r="EV3" s="305" t="s">
        <v>416</v>
      </c>
      <c r="EW3" s="304" t="s">
        <v>415</v>
      </c>
      <c r="EX3" s="306" t="s">
        <v>416</v>
      </c>
      <c r="EY3" s="304" t="s">
        <v>415</v>
      </c>
      <c r="EZ3" s="306" t="s">
        <v>416</v>
      </c>
      <c r="FA3" s="304" t="s">
        <v>415</v>
      </c>
      <c r="FB3" s="306" t="s">
        <v>416</v>
      </c>
      <c r="FC3" s="305"/>
      <c r="FD3" s="305"/>
      <c r="FE3" s="305"/>
    </row>
    <row r="4" spans="2:161">
      <c r="B4" t="str">
        <f>'別紙３-２'!B7&amp;"-"&amp;'別紙３-２'!D7</f>
        <v>-</v>
      </c>
      <c r="C4">
        <f>実績報告書!H$11</f>
        <v>0</v>
      </c>
      <c r="D4" t="str">
        <f>実績報告書!H$14&amp;実績報告書!K$14</f>
        <v/>
      </c>
      <c r="E4">
        <f>実績報告書!J$8</f>
        <v>0</v>
      </c>
      <c r="F4">
        <f>'別紙３-２'!G7</f>
        <v>0</v>
      </c>
      <c r="G4" t="str">
        <f>'別紙３-２'!H7&amp;" "&amp;'別紙３-２'!I7</f>
        <v xml:space="preserve"> </v>
      </c>
      <c r="H4" t="str">
        <f>実績報告書!F$29&amp;" "&amp;実績報告書!J$29</f>
        <v xml:space="preserve"> </v>
      </c>
      <c r="I4" s="311">
        <f>実績報告書!F$30</f>
        <v>0</v>
      </c>
      <c r="J4">
        <f>実績報告書!J$30</f>
        <v>0</v>
      </c>
      <c r="K4">
        <f>実績報告書!D$33</f>
        <v>0</v>
      </c>
      <c r="L4" t="str">
        <f>実績報告書!D$48</f>
        <v>✓</v>
      </c>
      <c r="M4">
        <f>実績報告書!H$9</f>
        <v>0</v>
      </c>
      <c r="N4" t="str">
        <f>実績報告書!D$49</f>
        <v>✓</v>
      </c>
      <c r="O4">
        <f>'別紙３-２'!E7</f>
        <v>0</v>
      </c>
      <c r="P4" t="str">
        <f>LEFT('別紙３-２'!G7,IFERROR(FIND("市",'別紙３-２'!G7),IFERROR(FIND("町",'別紙３-２'!G7),IFERROR(FIND("区",'別紙３-２'!G7),IFERROR(FIND("村",'別紙３-２'!G7),IFERROR(FIND("郡",'別紙３-２'!G7),0))))))</f>
        <v/>
      </c>
      <c r="Q4" t="str">
        <f>実績報告書!D$51</f>
        <v>✓</v>
      </c>
      <c r="R4" t="str">
        <f>実績報告書!E$35</f>
        <v>－</v>
      </c>
      <c r="S4" t="str">
        <f>実績報告書!E$36</f>
        <v>－</v>
      </c>
      <c r="T4" t="str">
        <f>実績報告書!E$37</f>
        <v>－</v>
      </c>
      <c r="U4">
        <f>実績報告書!D$50</f>
        <v>0</v>
      </c>
      <c r="V4">
        <f>実績報告書!D$34</f>
        <v>0</v>
      </c>
      <c r="X4" t="str">
        <f>実績報告書!H$48</f>
        <v>✓</v>
      </c>
      <c r="Y4" t="str">
        <f>'別紙３-２'!Q7</f>
        <v/>
      </c>
      <c r="Z4" t="str">
        <f>実績報告書!$H$49</f>
        <v>✓</v>
      </c>
      <c r="AA4">
        <f>'別紙３-２'!R7</f>
        <v>0</v>
      </c>
      <c r="AB4">
        <f>実績報告書!H$50</f>
        <v>0</v>
      </c>
      <c r="AC4" t="str">
        <f>'別紙１-２'!H$30</f>
        <v>取組</v>
      </c>
      <c r="AD4" t="str">
        <f>'別紙１-２'!J$30</f>
        <v/>
      </c>
      <c r="AE4">
        <f>実績報告書!D$52</f>
        <v>0</v>
      </c>
      <c r="AF4">
        <f>実績報告書!D$42</f>
        <v>0</v>
      </c>
      <c r="AG4" t="str">
        <f>実績報告書!$J$42&amp;"年"&amp;実績報告書!$L$42&amp;"月"</f>
        <v>年月</v>
      </c>
      <c r="AH4">
        <f>実績報告書!D$40</f>
        <v>0</v>
      </c>
      <c r="AI4" t="str">
        <f>実績報告書!$J$40&amp;"年"&amp;実績報告書!$L$40&amp;"月"</f>
        <v>年月</v>
      </c>
      <c r="AJ4">
        <f>実績報告書!D$41</f>
        <v>0</v>
      </c>
      <c r="AK4" t="str">
        <f>実績報告書!$J$41&amp;"年"&amp;実績報告書!$L$41&amp;"月"</f>
        <v>年月</v>
      </c>
      <c r="AL4">
        <f>実績報告書!$F$43</f>
        <v>0</v>
      </c>
      <c r="AM4" t="str">
        <f>実績報告書!$J$43&amp;"年"&amp;実績報告書!$L$43&amp;"月"</f>
        <v>年月</v>
      </c>
      <c r="AN4">
        <f>実績報告書!D$38</f>
        <v>0</v>
      </c>
      <c r="AO4" s="307">
        <f>実績報告書!D$39</f>
        <v>0</v>
      </c>
      <c r="AP4">
        <f>実績報告書!D$54</f>
        <v>0</v>
      </c>
      <c r="AQ4" t="str">
        <f>IF(ISNUMBER(SEARCH("排出量",'別紙１-２'!K$3)),"排出量",IF(ISNUMBER(SEARCH("排出原単位",'別紙１-２'!K$3)),"排出原単位",""))</f>
        <v>排出原単位</v>
      </c>
      <c r="AR4">
        <f>'別紙１-２'!G$16</f>
        <v>0</v>
      </c>
      <c r="AS4">
        <f>'別紙１-２'!G$17</f>
        <v>0</v>
      </c>
      <c r="AT4" s="307">
        <f>'別紙１-２'!F$20</f>
        <v>0</v>
      </c>
      <c r="AV4">
        <f>'別紙１-２'!G$16</f>
        <v>0</v>
      </c>
      <c r="AW4">
        <f>'別紙１-２'!G$17</f>
        <v>0</v>
      </c>
      <c r="AX4" s="307">
        <f>'別紙１-２'!H$33</f>
        <v>0</v>
      </c>
      <c r="BB4" t="str">
        <f>'別紙３-２'!Q7</f>
        <v/>
      </c>
      <c r="BE4">
        <f>'別紙３-２'!J7</f>
        <v>0</v>
      </c>
      <c r="BF4" s="308">
        <f>'別紙３-２'!M7</f>
        <v>0</v>
      </c>
      <c r="BG4" s="308"/>
      <c r="BH4" s="308">
        <f t="shared" ref="BH4:BH23" si="0">BX4+CB4+CF4+CL4+CR4+CX4+DD4+DJ4+DP4+DV4+EB4</f>
        <v>0</v>
      </c>
      <c r="BI4" s="309"/>
      <c r="BP4" s="310"/>
      <c r="BT4" s="310"/>
      <c r="BV4">
        <f t="shared" ref="BV4:BV23" si="1">BZ4+CD4+CH4</f>
        <v>0</v>
      </c>
      <c r="BW4" t="str">
        <f>'別紙２（No.1）'!G$13</f>
        <v>東北電力</v>
      </c>
      <c r="BX4">
        <f>'別紙２（No.1）'!AN$13</f>
        <v>0</v>
      </c>
      <c r="BY4">
        <f>'別紙２（No.1）'!AQ$13</f>
        <v>0.42099999999999999</v>
      </c>
      <c r="BZ4">
        <f>'別紙２（No.1）'!AT$13</f>
        <v>0</v>
      </c>
      <c r="CA4">
        <f>'別紙２（No.1）'!G$15</f>
        <v>0</v>
      </c>
      <c r="CB4">
        <f>'別紙２（No.1）'!AN$15</f>
        <v>0</v>
      </c>
      <c r="CC4" s="310">
        <f>'別紙２（No.1）'!AQ$15</f>
        <v>0</v>
      </c>
      <c r="CD4">
        <f>'別紙２（No.1）'!AT$15</f>
        <v>0</v>
      </c>
      <c r="CE4">
        <f>'別紙２（No.1）'!G$17</f>
        <v>0</v>
      </c>
      <c r="CF4">
        <f>'別紙２（No.1）'!AN$15</f>
        <v>0</v>
      </c>
      <c r="CG4" s="310">
        <f>'別紙２（No.1）'!AQ$17</f>
        <v>0</v>
      </c>
      <c r="CH4">
        <f>'別紙２（No.1）'!AT$17</f>
        <v>0</v>
      </c>
      <c r="CJ4" s="310"/>
      <c r="CL4">
        <f>'別紙２（No.1）'!AN$19</f>
        <v>0</v>
      </c>
      <c r="CM4" s="310">
        <f>'別紙２（No.1）'!AQ$19</f>
        <v>2.29</v>
      </c>
      <c r="CN4">
        <f>'別紙２（No.1）'!AT$19</f>
        <v>0</v>
      </c>
      <c r="CP4" s="310"/>
      <c r="CR4">
        <f>'別紙２（No.1）'!AN$21</f>
        <v>0</v>
      </c>
      <c r="CS4" s="310">
        <f>'別紙２（No.1）'!AQ$21</f>
        <v>2.5</v>
      </c>
      <c r="CT4">
        <f>'別紙２（No.1）'!AT$21</f>
        <v>0</v>
      </c>
      <c r="CV4" s="310"/>
      <c r="CX4">
        <f>'別紙２（No.1）'!AN$23</f>
        <v>0</v>
      </c>
      <c r="CY4" s="310">
        <f>'別紙２（No.1）'!AQ$23</f>
        <v>2.62</v>
      </c>
      <c r="CZ4">
        <f>'別紙２（No.1）'!AT$23</f>
        <v>0</v>
      </c>
      <c r="DB4" s="310"/>
      <c r="DD4">
        <f>'別紙２（No.1）'!AN$25</f>
        <v>0</v>
      </c>
      <c r="DE4" s="310">
        <f>'別紙２（No.1）'!AQ$25</f>
        <v>2.75</v>
      </c>
      <c r="DF4">
        <f>'別紙２（No.1）'!AT$25</f>
        <v>0</v>
      </c>
      <c r="DH4" s="310"/>
      <c r="DJ4">
        <f>'別紙２（No.1）'!AN$27</f>
        <v>0</v>
      </c>
      <c r="DK4" s="310">
        <f>'別紙２（No.1）'!AQ$27</f>
        <v>3.1</v>
      </c>
      <c r="DL4">
        <f>'別紙２（No.1）'!AT$27</f>
        <v>0</v>
      </c>
      <c r="DN4" s="310"/>
      <c r="DO4" s="310"/>
      <c r="DP4">
        <f>'別紙２（No.1）'!AN$31+'別紙２（No.1）'!AN$29</f>
        <v>0</v>
      </c>
      <c r="DQ4" s="310">
        <f>'別紙２（No.1）'!AQ$31</f>
        <v>2.99</v>
      </c>
      <c r="DR4">
        <f>'別紙２（No.1）'!AT$31+'別紙２（No.1）'!AT$29</f>
        <v>0</v>
      </c>
      <c r="DT4" s="310"/>
      <c r="DV4">
        <f>'別紙２（No.1）'!AN$33</f>
        <v>0</v>
      </c>
      <c r="DW4" s="310">
        <f>'別紙２（No.1）'!AQ$33</f>
        <v>0</v>
      </c>
      <c r="DX4">
        <f>'別紙２（No.1）'!AT$33</f>
        <v>0</v>
      </c>
      <c r="DZ4" s="310"/>
      <c r="EB4">
        <f>'別紙２（No.1）'!AT$35</f>
        <v>0</v>
      </c>
      <c r="EC4" s="310">
        <f>'別紙２（No.1）'!AW$35</f>
        <v>0</v>
      </c>
      <c r="ED4">
        <f>'別紙２（No.1）'!AZ$35</f>
        <v>0</v>
      </c>
      <c r="EE4">
        <f>'別紙１-２'!F$8</f>
        <v>0</v>
      </c>
      <c r="EF4">
        <f>'別紙１-２'!F$11</f>
        <v>0</v>
      </c>
      <c r="EG4">
        <f>'別紙１-２'!G$11</f>
        <v>0</v>
      </c>
      <c r="EH4">
        <f>'別紙１-２'!J$11</f>
        <v>0</v>
      </c>
      <c r="EI4">
        <f>'別紙１-２'!F$12</f>
        <v>0</v>
      </c>
      <c r="EJ4">
        <f>'別紙１-２'!G$12</f>
        <v>0</v>
      </c>
      <c r="EK4">
        <f>'別紙１-２'!J$12</f>
        <v>0</v>
      </c>
      <c r="EL4">
        <f>'別紙１-２'!F$13</f>
        <v>0</v>
      </c>
      <c r="EM4">
        <f>'別紙１-２'!G$13</f>
        <v>0</v>
      </c>
      <c r="EN4">
        <f>'別紙１-２'!J$13</f>
        <v>0</v>
      </c>
      <c r="EO4">
        <f>'別紙１-２'!F$13</f>
        <v>0</v>
      </c>
      <c r="EP4">
        <f>'別紙１-２'!G$14</f>
        <v>0</v>
      </c>
      <c r="EQ4">
        <f>'別紙１-２'!J$14</f>
        <v>0</v>
      </c>
      <c r="ER4" s="307">
        <f>'別紙１-２'!F$24</f>
        <v>0</v>
      </c>
      <c r="ES4">
        <f>'別紙１-２'!F$25</f>
        <v>0</v>
      </c>
      <c r="ET4">
        <f>'別紙１-２'!F$28</f>
        <v>0</v>
      </c>
      <c r="EU4" s="307">
        <f>'別紙１-２'!F$39</f>
        <v>0</v>
      </c>
      <c r="EV4">
        <f>'別紙１-２'!G$39</f>
        <v>0</v>
      </c>
      <c r="EW4">
        <f>'別紙１-２'!F$40</f>
        <v>0</v>
      </c>
      <c r="EX4">
        <f>'別紙１-２'!G$40</f>
        <v>0</v>
      </c>
      <c r="EY4">
        <f>'別紙１-２'!F$41</f>
        <v>0</v>
      </c>
      <c r="EZ4">
        <f>'別紙１-２'!G$41</f>
        <v>0</v>
      </c>
      <c r="FA4">
        <f>'別紙１-２'!F$42</f>
        <v>0</v>
      </c>
      <c r="FB4">
        <f>'別紙１-２'!G$42</f>
        <v>0</v>
      </c>
    </row>
    <row r="5" spans="2:161">
      <c r="B5" t="str">
        <f>'別紙３-２'!B8&amp;"-"&amp;'別紙３-２'!D8</f>
        <v>-</v>
      </c>
      <c r="C5">
        <f>実績報告書!H$11</f>
        <v>0</v>
      </c>
      <c r="D5" t="str">
        <f>実績報告書!H$14&amp;実績報告書!K$14</f>
        <v/>
      </c>
      <c r="E5">
        <f>実績報告書!J$8</f>
        <v>0</v>
      </c>
      <c r="F5">
        <f>'別紙３-２'!G8</f>
        <v>0</v>
      </c>
      <c r="G5" t="str">
        <f>'別紙３-２'!H8&amp;" "&amp;'別紙３-２'!I8</f>
        <v xml:space="preserve"> </v>
      </c>
      <c r="H5" t="str">
        <f>実績報告書!F$29&amp;" "&amp;実績報告書!J$29</f>
        <v xml:space="preserve"> </v>
      </c>
      <c r="I5" s="311">
        <f>実績報告書!F$30</f>
        <v>0</v>
      </c>
      <c r="J5">
        <f>実績報告書!J$30</f>
        <v>0</v>
      </c>
      <c r="K5">
        <f>実績報告書!D$33</f>
        <v>0</v>
      </c>
      <c r="L5" t="str">
        <f>実績報告書!D$48</f>
        <v>✓</v>
      </c>
      <c r="M5">
        <f>実績報告書!H$9</f>
        <v>0</v>
      </c>
      <c r="N5" t="str">
        <f>実績報告書!D$49</f>
        <v>✓</v>
      </c>
      <c r="O5">
        <f>'別紙３-２'!E8</f>
        <v>0</v>
      </c>
      <c r="P5" t="str">
        <f>LEFT('別紙３-２'!G8,IFERROR(FIND("市",'別紙３-２'!G8),IFERROR(FIND("町",'別紙３-２'!G8),IFERROR(FIND("区",'別紙３-２'!G8),IFERROR(FIND("村",'別紙３-２'!G8),IFERROR(FIND("郡",'別紙３-２'!G8),0))))))</f>
        <v/>
      </c>
      <c r="Q5" t="str">
        <f>実績報告書!D$51</f>
        <v>✓</v>
      </c>
      <c r="R5" t="str">
        <f>実績報告書!E$35</f>
        <v>－</v>
      </c>
      <c r="S5" t="str">
        <f>実績報告書!E$36</f>
        <v>－</v>
      </c>
      <c r="T5" t="str">
        <f>実績報告書!E$37</f>
        <v>－</v>
      </c>
      <c r="U5">
        <f>実績報告書!D$50</f>
        <v>0</v>
      </c>
      <c r="V5">
        <f>実績報告書!D$34</f>
        <v>0</v>
      </c>
      <c r="X5" t="str">
        <f>実績報告書!H$48</f>
        <v>✓</v>
      </c>
      <c r="Y5" t="str">
        <f>'別紙３-２'!Q8</f>
        <v/>
      </c>
      <c r="Z5" t="str">
        <f>実績報告書!$H$49</f>
        <v>✓</v>
      </c>
      <c r="AA5">
        <f>'別紙３-２'!R8</f>
        <v>0</v>
      </c>
      <c r="AB5">
        <f>実績報告書!H$50</f>
        <v>0</v>
      </c>
      <c r="AC5" t="str">
        <f>'別紙１-２'!H$30</f>
        <v>取組</v>
      </c>
      <c r="AD5" t="str">
        <f>'別紙１-２'!J$30</f>
        <v/>
      </c>
      <c r="AE5">
        <f>実績報告書!D$52</f>
        <v>0</v>
      </c>
      <c r="AF5">
        <f>実績報告書!D$42</f>
        <v>0</v>
      </c>
      <c r="AG5" t="str">
        <f>実績報告書!$J$42&amp;"年"&amp;実績報告書!$L$42&amp;"月"</f>
        <v>年月</v>
      </c>
      <c r="AH5">
        <f>実績報告書!D$40</f>
        <v>0</v>
      </c>
      <c r="AI5" t="str">
        <f>実績報告書!$J$40&amp;"年"&amp;実績報告書!$L$40&amp;"月"</f>
        <v>年月</v>
      </c>
      <c r="AJ5">
        <f>実績報告書!D$41</f>
        <v>0</v>
      </c>
      <c r="AK5" t="str">
        <f>実績報告書!$J$41&amp;"年"&amp;実績報告書!$L$41&amp;"月"</f>
        <v>年月</v>
      </c>
      <c r="AL5">
        <f>実績報告書!$F$43</f>
        <v>0</v>
      </c>
      <c r="AM5" t="str">
        <f>実績報告書!$J$43&amp;"年"&amp;実績報告書!$L$43&amp;"月"</f>
        <v>年月</v>
      </c>
      <c r="AN5">
        <f>実績報告書!D$38</f>
        <v>0</v>
      </c>
      <c r="AO5" s="307">
        <f>実績報告書!D$39</f>
        <v>0</v>
      </c>
      <c r="AP5">
        <f>実績報告書!D$54</f>
        <v>0</v>
      </c>
      <c r="AQ5" t="str">
        <f>IF(ISNUMBER(SEARCH("排出量",'別紙１-２'!K$3)),"排出量",IF(ISNUMBER(SEARCH("排出原単位",'別紙１-２'!K$3)),"排出原単位",""))</f>
        <v>排出原単位</v>
      </c>
      <c r="AR5">
        <f>'別紙１-２'!G$16</f>
        <v>0</v>
      </c>
      <c r="AS5">
        <f>'別紙１-２'!G$17</f>
        <v>0</v>
      </c>
      <c r="AT5" s="307">
        <f>'別紙１-２'!F$20</f>
        <v>0</v>
      </c>
      <c r="AV5">
        <f>'別紙１-２'!G$16</f>
        <v>0</v>
      </c>
      <c r="AW5">
        <f>'別紙１-２'!G$17</f>
        <v>0</v>
      </c>
      <c r="AX5" s="307">
        <f>'別紙１-２'!H$33</f>
        <v>0</v>
      </c>
      <c r="BB5" t="str">
        <f>'別紙３-２'!Q8</f>
        <v/>
      </c>
      <c r="BE5">
        <f>'別紙３-２'!J8</f>
        <v>0</v>
      </c>
      <c r="BF5" s="308">
        <f>'別紙３-２'!M8</f>
        <v>0</v>
      </c>
      <c r="BG5" s="308"/>
      <c r="BH5" s="308">
        <f t="shared" si="0"/>
        <v>0</v>
      </c>
      <c r="BI5" s="309"/>
      <c r="BP5" s="310"/>
      <c r="BT5" s="310"/>
      <c r="BV5">
        <f t="shared" si="1"/>
        <v>0</v>
      </c>
      <c r="BW5" t="str">
        <f>'別紙２（No.2）'!G$13</f>
        <v>東北電力</v>
      </c>
      <c r="BX5">
        <f>'別紙２（No.2）'!AN$13</f>
        <v>0</v>
      </c>
      <c r="BY5">
        <f>'別紙２（No.2）'!AQ$13</f>
        <v>0.42099999999999999</v>
      </c>
      <c r="BZ5">
        <f>'別紙２（No.2）'!AT$13</f>
        <v>0</v>
      </c>
      <c r="CA5">
        <f>'別紙２（No.2）'!G$15</f>
        <v>0</v>
      </c>
      <c r="CB5">
        <f>'別紙２（No.2）'!AN$15</f>
        <v>0</v>
      </c>
      <c r="CC5" s="310">
        <f>'別紙２（No.2）'!AQ$15</f>
        <v>0</v>
      </c>
      <c r="CD5">
        <f>'別紙２（No.2）'!AT$15</f>
        <v>0</v>
      </c>
      <c r="CE5">
        <f>'別紙２（No.2）'!G$17</f>
        <v>0</v>
      </c>
      <c r="CF5">
        <f>'別紙２（No.2）'!AN$15</f>
        <v>0</v>
      </c>
      <c r="CG5" s="310">
        <f>'別紙２（No.2）'!AQ$17</f>
        <v>0</v>
      </c>
      <c r="CH5">
        <f>'別紙２（No.2）'!AT$17</f>
        <v>0</v>
      </c>
      <c r="CJ5" s="310"/>
      <c r="CL5">
        <f>'別紙２（No.2）'!AN$19</f>
        <v>0</v>
      </c>
      <c r="CM5" s="310">
        <f>'別紙２（No.2）'!AQ$19</f>
        <v>2.29</v>
      </c>
      <c r="CN5">
        <f>'別紙２（No.2）'!AT$19</f>
        <v>0</v>
      </c>
      <c r="CP5" s="310"/>
      <c r="CR5">
        <f>'別紙２（No.2）'!AN$21</f>
        <v>0</v>
      </c>
      <c r="CS5" s="310">
        <f>'別紙２（No.2）'!AQ$21</f>
        <v>2.5</v>
      </c>
      <c r="CT5">
        <f>'別紙２（No.2）'!AT$21</f>
        <v>0</v>
      </c>
      <c r="CV5" s="310"/>
      <c r="CX5">
        <f>'別紙２（No.2）'!AN$23</f>
        <v>0</v>
      </c>
      <c r="CY5" s="310">
        <f>'別紙２（No.2）'!AQ$23</f>
        <v>2.62</v>
      </c>
      <c r="CZ5">
        <f>'別紙２（No.2）'!AT$23</f>
        <v>0</v>
      </c>
      <c r="DB5" s="310"/>
      <c r="DD5">
        <f>'別紙２（No.2）'!AN$25</f>
        <v>0</v>
      </c>
      <c r="DE5" s="310">
        <f>'別紙２（No.2）'!AQ$25</f>
        <v>2.75</v>
      </c>
      <c r="DF5">
        <f>'別紙２（No.2）'!AT$25</f>
        <v>0</v>
      </c>
      <c r="DH5" s="310"/>
      <c r="DJ5">
        <f>'別紙２（No.2）'!AN$27</f>
        <v>0</v>
      </c>
      <c r="DK5" s="310">
        <f>'別紙２（No.2）'!AQ$27</f>
        <v>3.1</v>
      </c>
      <c r="DL5">
        <f>'別紙２（No.2）'!AT$27</f>
        <v>0</v>
      </c>
      <c r="DN5" s="310"/>
      <c r="DO5" s="310"/>
      <c r="DP5">
        <f>'別紙２（No.2）'!AN$31+'別紙２（No.2）'!AN$29</f>
        <v>0</v>
      </c>
      <c r="DQ5" s="310">
        <f>'別紙２（No.2）'!AQ$31</f>
        <v>2.99</v>
      </c>
      <c r="DR5">
        <f>'別紙２（No.2）'!AT$31+'別紙２（No.2）'!AT$29</f>
        <v>0</v>
      </c>
      <c r="DT5" s="310"/>
      <c r="DV5">
        <f>'別紙２（No.2）'!AN$33</f>
        <v>0</v>
      </c>
      <c r="DW5" s="310">
        <f>'別紙２（No.2）'!AQ$33</f>
        <v>0</v>
      </c>
      <c r="DX5">
        <f>'別紙２（No.2）'!AT$33</f>
        <v>0</v>
      </c>
      <c r="DZ5" s="310"/>
      <c r="EB5">
        <f>'別紙２（No.2）'!AT$35</f>
        <v>0</v>
      </c>
      <c r="EC5" s="310">
        <f>'別紙２（No.2）'!AW$35</f>
        <v>0</v>
      </c>
      <c r="ED5">
        <f>'別紙２（No.2）'!AZ$35</f>
        <v>0</v>
      </c>
      <c r="EE5">
        <f>'別紙１-２'!F$8</f>
        <v>0</v>
      </c>
      <c r="EF5">
        <f>'別紙１-２'!F$11</f>
        <v>0</v>
      </c>
      <c r="EG5">
        <f>'別紙１-２'!G$11</f>
        <v>0</v>
      </c>
      <c r="EH5">
        <f>'別紙１-２'!J$11</f>
        <v>0</v>
      </c>
      <c r="EI5">
        <f>'別紙１-２'!F$12</f>
        <v>0</v>
      </c>
      <c r="EJ5">
        <f>'別紙１-２'!G$12</f>
        <v>0</v>
      </c>
      <c r="EK5">
        <f>'別紙１-２'!J$12</f>
        <v>0</v>
      </c>
      <c r="EL5">
        <f>'別紙１-２'!F$13</f>
        <v>0</v>
      </c>
      <c r="EM5">
        <f>'別紙１-２'!G$13</f>
        <v>0</v>
      </c>
      <c r="EN5">
        <f>'別紙１-２'!J$13</f>
        <v>0</v>
      </c>
      <c r="EO5">
        <f>'別紙１-２'!F$13</f>
        <v>0</v>
      </c>
      <c r="EP5">
        <f>'別紙１-２'!G$14</f>
        <v>0</v>
      </c>
      <c r="EQ5">
        <f>'別紙１-２'!J$14</f>
        <v>0</v>
      </c>
      <c r="ER5" s="307">
        <f>'別紙１-２'!F$24</f>
        <v>0</v>
      </c>
      <c r="ES5">
        <f>'別紙１-２'!F$25</f>
        <v>0</v>
      </c>
      <c r="ET5">
        <f>'別紙１-２'!F$28</f>
        <v>0</v>
      </c>
      <c r="EU5" s="307">
        <f>'別紙１-２'!F$39</f>
        <v>0</v>
      </c>
      <c r="EV5">
        <f>'別紙１-２'!G$39</f>
        <v>0</v>
      </c>
      <c r="EW5">
        <f>'別紙１-２'!F$40</f>
        <v>0</v>
      </c>
      <c r="EX5">
        <f>'別紙１-２'!G$40</f>
        <v>0</v>
      </c>
      <c r="EY5">
        <f>'別紙１-２'!F$41</f>
        <v>0</v>
      </c>
      <c r="EZ5">
        <f>'別紙１-２'!G$41</f>
        <v>0</v>
      </c>
      <c r="FA5">
        <f>'別紙１-２'!F$42</f>
        <v>0</v>
      </c>
      <c r="FB5">
        <f>'別紙１-２'!G$42</f>
        <v>0</v>
      </c>
    </row>
    <row r="6" spans="2:161">
      <c r="B6" t="str">
        <f>'別紙３-２'!B9&amp;"-"&amp;'別紙３-２'!D9</f>
        <v>-</v>
      </c>
      <c r="C6">
        <f>実績報告書!H$11</f>
        <v>0</v>
      </c>
      <c r="D6" t="str">
        <f>実績報告書!H$14&amp;実績報告書!K$14</f>
        <v/>
      </c>
      <c r="E6">
        <f>実績報告書!J$8</f>
        <v>0</v>
      </c>
      <c r="F6">
        <f>'別紙３-２'!G9</f>
        <v>0</v>
      </c>
      <c r="G6" t="str">
        <f>'別紙３-２'!H9&amp;" "&amp;'別紙３-２'!I9</f>
        <v xml:space="preserve"> </v>
      </c>
      <c r="H6" t="str">
        <f>実績報告書!F$29&amp;" "&amp;実績報告書!J$29</f>
        <v xml:space="preserve"> </v>
      </c>
      <c r="I6" s="311">
        <f>実績報告書!F$30</f>
        <v>0</v>
      </c>
      <c r="J6">
        <f>実績報告書!J$30</f>
        <v>0</v>
      </c>
      <c r="K6">
        <f>実績報告書!D$33</f>
        <v>0</v>
      </c>
      <c r="L6" t="str">
        <f>実績報告書!D$48</f>
        <v>✓</v>
      </c>
      <c r="M6">
        <f>実績報告書!H$9</f>
        <v>0</v>
      </c>
      <c r="N6" t="str">
        <f>実績報告書!D$49</f>
        <v>✓</v>
      </c>
      <c r="O6">
        <f>'別紙３-２'!E9</f>
        <v>0</v>
      </c>
      <c r="P6" t="str">
        <f>LEFT('別紙３-２'!G9,IFERROR(FIND("市",'別紙３-２'!G9),IFERROR(FIND("町",'別紙３-２'!G9),IFERROR(FIND("区",'別紙３-２'!G9),IFERROR(FIND("村",'別紙３-２'!G9),IFERROR(FIND("郡",'別紙３-２'!G9),0))))))</f>
        <v/>
      </c>
      <c r="Q6" t="str">
        <f>実績報告書!D$51</f>
        <v>✓</v>
      </c>
      <c r="R6" t="str">
        <f>実績報告書!E$35</f>
        <v>－</v>
      </c>
      <c r="S6" t="str">
        <f>実績報告書!E$36</f>
        <v>－</v>
      </c>
      <c r="T6" t="str">
        <f>実績報告書!E$37</f>
        <v>－</v>
      </c>
      <c r="U6">
        <f>実績報告書!D$50</f>
        <v>0</v>
      </c>
      <c r="V6">
        <f>実績報告書!D$34</f>
        <v>0</v>
      </c>
      <c r="X6" t="str">
        <f>実績報告書!H$48</f>
        <v>✓</v>
      </c>
      <c r="Y6" t="str">
        <f>'別紙３-２'!Q9</f>
        <v/>
      </c>
      <c r="Z6" t="str">
        <f>実績報告書!$H$49</f>
        <v>✓</v>
      </c>
      <c r="AA6">
        <f>'別紙３-２'!R9</f>
        <v>0</v>
      </c>
      <c r="AB6">
        <f>実績報告書!H$50</f>
        <v>0</v>
      </c>
      <c r="AC6" t="str">
        <f>'別紙１-２'!H$30</f>
        <v>取組</v>
      </c>
      <c r="AD6" t="str">
        <f>'別紙１-２'!J$30</f>
        <v/>
      </c>
      <c r="AE6">
        <f>実績報告書!D$52</f>
        <v>0</v>
      </c>
      <c r="AF6">
        <f>実績報告書!D$42</f>
        <v>0</v>
      </c>
      <c r="AG6" t="str">
        <f>実績報告書!$J$42&amp;"年"&amp;実績報告書!$L$42&amp;"月"</f>
        <v>年月</v>
      </c>
      <c r="AH6">
        <f>実績報告書!D$40</f>
        <v>0</v>
      </c>
      <c r="AI6" t="str">
        <f>実績報告書!$J$40&amp;"年"&amp;実績報告書!$L$40&amp;"月"</f>
        <v>年月</v>
      </c>
      <c r="AJ6">
        <f>実績報告書!D$41</f>
        <v>0</v>
      </c>
      <c r="AK6" t="str">
        <f>実績報告書!$J$41&amp;"年"&amp;実績報告書!$L$41&amp;"月"</f>
        <v>年月</v>
      </c>
      <c r="AL6">
        <f>実績報告書!$F$43</f>
        <v>0</v>
      </c>
      <c r="AM6" t="str">
        <f>実績報告書!$J$43&amp;"年"&amp;実績報告書!$L$43&amp;"月"</f>
        <v>年月</v>
      </c>
      <c r="AN6">
        <f>実績報告書!D$38</f>
        <v>0</v>
      </c>
      <c r="AO6" s="307">
        <f>実績報告書!D$39</f>
        <v>0</v>
      </c>
      <c r="AP6">
        <f>実績報告書!D$54</f>
        <v>0</v>
      </c>
      <c r="AQ6" t="str">
        <f>IF(ISNUMBER(SEARCH("排出量",'別紙１-２'!K$3)),"排出量",IF(ISNUMBER(SEARCH("排出原単位",'別紙１-２'!K$3)),"排出原単位",""))</f>
        <v>排出原単位</v>
      </c>
      <c r="AR6">
        <f>'別紙１-２'!G$16</f>
        <v>0</v>
      </c>
      <c r="AS6">
        <f>'別紙１-２'!G$17</f>
        <v>0</v>
      </c>
      <c r="AT6" s="307">
        <f>'別紙１-２'!F$20</f>
        <v>0</v>
      </c>
      <c r="AV6">
        <f>'別紙１-２'!G$16</f>
        <v>0</v>
      </c>
      <c r="AW6">
        <f>'別紙１-２'!G$17</f>
        <v>0</v>
      </c>
      <c r="AX6" s="307">
        <f>'別紙１-２'!H$33</f>
        <v>0</v>
      </c>
      <c r="BB6" t="str">
        <f>'別紙３-２'!Q9</f>
        <v/>
      </c>
      <c r="BE6">
        <f>'別紙３-２'!J9</f>
        <v>0</v>
      </c>
      <c r="BF6" s="308">
        <f>'別紙３-２'!M9</f>
        <v>0</v>
      </c>
      <c r="BG6" s="308"/>
      <c r="BH6" s="308">
        <f t="shared" si="0"/>
        <v>0</v>
      </c>
      <c r="BI6" s="309"/>
      <c r="BP6" s="310"/>
      <c r="BT6" s="310"/>
      <c r="BV6">
        <f t="shared" si="1"/>
        <v>0</v>
      </c>
      <c r="BW6" t="str">
        <f>'別紙２（No.3）'!G$13</f>
        <v>東北電力</v>
      </c>
      <c r="BX6">
        <f>'別紙２（No.3）'!AN$13</f>
        <v>0</v>
      </c>
      <c r="BY6">
        <f>'別紙２（No.3）'!AQ$13</f>
        <v>0.42099999999999999</v>
      </c>
      <c r="BZ6">
        <f>'別紙２（No.3）'!AT$13</f>
        <v>0</v>
      </c>
      <c r="CA6">
        <f>'別紙２（No.3）'!G$15</f>
        <v>0</v>
      </c>
      <c r="CB6">
        <f>'別紙２（No.3）'!AN$15</f>
        <v>0</v>
      </c>
      <c r="CC6" s="310">
        <f>'別紙２（No.3）'!AQ$15</f>
        <v>0</v>
      </c>
      <c r="CD6">
        <f>'別紙２（No.3）'!AT$15</f>
        <v>0</v>
      </c>
      <c r="CE6">
        <f>'別紙２（No.3）'!G$17</f>
        <v>0</v>
      </c>
      <c r="CF6">
        <f>'別紙２（No.3）'!AN$15</f>
        <v>0</v>
      </c>
      <c r="CG6" s="310">
        <f>'別紙２（No.3）'!AQ$17</f>
        <v>0</v>
      </c>
      <c r="CH6">
        <f>'別紙２（No.3）'!AT$17</f>
        <v>0</v>
      </c>
      <c r="CJ6" s="310"/>
      <c r="CL6">
        <f>'別紙２（No.3）'!AN$19</f>
        <v>0</v>
      </c>
      <c r="CM6" s="310">
        <f>'別紙２（No.3）'!AQ$19</f>
        <v>2.29</v>
      </c>
      <c r="CN6">
        <f>'別紙２（No.3）'!AT$19</f>
        <v>0</v>
      </c>
      <c r="CP6" s="310"/>
      <c r="CR6">
        <f>'別紙２（No.3）'!AN$21</f>
        <v>0</v>
      </c>
      <c r="CS6" s="310">
        <f>'別紙２（No.3）'!AQ$21</f>
        <v>2.5</v>
      </c>
      <c r="CT6">
        <f>'別紙２（No.3）'!AT$21</f>
        <v>0</v>
      </c>
      <c r="CV6" s="310"/>
      <c r="CX6">
        <f>'別紙２（No.3）'!AN$23</f>
        <v>0</v>
      </c>
      <c r="CY6" s="310">
        <f>'別紙２（No.3）'!AQ$23</f>
        <v>2.62</v>
      </c>
      <c r="CZ6">
        <f>'別紙２（No.3）'!AT$23</f>
        <v>0</v>
      </c>
      <c r="DB6" s="310"/>
      <c r="DD6">
        <f>'別紙２（No.3）'!AN$25</f>
        <v>0</v>
      </c>
      <c r="DE6" s="310">
        <f>'別紙２（No.3）'!AQ$25</f>
        <v>2.75</v>
      </c>
      <c r="DF6">
        <f>'別紙２（No.3）'!AT$25</f>
        <v>0</v>
      </c>
      <c r="DH6" s="310"/>
      <c r="DJ6">
        <f>'別紙２（No.3）'!AN$27</f>
        <v>0</v>
      </c>
      <c r="DK6" s="310">
        <f>'別紙２（No.3）'!AQ$27</f>
        <v>3.1</v>
      </c>
      <c r="DL6">
        <f>'別紙２（No.3）'!AT$27</f>
        <v>0</v>
      </c>
      <c r="DN6" s="310"/>
      <c r="DO6" s="310"/>
      <c r="DP6">
        <f>'別紙２（No.3）'!AN$31+'別紙２（No.3）'!AN$29</f>
        <v>0</v>
      </c>
      <c r="DQ6" s="310">
        <f>'別紙２（No.3）'!AQ$31</f>
        <v>2.99</v>
      </c>
      <c r="DR6">
        <f>'別紙２（No.3）'!AT$31+'別紙２（No.3）'!AT$29</f>
        <v>0</v>
      </c>
      <c r="DT6" s="310"/>
      <c r="DV6">
        <f>'別紙２（No.3）'!AN$33</f>
        <v>0</v>
      </c>
      <c r="DW6" s="310">
        <f>'別紙２（No.3）'!AQ$33</f>
        <v>0</v>
      </c>
      <c r="DX6">
        <f>'別紙２（No.3）'!AT$33</f>
        <v>0</v>
      </c>
      <c r="DZ6" s="310"/>
      <c r="EB6">
        <f>'別紙２（No.3）'!AT$35</f>
        <v>0</v>
      </c>
      <c r="EC6" s="310">
        <f>'別紙２（No.3）'!AW$35</f>
        <v>0</v>
      </c>
      <c r="ED6">
        <f>'別紙２（No.3）'!AZ$35</f>
        <v>0</v>
      </c>
      <c r="EE6">
        <f>'別紙１-２'!F$8</f>
        <v>0</v>
      </c>
      <c r="EF6">
        <f>'別紙１-２'!F$11</f>
        <v>0</v>
      </c>
      <c r="EG6">
        <f>'別紙１-２'!G$11</f>
        <v>0</v>
      </c>
      <c r="EH6">
        <f>'別紙１-２'!J$11</f>
        <v>0</v>
      </c>
      <c r="EI6">
        <f>'別紙１-２'!F$12</f>
        <v>0</v>
      </c>
      <c r="EJ6">
        <f>'別紙１-２'!G$12</f>
        <v>0</v>
      </c>
      <c r="EK6">
        <f>'別紙１-２'!J$12</f>
        <v>0</v>
      </c>
      <c r="EL6">
        <f>'別紙１-２'!F$13</f>
        <v>0</v>
      </c>
      <c r="EM6">
        <f>'別紙１-２'!G$13</f>
        <v>0</v>
      </c>
      <c r="EN6">
        <f>'別紙１-２'!J$13</f>
        <v>0</v>
      </c>
      <c r="EO6">
        <f>'別紙１-２'!F$13</f>
        <v>0</v>
      </c>
      <c r="EP6">
        <f>'別紙１-２'!G$14</f>
        <v>0</v>
      </c>
      <c r="EQ6">
        <f>'別紙１-２'!J$14</f>
        <v>0</v>
      </c>
      <c r="ER6" s="307">
        <f>'別紙１-２'!F$24</f>
        <v>0</v>
      </c>
      <c r="ES6">
        <f>'別紙１-２'!F$25</f>
        <v>0</v>
      </c>
      <c r="ET6">
        <f>'別紙１-２'!F$28</f>
        <v>0</v>
      </c>
      <c r="EU6" s="307">
        <f>'別紙１-２'!F$39</f>
        <v>0</v>
      </c>
      <c r="EV6">
        <f>'別紙１-２'!G$39</f>
        <v>0</v>
      </c>
      <c r="EW6">
        <f>'別紙１-２'!F$40</f>
        <v>0</v>
      </c>
      <c r="EX6">
        <f>'別紙１-２'!G$40</f>
        <v>0</v>
      </c>
      <c r="EY6">
        <f>'別紙１-２'!F$41</f>
        <v>0</v>
      </c>
      <c r="EZ6">
        <f>'別紙１-２'!G$41</f>
        <v>0</v>
      </c>
      <c r="FA6">
        <f>'別紙１-２'!F$42</f>
        <v>0</v>
      </c>
      <c r="FB6">
        <f>'別紙１-２'!G$42</f>
        <v>0</v>
      </c>
    </row>
    <row r="7" spans="2:161">
      <c r="B7" t="str">
        <f>'別紙３-２'!B10&amp;"-"&amp;'別紙３-２'!D10</f>
        <v>-</v>
      </c>
      <c r="C7">
        <f>実績報告書!H$11</f>
        <v>0</v>
      </c>
      <c r="D7" t="str">
        <f>実績報告書!H$14&amp;実績報告書!K$14</f>
        <v/>
      </c>
      <c r="E7">
        <f>実績報告書!J$8</f>
        <v>0</v>
      </c>
      <c r="F7">
        <f>'別紙３-２'!G10</f>
        <v>0</v>
      </c>
      <c r="G7" t="str">
        <f>'別紙３-２'!H10&amp;" "&amp;'別紙３-２'!I10</f>
        <v xml:space="preserve"> </v>
      </c>
      <c r="H7" t="str">
        <f>実績報告書!F$29&amp;" "&amp;実績報告書!J$29</f>
        <v xml:space="preserve"> </v>
      </c>
      <c r="I7" s="311">
        <f>実績報告書!F$30</f>
        <v>0</v>
      </c>
      <c r="J7">
        <f>実績報告書!J$30</f>
        <v>0</v>
      </c>
      <c r="K7">
        <f>実績報告書!D$33</f>
        <v>0</v>
      </c>
      <c r="L7" t="str">
        <f>実績報告書!D$48</f>
        <v>✓</v>
      </c>
      <c r="M7">
        <f>実績報告書!H$9</f>
        <v>0</v>
      </c>
      <c r="N7" t="str">
        <f>実績報告書!D$49</f>
        <v>✓</v>
      </c>
      <c r="O7">
        <f>'別紙３-２'!E10</f>
        <v>0</v>
      </c>
      <c r="P7" t="str">
        <f>LEFT('別紙３-２'!G10,IFERROR(FIND("市",'別紙３-２'!G10),IFERROR(FIND("町",'別紙３-２'!G10),IFERROR(FIND("区",'別紙３-２'!G10),IFERROR(FIND("村",'別紙３-２'!G10),IFERROR(FIND("郡",'別紙３-２'!G10),0))))))</f>
        <v/>
      </c>
      <c r="Q7" t="str">
        <f>実績報告書!D$51</f>
        <v>✓</v>
      </c>
      <c r="R7" t="str">
        <f>実績報告書!E$35</f>
        <v>－</v>
      </c>
      <c r="S7" t="str">
        <f>実績報告書!E$36</f>
        <v>－</v>
      </c>
      <c r="T7" t="str">
        <f>実績報告書!E$37</f>
        <v>－</v>
      </c>
      <c r="U7">
        <f>実績報告書!D$50</f>
        <v>0</v>
      </c>
      <c r="V7">
        <f>実績報告書!D$34</f>
        <v>0</v>
      </c>
      <c r="X7" t="str">
        <f>実績報告書!H$48</f>
        <v>✓</v>
      </c>
      <c r="Y7" t="str">
        <f>'別紙３-２'!Q10</f>
        <v/>
      </c>
      <c r="Z7" t="str">
        <f>実績報告書!$H$49</f>
        <v>✓</v>
      </c>
      <c r="AA7">
        <f>'別紙３-２'!R10</f>
        <v>0</v>
      </c>
      <c r="AB7">
        <f>実績報告書!H$50</f>
        <v>0</v>
      </c>
      <c r="AC7" t="str">
        <f>'別紙１-２'!H$30</f>
        <v>取組</v>
      </c>
      <c r="AD7" t="str">
        <f>'別紙１-２'!J$30</f>
        <v/>
      </c>
      <c r="AE7">
        <f>実績報告書!D$52</f>
        <v>0</v>
      </c>
      <c r="AF7">
        <f>実績報告書!D$42</f>
        <v>0</v>
      </c>
      <c r="AG7" t="str">
        <f>実績報告書!$J$42&amp;"年"&amp;実績報告書!$L$42&amp;"月"</f>
        <v>年月</v>
      </c>
      <c r="AH7">
        <f>実績報告書!D$40</f>
        <v>0</v>
      </c>
      <c r="AI7" t="str">
        <f>実績報告書!$J$40&amp;"年"&amp;実績報告書!$L$40&amp;"月"</f>
        <v>年月</v>
      </c>
      <c r="AJ7">
        <f>実績報告書!D$41</f>
        <v>0</v>
      </c>
      <c r="AK7" t="str">
        <f>実績報告書!$J$41&amp;"年"&amp;実績報告書!$L$41&amp;"月"</f>
        <v>年月</v>
      </c>
      <c r="AL7">
        <f>実績報告書!$F$43</f>
        <v>0</v>
      </c>
      <c r="AM7" t="str">
        <f>実績報告書!$J$43&amp;"年"&amp;実績報告書!$L$43&amp;"月"</f>
        <v>年月</v>
      </c>
      <c r="AN7">
        <f>実績報告書!D$38</f>
        <v>0</v>
      </c>
      <c r="AO7" s="307">
        <f>実績報告書!D$39</f>
        <v>0</v>
      </c>
      <c r="AP7">
        <f>実績報告書!D$54</f>
        <v>0</v>
      </c>
      <c r="AQ7" t="str">
        <f>IF(ISNUMBER(SEARCH("排出量",'別紙１-２'!K$3)),"排出量",IF(ISNUMBER(SEARCH("排出原単位",'別紙１-２'!K$3)),"排出原単位",""))</f>
        <v>排出原単位</v>
      </c>
      <c r="AR7">
        <f>'別紙１-２'!G$16</f>
        <v>0</v>
      </c>
      <c r="AS7">
        <f>'別紙１-２'!G$17</f>
        <v>0</v>
      </c>
      <c r="AT7" s="307">
        <f>'別紙１-２'!F$20</f>
        <v>0</v>
      </c>
      <c r="AV7">
        <f>'別紙１-２'!G$16</f>
        <v>0</v>
      </c>
      <c r="AW7">
        <f>'別紙１-２'!G$17</f>
        <v>0</v>
      </c>
      <c r="AX7" s="307">
        <f>'別紙１-２'!H$33</f>
        <v>0</v>
      </c>
      <c r="BB7" t="str">
        <f>'別紙３-２'!Q10</f>
        <v/>
      </c>
      <c r="BE7">
        <f>'別紙３-２'!J10</f>
        <v>0</v>
      </c>
      <c r="BF7" s="308">
        <f>'別紙３-２'!M10</f>
        <v>0</v>
      </c>
      <c r="BG7" s="308"/>
      <c r="BH7" s="308">
        <f t="shared" si="0"/>
        <v>0</v>
      </c>
      <c r="BI7" s="309"/>
      <c r="BP7" s="310"/>
      <c r="BT7" s="310"/>
      <c r="BV7">
        <f t="shared" si="1"/>
        <v>0</v>
      </c>
      <c r="BW7" t="str">
        <f>'別紙２（No.4）'!G$13</f>
        <v>東北電力</v>
      </c>
      <c r="BX7">
        <f>'別紙２（No.4）'!AN$13</f>
        <v>0</v>
      </c>
      <c r="BY7">
        <f>'別紙２（No.4）'!AQ$13</f>
        <v>0.42099999999999999</v>
      </c>
      <c r="BZ7">
        <f>'別紙２（No.4）'!AT$13</f>
        <v>0</v>
      </c>
      <c r="CA7">
        <f>'別紙２（No.4）'!G$15</f>
        <v>0</v>
      </c>
      <c r="CB7">
        <f>'別紙２（No.4）'!AN$15</f>
        <v>0</v>
      </c>
      <c r="CC7" s="310">
        <f>'別紙２（No.4）'!AQ$15</f>
        <v>0</v>
      </c>
      <c r="CD7">
        <f>'別紙２（No.4）'!AT$15</f>
        <v>0</v>
      </c>
      <c r="CE7">
        <f>'別紙２（No.4）'!G$17</f>
        <v>0</v>
      </c>
      <c r="CF7">
        <f>'別紙２（No.4）'!AN$15</f>
        <v>0</v>
      </c>
      <c r="CG7" s="310">
        <f>'別紙２（No.4）'!AQ$17</f>
        <v>0</v>
      </c>
      <c r="CH7">
        <f>'別紙２（No.4）'!AT$17</f>
        <v>0</v>
      </c>
      <c r="CJ7" s="310"/>
      <c r="CL7">
        <f>'別紙２（No.4）'!AN$19</f>
        <v>0</v>
      </c>
      <c r="CM7" s="310">
        <f>'別紙２（No.4）'!AQ$19</f>
        <v>2.29</v>
      </c>
      <c r="CN7">
        <f>'別紙２（No.4）'!AT$19</f>
        <v>0</v>
      </c>
      <c r="CP7" s="310"/>
      <c r="CR7">
        <f>'別紙２（No.4）'!AN$21</f>
        <v>0</v>
      </c>
      <c r="CS7" s="310">
        <f>'別紙２（No.4）'!AQ$21</f>
        <v>2.5</v>
      </c>
      <c r="CT7">
        <f>'別紙２（No.4）'!AT$21</f>
        <v>0</v>
      </c>
      <c r="CV7" s="310"/>
      <c r="CX7">
        <f>'別紙２（No.4）'!AN$23</f>
        <v>0</v>
      </c>
      <c r="CY7" s="310">
        <f>'別紙２（No.4）'!AQ$23</f>
        <v>2.62</v>
      </c>
      <c r="CZ7">
        <f>'別紙２（No.4）'!AT$23</f>
        <v>0</v>
      </c>
      <c r="DB7" s="310"/>
      <c r="DD7">
        <f>'別紙２（No.4）'!AN$25</f>
        <v>0</v>
      </c>
      <c r="DE7" s="310">
        <f>'別紙２（No.4）'!AQ$25</f>
        <v>2.75</v>
      </c>
      <c r="DF7">
        <f>'別紙２（No.4）'!AT$25</f>
        <v>0</v>
      </c>
      <c r="DH7" s="310"/>
      <c r="DJ7">
        <f>'別紙２（No.4）'!AN$27</f>
        <v>0</v>
      </c>
      <c r="DK7" s="310">
        <f>'別紙２（No.4）'!AQ$27</f>
        <v>3.1</v>
      </c>
      <c r="DL7">
        <f>'別紙２（No.4）'!AT$27</f>
        <v>0</v>
      </c>
      <c r="DN7" s="310"/>
      <c r="DO7" s="310"/>
      <c r="DP7">
        <f>'別紙２（No.3）'!AN$31+'別紙２（No.3）'!AN$29</f>
        <v>0</v>
      </c>
      <c r="DQ7" s="310">
        <f>'別紙２（No.4）'!AQ$31</f>
        <v>2.99</v>
      </c>
      <c r="DR7">
        <f>'別紙２（No.3）'!AT$31+'別紙２（No.3）'!AT$29</f>
        <v>0</v>
      </c>
      <c r="DT7" s="310"/>
      <c r="DV7">
        <f>'別紙２（No.4）'!AN$33</f>
        <v>0</v>
      </c>
      <c r="DW7" s="310">
        <f>'別紙２（No.4）'!AQ$33</f>
        <v>0</v>
      </c>
      <c r="DX7">
        <f>'別紙２（No.4）'!AT$33</f>
        <v>0</v>
      </c>
      <c r="DZ7" s="310"/>
      <c r="EB7">
        <f>'別紙２（No.4）'!AT$35</f>
        <v>0</v>
      </c>
      <c r="EC7" s="310">
        <f>'別紙２（No.4）'!AW$35</f>
        <v>0</v>
      </c>
      <c r="ED7">
        <f>'別紙２（No.4）'!AZ$35</f>
        <v>0</v>
      </c>
      <c r="EE7">
        <f>'別紙１-２'!F$8</f>
        <v>0</v>
      </c>
      <c r="EF7">
        <f>'別紙１-２'!F$11</f>
        <v>0</v>
      </c>
      <c r="EG7">
        <f>'別紙１-２'!G$11</f>
        <v>0</v>
      </c>
      <c r="EH7">
        <f>'別紙１-２'!J$11</f>
        <v>0</v>
      </c>
      <c r="EI7">
        <f>'別紙１-２'!F$12</f>
        <v>0</v>
      </c>
      <c r="EJ7">
        <f>'別紙１-２'!G$12</f>
        <v>0</v>
      </c>
      <c r="EK7">
        <f>'別紙１-２'!J$12</f>
        <v>0</v>
      </c>
      <c r="EL7">
        <f>'別紙１-２'!F$13</f>
        <v>0</v>
      </c>
      <c r="EM7">
        <f>'別紙１-２'!G$13</f>
        <v>0</v>
      </c>
      <c r="EN7">
        <f>'別紙１-２'!J$13</f>
        <v>0</v>
      </c>
      <c r="EO7">
        <f>'別紙１-２'!F$13</f>
        <v>0</v>
      </c>
      <c r="EP7">
        <f>'別紙１-２'!G$14</f>
        <v>0</v>
      </c>
      <c r="EQ7">
        <f>'別紙１-２'!J$14</f>
        <v>0</v>
      </c>
      <c r="ER7" s="307">
        <f>'別紙１-２'!F$24</f>
        <v>0</v>
      </c>
      <c r="ES7">
        <f>'別紙１-２'!F$25</f>
        <v>0</v>
      </c>
      <c r="ET7">
        <f>'別紙１-２'!F$28</f>
        <v>0</v>
      </c>
      <c r="EU7" s="307">
        <f>'別紙１-２'!F$39</f>
        <v>0</v>
      </c>
      <c r="EV7">
        <f>'別紙１-２'!G$39</f>
        <v>0</v>
      </c>
      <c r="EW7">
        <f>'別紙１-２'!F$40</f>
        <v>0</v>
      </c>
      <c r="EX7">
        <f>'別紙１-２'!G$40</f>
        <v>0</v>
      </c>
      <c r="EY7">
        <f>'別紙１-２'!F$41</f>
        <v>0</v>
      </c>
      <c r="EZ7">
        <f>'別紙１-２'!G$41</f>
        <v>0</v>
      </c>
      <c r="FA7">
        <f>'別紙１-２'!F$42</f>
        <v>0</v>
      </c>
      <c r="FB7">
        <f>'別紙１-２'!G$42</f>
        <v>0</v>
      </c>
    </row>
    <row r="8" spans="2:161">
      <c r="B8" t="str">
        <f>'別紙３-２'!B11&amp;"-"&amp;'別紙３-２'!D11</f>
        <v>-</v>
      </c>
      <c r="C8">
        <f>実績報告書!H$11</f>
        <v>0</v>
      </c>
      <c r="D8" t="str">
        <f>実績報告書!H$14&amp;実績報告書!K$14</f>
        <v/>
      </c>
      <c r="E8">
        <f>実績報告書!J$8</f>
        <v>0</v>
      </c>
      <c r="F8">
        <f>'別紙３-２'!G11</f>
        <v>0</v>
      </c>
      <c r="G8" t="str">
        <f>'別紙３-２'!H11&amp;" "&amp;'別紙３-２'!I11</f>
        <v xml:space="preserve"> </v>
      </c>
      <c r="H8" t="str">
        <f>実績報告書!F$29&amp;" "&amp;実績報告書!J$29</f>
        <v xml:space="preserve"> </v>
      </c>
      <c r="I8" s="311">
        <f>実績報告書!F$30</f>
        <v>0</v>
      </c>
      <c r="J8">
        <f>実績報告書!J$30</f>
        <v>0</v>
      </c>
      <c r="K8">
        <f>実績報告書!D$33</f>
        <v>0</v>
      </c>
      <c r="L8" t="str">
        <f>実績報告書!D$48</f>
        <v>✓</v>
      </c>
      <c r="M8">
        <f>実績報告書!H$9</f>
        <v>0</v>
      </c>
      <c r="N8" t="str">
        <f>実績報告書!D$49</f>
        <v>✓</v>
      </c>
      <c r="O8">
        <f>'別紙３-２'!E11</f>
        <v>0</v>
      </c>
      <c r="P8" t="str">
        <f>LEFT('別紙３-２'!G11,IFERROR(FIND("市",'別紙３-２'!G11),IFERROR(FIND("町",'別紙３-２'!G11),IFERROR(FIND("区",'別紙３-２'!G11),IFERROR(FIND("村",'別紙３-２'!G11),IFERROR(FIND("郡",'別紙３-２'!G11),0))))))</f>
        <v/>
      </c>
      <c r="Q8" t="str">
        <f>実績報告書!D$51</f>
        <v>✓</v>
      </c>
      <c r="R8" t="str">
        <f>実績報告書!E$35</f>
        <v>－</v>
      </c>
      <c r="S8" t="str">
        <f>実績報告書!E$36</f>
        <v>－</v>
      </c>
      <c r="T8" t="str">
        <f>実績報告書!E$37</f>
        <v>－</v>
      </c>
      <c r="U8">
        <f>実績報告書!D$50</f>
        <v>0</v>
      </c>
      <c r="V8">
        <f>実績報告書!D$34</f>
        <v>0</v>
      </c>
      <c r="X8" t="str">
        <f>実績報告書!H$48</f>
        <v>✓</v>
      </c>
      <c r="Y8" t="str">
        <f>'別紙３-２'!Q11</f>
        <v/>
      </c>
      <c r="Z8" t="str">
        <f>実績報告書!$H$49</f>
        <v>✓</v>
      </c>
      <c r="AA8">
        <f>'別紙３-２'!R11</f>
        <v>0</v>
      </c>
      <c r="AB8">
        <f>実績報告書!H$50</f>
        <v>0</v>
      </c>
      <c r="AC8" t="str">
        <f>'別紙１-２'!H$30</f>
        <v>取組</v>
      </c>
      <c r="AD8" t="str">
        <f>'別紙１-２'!J$30</f>
        <v/>
      </c>
      <c r="AE8">
        <f>実績報告書!D$52</f>
        <v>0</v>
      </c>
      <c r="AF8">
        <f>実績報告書!D$42</f>
        <v>0</v>
      </c>
      <c r="AG8" t="str">
        <f>実績報告書!$J$42&amp;"年"&amp;実績報告書!$L$42&amp;"月"</f>
        <v>年月</v>
      </c>
      <c r="AH8">
        <f>実績報告書!D$40</f>
        <v>0</v>
      </c>
      <c r="AI8" t="str">
        <f>実績報告書!$J$40&amp;"年"&amp;実績報告書!$L$40&amp;"月"</f>
        <v>年月</v>
      </c>
      <c r="AJ8">
        <f>実績報告書!D$41</f>
        <v>0</v>
      </c>
      <c r="AK8" t="str">
        <f>実績報告書!$J$41&amp;"年"&amp;実績報告書!$L$41&amp;"月"</f>
        <v>年月</v>
      </c>
      <c r="AL8">
        <f>実績報告書!$F$43</f>
        <v>0</v>
      </c>
      <c r="AM8" t="str">
        <f>実績報告書!$J$43&amp;"年"&amp;実績報告書!$L$43&amp;"月"</f>
        <v>年月</v>
      </c>
      <c r="AN8">
        <f>実績報告書!D$38</f>
        <v>0</v>
      </c>
      <c r="AO8" s="307">
        <f>実績報告書!D$39</f>
        <v>0</v>
      </c>
      <c r="AP8">
        <f>実績報告書!D$54</f>
        <v>0</v>
      </c>
      <c r="AQ8" t="str">
        <f>IF(ISNUMBER(SEARCH("排出量",'別紙１-２'!K$3)),"排出量",IF(ISNUMBER(SEARCH("排出原単位",'別紙１-２'!K$3)),"排出原単位",""))</f>
        <v>排出原単位</v>
      </c>
      <c r="AR8">
        <f>'別紙１-２'!G$16</f>
        <v>0</v>
      </c>
      <c r="AS8">
        <f>'別紙１-２'!G$17</f>
        <v>0</v>
      </c>
      <c r="AT8" s="307">
        <f>'別紙１-２'!F$20</f>
        <v>0</v>
      </c>
      <c r="AV8">
        <f>'別紙１-２'!G$16</f>
        <v>0</v>
      </c>
      <c r="AW8">
        <f>'別紙１-２'!G$17</f>
        <v>0</v>
      </c>
      <c r="AX8" s="307">
        <f>'別紙１-２'!H$33</f>
        <v>0</v>
      </c>
      <c r="BB8" t="str">
        <f>'別紙３-２'!Q11</f>
        <v/>
      </c>
      <c r="BE8">
        <f>'別紙３-２'!J11</f>
        <v>0</v>
      </c>
      <c r="BF8" s="308">
        <f>'別紙３-２'!M11</f>
        <v>0</v>
      </c>
      <c r="BG8" s="308"/>
      <c r="BH8" s="308">
        <f t="shared" si="0"/>
        <v>0</v>
      </c>
      <c r="BI8" s="309"/>
      <c r="BP8" s="310"/>
      <c r="BT8" s="310"/>
      <c r="BV8">
        <f t="shared" si="1"/>
        <v>0</v>
      </c>
      <c r="BW8" t="str">
        <f>'別紙２（No.5）'!G$13</f>
        <v>東北電力</v>
      </c>
      <c r="BX8">
        <f>'別紙２（No.5）'!AN$13</f>
        <v>0</v>
      </c>
      <c r="BY8">
        <f>'別紙２（No.5）'!AQ$13</f>
        <v>0.42099999999999999</v>
      </c>
      <c r="BZ8">
        <f>'別紙２（No.5）'!AT$13</f>
        <v>0</v>
      </c>
      <c r="CA8">
        <f>'別紙２（No.5）'!G$15</f>
        <v>0</v>
      </c>
      <c r="CB8">
        <f>'別紙２（No.5）'!AN$15</f>
        <v>0</v>
      </c>
      <c r="CC8" s="310">
        <f>'別紙２（No.5）'!AQ$15</f>
        <v>0</v>
      </c>
      <c r="CD8">
        <f>'別紙２（No.5）'!AT$15</f>
        <v>0</v>
      </c>
      <c r="CE8">
        <f>'別紙２（No.5）'!G$17</f>
        <v>0</v>
      </c>
      <c r="CF8">
        <f>'別紙２（No.5）'!AN$15</f>
        <v>0</v>
      </c>
      <c r="CG8" s="310">
        <f>'別紙２（No.5）'!AQ$17</f>
        <v>0</v>
      </c>
      <c r="CH8">
        <f>'別紙２（No.5）'!AT$17</f>
        <v>0</v>
      </c>
      <c r="CJ8" s="310"/>
      <c r="CL8">
        <f>'別紙２（No.4）'!AN$19</f>
        <v>0</v>
      </c>
      <c r="CM8" s="310">
        <f>'別紙２（No.5）'!AQ$19</f>
        <v>2.29</v>
      </c>
      <c r="CN8">
        <f>'別紙２（No.5）'!AT$19</f>
        <v>0</v>
      </c>
      <c r="CP8" s="310"/>
      <c r="CR8">
        <f>'別紙２（No.5）'!AN$21</f>
        <v>0</v>
      </c>
      <c r="CS8" s="310">
        <f>'別紙２（No.5）'!AQ$21</f>
        <v>2.5</v>
      </c>
      <c r="CT8">
        <f>'別紙２（No.5）'!AT$21</f>
        <v>0</v>
      </c>
      <c r="CV8" s="310"/>
      <c r="CX8">
        <f>'別紙２（No.5）'!AN$23</f>
        <v>0</v>
      </c>
      <c r="CY8" s="310">
        <f>'別紙２（No.5）'!AQ$23</f>
        <v>2.62</v>
      </c>
      <c r="CZ8">
        <f>'別紙２（No.5）'!AT$23</f>
        <v>0</v>
      </c>
      <c r="DB8" s="310"/>
      <c r="DD8">
        <f>'別紙２（No.5）'!AN$25</f>
        <v>0</v>
      </c>
      <c r="DE8" s="310">
        <f>'別紙２（No.5）'!AQ$25</f>
        <v>2.75</v>
      </c>
      <c r="DF8">
        <f>'別紙２（No.5）'!AT$25</f>
        <v>0</v>
      </c>
      <c r="DH8" s="310"/>
      <c r="DJ8">
        <f>'別紙２（No.5）'!AN$27</f>
        <v>0</v>
      </c>
      <c r="DK8" s="310">
        <f>'別紙２（No.5）'!AQ$27</f>
        <v>3.1</v>
      </c>
      <c r="DL8">
        <f>'別紙２（No.5）'!AT$27</f>
        <v>0</v>
      </c>
      <c r="DN8" s="310"/>
      <c r="DO8" s="310"/>
      <c r="DP8">
        <f>'別紙２（No.5）'!AN$31+'別紙２（No.5）'!AN$29</f>
        <v>0</v>
      </c>
      <c r="DQ8" s="310">
        <f>'別紙２（No.5）'!AQ$31</f>
        <v>2.99</v>
      </c>
      <c r="DR8">
        <f>'別紙２（No.5）'!AT$31+'別紙２（No.5）'!AT$29</f>
        <v>0</v>
      </c>
      <c r="DT8" s="310"/>
      <c r="DV8">
        <f>'別紙２（No.5）'!AN$33</f>
        <v>0</v>
      </c>
      <c r="DW8" s="310">
        <f>'別紙２（No.5）'!AQ$33</f>
        <v>0</v>
      </c>
      <c r="DX8">
        <f>'別紙２（No.5）'!AT$33</f>
        <v>0</v>
      </c>
      <c r="DZ8" s="310"/>
      <c r="EB8">
        <f>'別紙２（No.5）'!AT$35</f>
        <v>0</v>
      </c>
      <c r="EC8" s="310">
        <f>'別紙２（No.5）'!AW$35</f>
        <v>0</v>
      </c>
      <c r="ED8">
        <f>'別紙２（No.5）'!AZ$35</f>
        <v>0</v>
      </c>
      <c r="EE8">
        <f>'別紙１-２'!F$8</f>
        <v>0</v>
      </c>
      <c r="EF8">
        <f>'別紙１-２'!F$11</f>
        <v>0</v>
      </c>
      <c r="EG8">
        <f>'別紙１-２'!G$11</f>
        <v>0</v>
      </c>
      <c r="EH8">
        <f>'別紙１-２'!J$11</f>
        <v>0</v>
      </c>
      <c r="EI8">
        <f>'別紙１-２'!F$12</f>
        <v>0</v>
      </c>
      <c r="EJ8">
        <f>'別紙１-２'!G$12</f>
        <v>0</v>
      </c>
      <c r="EK8">
        <f>'別紙１-２'!J$12</f>
        <v>0</v>
      </c>
      <c r="EL8">
        <f>'別紙１-２'!F$13</f>
        <v>0</v>
      </c>
      <c r="EM8">
        <f>'別紙１-２'!G$13</f>
        <v>0</v>
      </c>
      <c r="EN8">
        <f>'別紙１-２'!J$13</f>
        <v>0</v>
      </c>
      <c r="EO8">
        <f>'別紙１-２'!F$13</f>
        <v>0</v>
      </c>
      <c r="EP8">
        <f>'別紙１-２'!G$14</f>
        <v>0</v>
      </c>
      <c r="EQ8">
        <f>'別紙１-２'!J$14</f>
        <v>0</v>
      </c>
      <c r="ER8" s="307">
        <f>'別紙１-２'!F$24</f>
        <v>0</v>
      </c>
      <c r="ES8">
        <f>'別紙１-２'!F$25</f>
        <v>0</v>
      </c>
      <c r="ET8">
        <f>'別紙１-２'!F$28</f>
        <v>0</v>
      </c>
      <c r="EU8" s="307">
        <f>'別紙１-２'!F$39</f>
        <v>0</v>
      </c>
      <c r="EV8">
        <f>'別紙１-２'!G$39</f>
        <v>0</v>
      </c>
      <c r="EW8">
        <f>'別紙１-２'!F$40</f>
        <v>0</v>
      </c>
      <c r="EX8">
        <f>'別紙１-２'!G$40</f>
        <v>0</v>
      </c>
      <c r="EY8">
        <f>'別紙１-２'!F$41</f>
        <v>0</v>
      </c>
      <c r="EZ8">
        <f>'別紙１-２'!G$41</f>
        <v>0</v>
      </c>
      <c r="FA8">
        <f>'別紙１-２'!F$42</f>
        <v>0</v>
      </c>
      <c r="FB8">
        <f>'別紙１-２'!G$42</f>
        <v>0</v>
      </c>
    </row>
    <row r="9" spans="2:161">
      <c r="B9" t="str">
        <f>'別紙３-２'!B12&amp;"-"&amp;'別紙３-２'!D12</f>
        <v>-</v>
      </c>
      <c r="C9">
        <f>実績報告書!H$11</f>
        <v>0</v>
      </c>
      <c r="D9" t="str">
        <f>実績報告書!H$14&amp;実績報告書!K$14</f>
        <v/>
      </c>
      <c r="E9">
        <f>実績報告書!J$8</f>
        <v>0</v>
      </c>
      <c r="F9">
        <f>'別紙３-２'!G12</f>
        <v>0</v>
      </c>
      <c r="G9" t="str">
        <f>'別紙３-２'!H12&amp;" "&amp;'別紙３-２'!I12</f>
        <v xml:space="preserve"> </v>
      </c>
      <c r="H9" t="str">
        <f>実績報告書!F$29&amp;" "&amp;実績報告書!J$29</f>
        <v xml:space="preserve"> </v>
      </c>
      <c r="I9" s="311">
        <f>実績報告書!F$30</f>
        <v>0</v>
      </c>
      <c r="J9">
        <f>実績報告書!J$30</f>
        <v>0</v>
      </c>
      <c r="K9">
        <f>実績報告書!D$33</f>
        <v>0</v>
      </c>
      <c r="L9" t="str">
        <f>実績報告書!D$48</f>
        <v>✓</v>
      </c>
      <c r="M9">
        <f>実績報告書!H$9</f>
        <v>0</v>
      </c>
      <c r="N9" t="str">
        <f>実績報告書!D$49</f>
        <v>✓</v>
      </c>
      <c r="O9">
        <f>'別紙３-２'!E12</f>
        <v>0</v>
      </c>
      <c r="P9" t="str">
        <f>LEFT('別紙３-２'!G12,IFERROR(FIND("市",'別紙３-２'!G12),IFERROR(FIND("町",'別紙３-２'!G12),IFERROR(FIND("区",'別紙３-２'!G12),IFERROR(FIND("村",'別紙３-２'!G12),IFERROR(FIND("郡",'別紙３-２'!G12),0))))))</f>
        <v/>
      </c>
      <c r="Q9" t="str">
        <f>実績報告書!D$51</f>
        <v>✓</v>
      </c>
      <c r="R9" t="str">
        <f>実績報告書!E$35</f>
        <v>－</v>
      </c>
      <c r="S9" t="str">
        <f>実績報告書!E$36</f>
        <v>－</v>
      </c>
      <c r="T9" t="str">
        <f>実績報告書!E$37</f>
        <v>－</v>
      </c>
      <c r="U9">
        <f>実績報告書!D$50</f>
        <v>0</v>
      </c>
      <c r="V9">
        <f>実績報告書!D$34</f>
        <v>0</v>
      </c>
      <c r="X9" t="str">
        <f>実績報告書!H$48</f>
        <v>✓</v>
      </c>
      <c r="Y9" t="str">
        <f>'別紙３-２'!Q12</f>
        <v/>
      </c>
      <c r="Z9" t="str">
        <f>実績報告書!$H$49</f>
        <v>✓</v>
      </c>
      <c r="AA9">
        <f>'別紙３-２'!R12</f>
        <v>0</v>
      </c>
      <c r="AB9">
        <f>実績報告書!H$50</f>
        <v>0</v>
      </c>
      <c r="AC9" t="str">
        <f>'別紙１-２'!H$30</f>
        <v>取組</v>
      </c>
      <c r="AD9" t="str">
        <f>'別紙１-２'!J$30</f>
        <v/>
      </c>
      <c r="AE9">
        <f>実績報告書!D$52</f>
        <v>0</v>
      </c>
      <c r="AF9">
        <f>実績報告書!D$42</f>
        <v>0</v>
      </c>
      <c r="AG9" t="str">
        <f>実績報告書!$J$42&amp;"年"&amp;実績報告書!$L$42&amp;"月"</f>
        <v>年月</v>
      </c>
      <c r="AH9">
        <f>実績報告書!D$40</f>
        <v>0</v>
      </c>
      <c r="AI9" t="str">
        <f>実績報告書!$J$40&amp;"年"&amp;実績報告書!$L$40&amp;"月"</f>
        <v>年月</v>
      </c>
      <c r="AJ9">
        <f>実績報告書!D$41</f>
        <v>0</v>
      </c>
      <c r="AK9" t="str">
        <f>実績報告書!$J$41&amp;"年"&amp;実績報告書!$L$41&amp;"月"</f>
        <v>年月</v>
      </c>
      <c r="AL9">
        <f>実績報告書!$F$43</f>
        <v>0</v>
      </c>
      <c r="AM9" t="str">
        <f>実績報告書!$J$43&amp;"年"&amp;実績報告書!$L$43&amp;"月"</f>
        <v>年月</v>
      </c>
      <c r="AN9">
        <f>実績報告書!D$38</f>
        <v>0</v>
      </c>
      <c r="AO9" s="307">
        <f>実績報告書!D$39</f>
        <v>0</v>
      </c>
      <c r="AP9">
        <f>実績報告書!D$54</f>
        <v>0</v>
      </c>
      <c r="AQ9" t="str">
        <f>IF(ISNUMBER(SEARCH("排出量",'別紙１-２'!K$3)),"排出量",IF(ISNUMBER(SEARCH("排出原単位",'別紙１-２'!K$3)),"排出原単位",""))</f>
        <v>排出原単位</v>
      </c>
      <c r="AR9">
        <f>'別紙１-２'!G$16</f>
        <v>0</v>
      </c>
      <c r="AS9">
        <f>'別紙１-２'!G$17</f>
        <v>0</v>
      </c>
      <c r="AT9" s="307">
        <f>'別紙１-２'!F$20</f>
        <v>0</v>
      </c>
      <c r="AV9">
        <f>'別紙１-２'!G$16</f>
        <v>0</v>
      </c>
      <c r="AW9">
        <f>'別紙１-２'!G$17</f>
        <v>0</v>
      </c>
      <c r="AX9" s="307">
        <f>'別紙１-２'!H$33</f>
        <v>0</v>
      </c>
      <c r="BB9" t="str">
        <f>'別紙３-２'!Q12</f>
        <v/>
      </c>
      <c r="BE9">
        <f>'別紙３-２'!J12</f>
        <v>0</v>
      </c>
      <c r="BF9" s="308">
        <f>'別紙３-２'!M12</f>
        <v>0</v>
      </c>
      <c r="BG9" s="308"/>
      <c r="BH9" s="308">
        <f t="shared" si="0"/>
        <v>0</v>
      </c>
      <c r="BI9" s="309"/>
      <c r="BP9" s="310"/>
      <c r="BT9" s="310"/>
      <c r="BV9">
        <f t="shared" si="1"/>
        <v>0</v>
      </c>
      <c r="BW9" t="str">
        <f>'別紙２（No.6）'!G$13</f>
        <v>東北電力</v>
      </c>
      <c r="BX9">
        <f>'別紙２（No.6）'!AN$13</f>
        <v>0</v>
      </c>
      <c r="BY9">
        <f>'別紙２（No.6）'!AQ$13</f>
        <v>0.42099999999999999</v>
      </c>
      <c r="BZ9">
        <f>'別紙２（No.6）'!AT$13</f>
        <v>0</v>
      </c>
      <c r="CA9">
        <f>'別紙２（No.6）'!G$15</f>
        <v>0</v>
      </c>
      <c r="CB9">
        <f>'別紙２（No.6）'!AN$15</f>
        <v>0</v>
      </c>
      <c r="CC9" s="310">
        <f>'別紙２（No.6）'!AQ$15</f>
        <v>0</v>
      </c>
      <c r="CD9">
        <f>'別紙２（No.6）'!AT$15</f>
        <v>0</v>
      </c>
      <c r="CE9">
        <f>'別紙２（No.6）'!G$17</f>
        <v>0</v>
      </c>
      <c r="CF9">
        <f>'別紙２（No.6）'!AN$15</f>
        <v>0</v>
      </c>
      <c r="CG9" s="310">
        <f>'別紙２（No.6）'!AQ$17</f>
        <v>0</v>
      </c>
      <c r="CH9">
        <f>'別紙２（No.6）'!AT$17</f>
        <v>0</v>
      </c>
      <c r="CJ9" s="310"/>
      <c r="CL9">
        <f>'別紙２（No.6）'!AN$19</f>
        <v>0</v>
      </c>
      <c r="CM9" s="310">
        <f>'別紙２（No.6）'!AQ$19</f>
        <v>2.29</v>
      </c>
      <c r="CN9">
        <f>'別紙２（No.6）'!AT$19</f>
        <v>0</v>
      </c>
      <c r="CP9" s="310"/>
      <c r="CR9">
        <f>'別紙２（No.6）'!AN$21</f>
        <v>0</v>
      </c>
      <c r="CS9" s="310">
        <f>'別紙２（No.6）'!AQ$21</f>
        <v>2.5</v>
      </c>
      <c r="CT9">
        <f>'別紙２（No.6）'!AT$21</f>
        <v>0</v>
      </c>
      <c r="CV9" s="310"/>
      <c r="CX9">
        <f>'別紙２（No.6）'!AN$23</f>
        <v>0</v>
      </c>
      <c r="CY9" s="310">
        <f>'別紙２（No.6）'!AQ$23</f>
        <v>2.62</v>
      </c>
      <c r="CZ9">
        <f>'別紙２（No.6）'!AT$23</f>
        <v>0</v>
      </c>
      <c r="DB9" s="310"/>
      <c r="DD9">
        <f>'別紙２（No.6）'!AN$25</f>
        <v>0</v>
      </c>
      <c r="DE9" s="310">
        <f>'別紙２（No.6）'!AQ$25</f>
        <v>2.75</v>
      </c>
      <c r="DF9">
        <f>'別紙２（No.6）'!AT$25</f>
        <v>0</v>
      </c>
      <c r="DH9" s="310"/>
      <c r="DJ9">
        <f>'別紙２（No.6）'!AN$27</f>
        <v>0</v>
      </c>
      <c r="DK9" s="310">
        <f>'別紙２（No.6）'!AQ$27</f>
        <v>3.1</v>
      </c>
      <c r="DL9">
        <f>'別紙２（No.6）'!AT$27</f>
        <v>0</v>
      </c>
      <c r="DN9" s="310"/>
      <c r="DO9" s="310"/>
      <c r="DP9">
        <f>'別紙２（No.6）'!AN$31+'別紙２（No.6）'!AN$29</f>
        <v>0</v>
      </c>
      <c r="DQ9" s="310">
        <f>'別紙２（No.6）'!AQ$31</f>
        <v>2.99</v>
      </c>
      <c r="DR9">
        <f>'別紙２（No.6）'!AT$31+'別紙２（No.6）'!AT$29</f>
        <v>0</v>
      </c>
      <c r="DT9" s="310"/>
      <c r="DV9">
        <f>'別紙２（No.6）'!AN$33</f>
        <v>0</v>
      </c>
      <c r="DW9" s="310">
        <f>'別紙２（No.6）'!AQ$33</f>
        <v>0</v>
      </c>
      <c r="DX9">
        <f>'別紙２（No.6）'!AT$33</f>
        <v>0</v>
      </c>
      <c r="DZ9" s="310"/>
      <c r="EB9">
        <f>'別紙２（No.6）'!AT$35</f>
        <v>0</v>
      </c>
      <c r="EC9" s="310">
        <f>'別紙２（No.6）'!AW$35</f>
        <v>0</v>
      </c>
      <c r="ED9">
        <f>'別紙２（No.6）'!AZ$35</f>
        <v>0</v>
      </c>
      <c r="EE9">
        <f>'別紙１-２'!F$8</f>
        <v>0</v>
      </c>
      <c r="EF9">
        <f>'別紙１-２'!F$11</f>
        <v>0</v>
      </c>
      <c r="EG9">
        <f>'別紙１-２'!G$11</f>
        <v>0</v>
      </c>
      <c r="EH9">
        <f>'別紙１-２'!J$11</f>
        <v>0</v>
      </c>
      <c r="EI9">
        <f>'別紙１-２'!F$12</f>
        <v>0</v>
      </c>
      <c r="EJ9">
        <f>'別紙１-２'!G$12</f>
        <v>0</v>
      </c>
      <c r="EK9">
        <f>'別紙１-２'!J$12</f>
        <v>0</v>
      </c>
      <c r="EL9">
        <f>'別紙１-２'!F$13</f>
        <v>0</v>
      </c>
      <c r="EM9">
        <f>'別紙１-２'!G$13</f>
        <v>0</v>
      </c>
      <c r="EN9">
        <f>'別紙１-２'!J$13</f>
        <v>0</v>
      </c>
      <c r="EO9">
        <f>'別紙１-２'!F$13</f>
        <v>0</v>
      </c>
      <c r="EP9">
        <f>'別紙１-２'!G$14</f>
        <v>0</v>
      </c>
      <c r="EQ9">
        <f>'別紙１-２'!J$14</f>
        <v>0</v>
      </c>
      <c r="ER9" s="307">
        <f>'別紙１-２'!F$24</f>
        <v>0</v>
      </c>
      <c r="ES9">
        <f>'別紙１-２'!F$25</f>
        <v>0</v>
      </c>
      <c r="ET9">
        <f>'別紙１-２'!F$28</f>
        <v>0</v>
      </c>
      <c r="EU9" s="307">
        <f>'別紙１-２'!F$39</f>
        <v>0</v>
      </c>
      <c r="EV9">
        <f>'別紙１-２'!G$39</f>
        <v>0</v>
      </c>
      <c r="EW9">
        <f>'別紙１-２'!F$40</f>
        <v>0</v>
      </c>
      <c r="EX9">
        <f>'別紙１-２'!G$40</f>
        <v>0</v>
      </c>
      <c r="EY9">
        <f>'別紙１-２'!F$41</f>
        <v>0</v>
      </c>
      <c r="EZ9">
        <f>'別紙１-２'!G$41</f>
        <v>0</v>
      </c>
      <c r="FA9">
        <f>'別紙１-２'!F$42</f>
        <v>0</v>
      </c>
      <c r="FB9">
        <f>'別紙１-２'!G$42</f>
        <v>0</v>
      </c>
    </row>
    <row r="10" spans="2:161">
      <c r="B10" t="str">
        <f>'別紙３-２'!B13&amp;"-"&amp;'別紙３-２'!D13</f>
        <v>-</v>
      </c>
      <c r="C10">
        <f>実績報告書!H$11</f>
        <v>0</v>
      </c>
      <c r="D10" t="str">
        <f>実績報告書!H$14&amp;実績報告書!K$14</f>
        <v/>
      </c>
      <c r="E10">
        <f>実績報告書!J$8</f>
        <v>0</v>
      </c>
      <c r="F10">
        <f>'別紙３-２'!G13</f>
        <v>0</v>
      </c>
      <c r="G10" t="str">
        <f>'別紙３-２'!H13&amp;" "&amp;'別紙３-２'!I13</f>
        <v xml:space="preserve"> </v>
      </c>
      <c r="H10" t="str">
        <f>実績報告書!F$29&amp;" "&amp;実績報告書!J$29</f>
        <v xml:space="preserve"> </v>
      </c>
      <c r="I10" s="311">
        <f>実績報告書!F$30</f>
        <v>0</v>
      </c>
      <c r="J10">
        <f>実績報告書!J$30</f>
        <v>0</v>
      </c>
      <c r="K10">
        <f>実績報告書!D$33</f>
        <v>0</v>
      </c>
      <c r="L10" t="str">
        <f>実績報告書!D$48</f>
        <v>✓</v>
      </c>
      <c r="M10">
        <f>実績報告書!H$9</f>
        <v>0</v>
      </c>
      <c r="N10" t="str">
        <f>実績報告書!D$49</f>
        <v>✓</v>
      </c>
      <c r="O10">
        <f>'別紙３-２'!E13</f>
        <v>0</v>
      </c>
      <c r="P10" t="str">
        <f>LEFT('別紙３-２'!G13,IFERROR(FIND("市",'別紙３-２'!G13),IFERROR(FIND("町",'別紙３-２'!G13),IFERROR(FIND("区",'別紙３-２'!G13),IFERROR(FIND("村",'別紙３-２'!G13),IFERROR(FIND("郡",'別紙３-２'!G13),0))))))</f>
        <v/>
      </c>
      <c r="Q10" t="str">
        <f>実績報告書!D$51</f>
        <v>✓</v>
      </c>
      <c r="R10" t="str">
        <f>実績報告書!E$35</f>
        <v>－</v>
      </c>
      <c r="S10" t="str">
        <f>実績報告書!E$36</f>
        <v>－</v>
      </c>
      <c r="T10" t="str">
        <f>実績報告書!E$37</f>
        <v>－</v>
      </c>
      <c r="U10">
        <f>実績報告書!D$50</f>
        <v>0</v>
      </c>
      <c r="V10">
        <f>実績報告書!D$34</f>
        <v>0</v>
      </c>
      <c r="X10" t="str">
        <f>実績報告書!H$48</f>
        <v>✓</v>
      </c>
      <c r="Y10" t="str">
        <f>'別紙３-２'!Q13</f>
        <v/>
      </c>
      <c r="Z10" t="str">
        <f>実績報告書!$H$49</f>
        <v>✓</v>
      </c>
      <c r="AA10">
        <f>'別紙３-２'!R13</f>
        <v>0</v>
      </c>
      <c r="AB10">
        <f>実績報告書!H$50</f>
        <v>0</v>
      </c>
      <c r="AC10" t="str">
        <f>'別紙１-２'!H$30</f>
        <v>取組</v>
      </c>
      <c r="AD10" t="str">
        <f>'別紙１-２'!J$30</f>
        <v/>
      </c>
      <c r="AE10">
        <f>実績報告書!D$52</f>
        <v>0</v>
      </c>
      <c r="AF10">
        <f>実績報告書!D$42</f>
        <v>0</v>
      </c>
      <c r="AG10" t="str">
        <f>実績報告書!$J$42&amp;"年"&amp;実績報告書!$L$42&amp;"月"</f>
        <v>年月</v>
      </c>
      <c r="AH10">
        <f>実績報告書!D$40</f>
        <v>0</v>
      </c>
      <c r="AI10" t="str">
        <f>実績報告書!$J$40&amp;"年"&amp;実績報告書!$L$40&amp;"月"</f>
        <v>年月</v>
      </c>
      <c r="AJ10">
        <f>実績報告書!D$41</f>
        <v>0</v>
      </c>
      <c r="AK10" t="str">
        <f>実績報告書!$J$41&amp;"年"&amp;実績報告書!$L$41&amp;"月"</f>
        <v>年月</v>
      </c>
      <c r="AL10">
        <f>実績報告書!$F$43</f>
        <v>0</v>
      </c>
      <c r="AM10" t="str">
        <f>実績報告書!$J$43&amp;"年"&amp;実績報告書!$L$43&amp;"月"</f>
        <v>年月</v>
      </c>
      <c r="AN10">
        <f>実績報告書!D$38</f>
        <v>0</v>
      </c>
      <c r="AO10" s="307">
        <f>実績報告書!D$39</f>
        <v>0</v>
      </c>
      <c r="AP10">
        <f>実績報告書!D$54</f>
        <v>0</v>
      </c>
      <c r="AQ10" t="str">
        <f>IF(ISNUMBER(SEARCH("排出量",'別紙１-２'!K$3)),"排出量",IF(ISNUMBER(SEARCH("排出原単位",'別紙１-２'!K$3)),"排出原単位",""))</f>
        <v>排出原単位</v>
      </c>
      <c r="AR10">
        <f>'別紙１-２'!G$16</f>
        <v>0</v>
      </c>
      <c r="AS10">
        <f>'別紙１-２'!G$17</f>
        <v>0</v>
      </c>
      <c r="AT10" s="307">
        <f>'別紙１-２'!F$20</f>
        <v>0</v>
      </c>
      <c r="AV10">
        <f>'別紙１-２'!G$16</f>
        <v>0</v>
      </c>
      <c r="AW10">
        <f>'別紙１-２'!G$17</f>
        <v>0</v>
      </c>
      <c r="AX10" s="307">
        <f>'別紙１-２'!H$33</f>
        <v>0</v>
      </c>
      <c r="BB10" t="str">
        <f>'別紙３-２'!Q13</f>
        <v/>
      </c>
      <c r="BE10">
        <f>'別紙３-２'!J13</f>
        <v>0</v>
      </c>
      <c r="BF10" s="308">
        <f>'別紙３-２'!M13</f>
        <v>0</v>
      </c>
      <c r="BG10" s="308"/>
      <c r="BH10" s="308">
        <f t="shared" si="0"/>
        <v>0</v>
      </c>
      <c r="BI10" s="309"/>
      <c r="BP10" s="310"/>
      <c r="BT10" s="310"/>
      <c r="BV10">
        <f t="shared" si="1"/>
        <v>0</v>
      </c>
      <c r="BW10" t="str">
        <f>'別紙２（No.7）'!G$13</f>
        <v>東北電力</v>
      </c>
      <c r="BX10">
        <f>'別紙２（No.7）'!AN$13</f>
        <v>0</v>
      </c>
      <c r="BY10">
        <f>'別紙２（No.7）'!AQ$13</f>
        <v>0.42099999999999999</v>
      </c>
      <c r="BZ10">
        <f>'別紙２（No.7）'!AT$13</f>
        <v>0</v>
      </c>
      <c r="CA10">
        <f>'別紙２（No.7）'!G$15</f>
        <v>0</v>
      </c>
      <c r="CB10">
        <f>'別紙２（No.7）'!AN$15</f>
        <v>0</v>
      </c>
      <c r="CC10" s="310">
        <f>'別紙２（No.7）'!AQ$15</f>
        <v>0</v>
      </c>
      <c r="CD10">
        <f>'別紙２（No.7）'!AT$15</f>
        <v>0</v>
      </c>
      <c r="CE10">
        <f>'別紙２（No.7）'!G$17</f>
        <v>0</v>
      </c>
      <c r="CF10">
        <f>'別紙２（No.7）'!AN$15</f>
        <v>0</v>
      </c>
      <c r="CG10" s="310">
        <f>'別紙２（No.7）'!AQ$17</f>
        <v>0</v>
      </c>
      <c r="CH10">
        <f>'別紙２（No.7）'!AT$17</f>
        <v>0</v>
      </c>
      <c r="CJ10" s="310"/>
      <c r="CL10">
        <f>'別紙２（No.7）'!AN$19</f>
        <v>0</v>
      </c>
      <c r="CM10" s="310">
        <f>'別紙２（No.7）'!AQ$19</f>
        <v>2.29</v>
      </c>
      <c r="CN10">
        <f>'別紙２（No.7）'!AT$19</f>
        <v>0</v>
      </c>
      <c r="CP10" s="310"/>
      <c r="CR10">
        <f>'別紙２（No.7）'!AN$21</f>
        <v>0</v>
      </c>
      <c r="CS10" s="310">
        <f>'別紙２（No.7）'!AQ$21</f>
        <v>2.5</v>
      </c>
      <c r="CT10">
        <f>'別紙２（No.7）'!AT$21</f>
        <v>0</v>
      </c>
      <c r="CV10" s="310"/>
      <c r="CX10">
        <f>'別紙２（No.7）'!AN$23</f>
        <v>0</v>
      </c>
      <c r="CY10" s="310">
        <f>'別紙２（No.7）'!AQ$23</f>
        <v>2.62</v>
      </c>
      <c r="CZ10">
        <f>'別紙２（No.7）'!AT$23</f>
        <v>0</v>
      </c>
      <c r="DB10" s="310"/>
      <c r="DD10">
        <f>'別紙２（No.7）'!AN$25</f>
        <v>0</v>
      </c>
      <c r="DE10" s="310">
        <f>'別紙２（No.7）'!AQ$25</f>
        <v>2.75</v>
      </c>
      <c r="DF10">
        <f>'別紙２（No.7）'!AT$25</f>
        <v>0</v>
      </c>
      <c r="DH10" s="310"/>
      <c r="DJ10">
        <f>'別紙２（No.7）'!AN$27</f>
        <v>0</v>
      </c>
      <c r="DK10" s="310">
        <f>'別紙２（No.7）'!AQ$27</f>
        <v>3.1</v>
      </c>
      <c r="DL10">
        <f>'別紙２（No.7）'!AT$27</f>
        <v>0</v>
      </c>
      <c r="DN10" s="310"/>
      <c r="DO10" s="310"/>
      <c r="DP10">
        <f>'別紙２（No.7）'!AN$31+'別紙２（No.7）'!AN$29</f>
        <v>0</v>
      </c>
      <c r="DQ10" s="310">
        <f>'別紙２（No.7）'!AQ$31</f>
        <v>2.99</v>
      </c>
      <c r="DR10">
        <f>'別紙２（No.7）'!AT$31+'別紙２（No.7）'!AT$29</f>
        <v>0</v>
      </c>
      <c r="DT10" s="310"/>
      <c r="DV10">
        <f>'別紙２（No.7）'!AN$33</f>
        <v>0</v>
      </c>
      <c r="DW10" s="310">
        <f>'別紙２（No.7）'!AQ$33</f>
        <v>0</v>
      </c>
      <c r="DX10">
        <f>'別紙２（No.7）'!AT$33</f>
        <v>0</v>
      </c>
      <c r="DZ10" s="310"/>
      <c r="EB10">
        <f>'別紙２（No.7）'!AT$35</f>
        <v>0</v>
      </c>
      <c r="EC10" s="310">
        <f>'別紙２（No.7）'!AW$35</f>
        <v>0</v>
      </c>
      <c r="ED10">
        <f>'別紙２（No.7）'!AZ$35</f>
        <v>0</v>
      </c>
      <c r="EE10">
        <f>'別紙１-２'!F$8</f>
        <v>0</v>
      </c>
      <c r="EF10">
        <f>'別紙１-２'!F$11</f>
        <v>0</v>
      </c>
      <c r="EG10">
        <f>'別紙１-２'!G$11</f>
        <v>0</v>
      </c>
      <c r="EH10">
        <f>'別紙１-２'!J$11</f>
        <v>0</v>
      </c>
      <c r="EI10">
        <f>'別紙１-２'!F$12</f>
        <v>0</v>
      </c>
      <c r="EJ10">
        <f>'別紙１-２'!G$12</f>
        <v>0</v>
      </c>
      <c r="EK10">
        <f>'別紙１-２'!J$12</f>
        <v>0</v>
      </c>
      <c r="EL10">
        <f>'別紙１-２'!F$13</f>
        <v>0</v>
      </c>
      <c r="EM10">
        <f>'別紙１-２'!G$13</f>
        <v>0</v>
      </c>
      <c r="EN10">
        <f>'別紙１-２'!J$13</f>
        <v>0</v>
      </c>
      <c r="EO10">
        <f>'別紙１-２'!F$13</f>
        <v>0</v>
      </c>
      <c r="EP10">
        <f>'別紙１-２'!G$14</f>
        <v>0</v>
      </c>
      <c r="EQ10">
        <f>'別紙１-２'!J$14</f>
        <v>0</v>
      </c>
      <c r="ER10" s="307">
        <f>'別紙１-２'!F$24</f>
        <v>0</v>
      </c>
      <c r="ES10">
        <f>'別紙１-２'!F$25</f>
        <v>0</v>
      </c>
      <c r="ET10">
        <f>'別紙１-２'!F$28</f>
        <v>0</v>
      </c>
      <c r="EU10" s="307">
        <f>'別紙１-２'!F$39</f>
        <v>0</v>
      </c>
      <c r="EV10">
        <f>'別紙１-２'!G$39</f>
        <v>0</v>
      </c>
      <c r="EW10">
        <f>'別紙１-２'!F$40</f>
        <v>0</v>
      </c>
      <c r="EX10">
        <f>'別紙１-２'!G$40</f>
        <v>0</v>
      </c>
      <c r="EY10">
        <f>'別紙１-２'!F$41</f>
        <v>0</v>
      </c>
      <c r="EZ10">
        <f>'別紙１-２'!G$41</f>
        <v>0</v>
      </c>
      <c r="FA10">
        <f>'別紙１-２'!F$42</f>
        <v>0</v>
      </c>
      <c r="FB10">
        <f>'別紙１-２'!G$42</f>
        <v>0</v>
      </c>
    </row>
    <row r="11" spans="2:161">
      <c r="B11" t="str">
        <f>'別紙３-２'!B14&amp;"-"&amp;'別紙３-２'!D14</f>
        <v>-</v>
      </c>
      <c r="C11">
        <f>実績報告書!H$11</f>
        <v>0</v>
      </c>
      <c r="D11" t="str">
        <f>実績報告書!H$14&amp;実績報告書!K$14</f>
        <v/>
      </c>
      <c r="E11">
        <f>実績報告書!J$8</f>
        <v>0</v>
      </c>
      <c r="F11">
        <f>'別紙３-２'!G14</f>
        <v>0</v>
      </c>
      <c r="G11" t="str">
        <f>'別紙３-２'!H14&amp;" "&amp;'別紙３-２'!I14</f>
        <v xml:space="preserve"> </v>
      </c>
      <c r="H11" t="str">
        <f>実績報告書!F$29&amp;" "&amp;実績報告書!J$29</f>
        <v xml:space="preserve"> </v>
      </c>
      <c r="I11" s="311">
        <f>実績報告書!F$30</f>
        <v>0</v>
      </c>
      <c r="J11">
        <f>実績報告書!J$30</f>
        <v>0</v>
      </c>
      <c r="K11">
        <f>実績報告書!D$33</f>
        <v>0</v>
      </c>
      <c r="L11" t="str">
        <f>実績報告書!D$48</f>
        <v>✓</v>
      </c>
      <c r="M11">
        <f>実績報告書!H$9</f>
        <v>0</v>
      </c>
      <c r="N11" t="str">
        <f>実績報告書!D$49</f>
        <v>✓</v>
      </c>
      <c r="O11">
        <f>'別紙３-２'!E14</f>
        <v>0</v>
      </c>
      <c r="P11" t="str">
        <f>LEFT('別紙３-２'!G14,IFERROR(FIND("市",'別紙３-２'!G14),IFERROR(FIND("町",'別紙３-２'!G14),IFERROR(FIND("区",'別紙３-２'!G14),IFERROR(FIND("村",'別紙３-２'!G14),IFERROR(FIND("郡",'別紙３-２'!G14),0))))))</f>
        <v/>
      </c>
      <c r="Q11" t="str">
        <f>実績報告書!D$51</f>
        <v>✓</v>
      </c>
      <c r="R11" t="str">
        <f>実績報告書!E$35</f>
        <v>－</v>
      </c>
      <c r="S11" t="str">
        <f>実績報告書!E$36</f>
        <v>－</v>
      </c>
      <c r="T11" t="str">
        <f>実績報告書!E$37</f>
        <v>－</v>
      </c>
      <c r="U11">
        <f>実績報告書!D$50</f>
        <v>0</v>
      </c>
      <c r="V11">
        <f>実績報告書!D$34</f>
        <v>0</v>
      </c>
      <c r="X11" t="str">
        <f>実績報告書!H$48</f>
        <v>✓</v>
      </c>
      <c r="Y11" t="str">
        <f>'別紙３-２'!Q14</f>
        <v/>
      </c>
      <c r="Z11" t="str">
        <f>実績報告書!$H$49</f>
        <v>✓</v>
      </c>
      <c r="AA11">
        <f>'別紙３-２'!R14</f>
        <v>0</v>
      </c>
      <c r="AB11">
        <f>実績報告書!H$50</f>
        <v>0</v>
      </c>
      <c r="AC11" t="str">
        <f>'別紙１-２'!H$30</f>
        <v>取組</v>
      </c>
      <c r="AD11" t="str">
        <f>'別紙１-２'!J$30</f>
        <v/>
      </c>
      <c r="AE11">
        <f>実績報告書!D$52</f>
        <v>0</v>
      </c>
      <c r="AF11">
        <f>実績報告書!D$42</f>
        <v>0</v>
      </c>
      <c r="AG11" t="str">
        <f>実績報告書!$J$42&amp;"年"&amp;実績報告書!$L$42&amp;"月"</f>
        <v>年月</v>
      </c>
      <c r="AH11">
        <f>実績報告書!D$40</f>
        <v>0</v>
      </c>
      <c r="AI11" t="str">
        <f>実績報告書!$J$40&amp;"年"&amp;実績報告書!$L$40&amp;"月"</f>
        <v>年月</v>
      </c>
      <c r="AJ11">
        <f>実績報告書!D$41</f>
        <v>0</v>
      </c>
      <c r="AK11" t="str">
        <f>実績報告書!$J$41&amp;"年"&amp;実績報告書!$L$41&amp;"月"</f>
        <v>年月</v>
      </c>
      <c r="AL11">
        <f>実績報告書!$F$43</f>
        <v>0</v>
      </c>
      <c r="AM11" t="str">
        <f>実績報告書!$J$43&amp;"年"&amp;実績報告書!$L$43&amp;"月"</f>
        <v>年月</v>
      </c>
      <c r="AN11">
        <f>実績報告書!D$38</f>
        <v>0</v>
      </c>
      <c r="AO11" s="307">
        <f>実績報告書!D$39</f>
        <v>0</v>
      </c>
      <c r="AP11">
        <f>実績報告書!D$54</f>
        <v>0</v>
      </c>
      <c r="AQ11" t="str">
        <f>IF(ISNUMBER(SEARCH("排出量",'別紙１-２'!K$3)),"排出量",IF(ISNUMBER(SEARCH("排出原単位",'別紙１-２'!K$3)),"排出原単位",""))</f>
        <v>排出原単位</v>
      </c>
      <c r="AR11">
        <f>'別紙１-２'!G$16</f>
        <v>0</v>
      </c>
      <c r="AS11">
        <f>'別紙１-２'!G$17</f>
        <v>0</v>
      </c>
      <c r="AT11" s="307">
        <f>'別紙１-２'!F$20</f>
        <v>0</v>
      </c>
      <c r="AV11">
        <f>'別紙１-２'!G$16</f>
        <v>0</v>
      </c>
      <c r="AW11">
        <f>'別紙１-２'!G$17</f>
        <v>0</v>
      </c>
      <c r="AX11" s="307">
        <f>'別紙１-２'!H$33</f>
        <v>0</v>
      </c>
      <c r="BB11" t="str">
        <f>'別紙３-２'!Q14</f>
        <v/>
      </c>
      <c r="BE11">
        <f>'別紙３-２'!J14</f>
        <v>0</v>
      </c>
      <c r="BF11" s="308">
        <f>'別紙３-２'!M14</f>
        <v>0</v>
      </c>
      <c r="BG11" s="308"/>
      <c r="BH11" s="308">
        <f t="shared" si="0"/>
        <v>0</v>
      </c>
      <c r="BI11" s="309"/>
      <c r="BP11" s="310"/>
      <c r="BT11" s="310"/>
      <c r="BV11">
        <f t="shared" si="1"/>
        <v>0</v>
      </c>
      <c r="BW11" t="str">
        <f>'別紙２（No.8）'!G$13</f>
        <v>東北電力</v>
      </c>
      <c r="BX11">
        <f>'別紙２（No.8）'!AN$13</f>
        <v>0</v>
      </c>
      <c r="BY11">
        <f>'別紙２（No.8）'!AQ$13</f>
        <v>0.42099999999999999</v>
      </c>
      <c r="BZ11">
        <f>'別紙２（No.8）'!AT$13</f>
        <v>0</v>
      </c>
      <c r="CA11">
        <f>'別紙２（No.8）'!G$15</f>
        <v>0</v>
      </c>
      <c r="CB11">
        <f>'別紙２（No.8）'!AN$15</f>
        <v>0</v>
      </c>
      <c r="CC11" s="310">
        <f>'別紙２（No.8）'!AQ$15</f>
        <v>0</v>
      </c>
      <c r="CD11">
        <f>'別紙２（No.8）'!AT$15</f>
        <v>0</v>
      </c>
      <c r="CE11">
        <f>'別紙２（No.8）'!G$17</f>
        <v>0</v>
      </c>
      <c r="CF11">
        <f>'別紙２（No.8）'!AN$15</f>
        <v>0</v>
      </c>
      <c r="CG11" s="310">
        <f>'別紙２（No.8）'!AQ$17</f>
        <v>0</v>
      </c>
      <c r="CH11">
        <f>'別紙２（No.8）'!AT$17</f>
        <v>0</v>
      </c>
      <c r="CJ11" s="310"/>
      <c r="CL11">
        <f>'別紙２（No.8）'!AN$19</f>
        <v>0</v>
      </c>
      <c r="CM11" s="310">
        <f>'別紙２（No.8）'!AQ$19</f>
        <v>2.29</v>
      </c>
      <c r="CN11">
        <f>'別紙２（No.8）'!AT$19</f>
        <v>0</v>
      </c>
      <c r="CP11" s="310"/>
      <c r="CR11">
        <f>'別紙２（No.8）'!AN$21</f>
        <v>0</v>
      </c>
      <c r="CS11" s="310">
        <f>'別紙２（No.8）'!AQ$21</f>
        <v>2.5</v>
      </c>
      <c r="CT11">
        <f>'別紙２（No.8）'!AT$21</f>
        <v>0</v>
      </c>
      <c r="CV11" s="310"/>
      <c r="CX11">
        <f>'別紙２（No.8）'!AN$23</f>
        <v>0</v>
      </c>
      <c r="CY11" s="310">
        <f>'別紙２（No.8）'!AQ$23</f>
        <v>2.62</v>
      </c>
      <c r="CZ11">
        <f>'別紙２（No.8）'!AT$23</f>
        <v>0</v>
      </c>
      <c r="DB11" s="310"/>
      <c r="DD11">
        <f>'別紙２（No.8）'!AN$25</f>
        <v>0</v>
      </c>
      <c r="DE11" s="310">
        <f>'別紙２（No.8）'!AQ$25</f>
        <v>2.75</v>
      </c>
      <c r="DF11">
        <f>'別紙２（No.8）'!AT$25</f>
        <v>0</v>
      </c>
      <c r="DH11" s="310"/>
      <c r="DJ11">
        <f>'別紙２（No.8）'!AN$27</f>
        <v>0</v>
      </c>
      <c r="DK11" s="310">
        <f>'別紙２（No.8）'!AQ$27</f>
        <v>3.1</v>
      </c>
      <c r="DL11">
        <f>'別紙２（No.8）'!AT$27</f>
        <v>0</v>
      </c>
      <c r="DN11" s="310"/>
      <c r="DO11" s="310"/>
      <c r="DP11">
        <f>'別紙２（No.8）'!AN$31+'別紙２（No.8）'!AN$29</f>
        <v>0</v>
      </c>
      <c r="DQ11" s="310">
        <f>'別紙２（No.8）'!AQ$31</f>
        <v>2.99</v>
      </c>
      <c r="DR11">
        <f>'別紙２（No.8）'!AT$31+'別紙２（No.8）'!AT$29</f>
        <v>0</v>
      </c>
      <c r="DT11" s="310"/>
      <c r="DV11">
        <f>'別紙２（No.8）'!AN$33</f>
        <v>0</v>
      </c>
      <c r="DW11" s="310">
        <f>'別紙２（No.8）'!AQ$33</f>
        <v>0</v>
      </c>
      <c r="DX11">
        <f>'別紙２（No.8）'!AT$33</f>
        <v>0</v>
      </c>
      <c r="DZ11" s="310"/>
      <c r="EB11">
        <f>'別紙２（No.8）'!AT$35</f>
        <v>0</v>
      </c>
      <c r="EC11" s="310">
        <f>'別紙２（No.8）'!AW$35</f>
        <v>0</v>
      </c>
      <c r="ED11">
        <f>'別紙２（No.8）'!AZ$35</f>
        <v>0</v>
      </c>
      <c r="EE11">
        <f>'別紙１-２'!F$8</f>
        <v>0</v>
      </c>
      <c r="EF11">
        <f>'別紙１-２'!F$11</f>
        <v>0</v>
      </c>
      <c r="EG11">
        <f>'別紙１-２'!G$11</f>
        <v>0</v>
      </c>
      <c r="EH11">
        <f>'別紙１-２'!J$11</f>
        <v>0</v>
      </c>
      <c r="EI11">
        <f>'別紙１-２'!F$12</f>
        <v>0</v>
      </c>
      <c r="EJ11">
        <f>'別紙１-２'!G$12</f>
        <v>0</v>
      </c>
      <c r="EK11">
        <f>'別紙１-２'!J$12</f>
        <v>0</v>
      </c>
      <c r="EL11">
        <f>'別紙１-２'!F$13</f>
        <v>0</v>
      </c>
      <c r="EM11">
        <f>'別紙１-２'!G$13</f>
        <v>0</v>
      </c>
      <c r="EN11">
        <f>'別紙１-２'!J$13</f>
        <v>0</v>
      </c>
      <c r="EO11">
        <f>'別紙１-２'!F$13</f>
        <v>0</v>
      </c>
      <c r="EP11">
        <f>'別紙１-２'!G$14</f>
        <v>0</v>
      </c>
      <c r="EQ11">
        <f>'別紙１-２'!J$14</f>
        <v>0</v>
      </c>
      <c r="ER11" s="307">
        <f>'別紙１-２'!F$24</f>
        <v>0</v>
      </c>
      <c r="ES11">
        <f>'別紙１-２'!F$25</f>
        <v>0</v>
      </c>
      <c r="ET11">
        <f>'別紙１-２'!F$28</f>
        <v>0</v>
      </c>
      <c r="EU11" s="307">
        <f>'別紙１-２'!F$39</f>
        <v>0</v>
      </c>
      <c r="EV11">
        <f>'別紙１-２'!G$39</f>
        <v>0</v>
      </c>
      <c r="EW11">
        <f>'別紙１-２'!F$40</f>
        <v>0</v>
      </c>
      <c r="EX11">
        <f>'別紙１-２'!G$40</f>
        <v>0</v>
      </c>
      <c r="EY11">
        <f>'別紙１-２'!F$41</f>
        <v>0</v>
      </c>
      <c r="EZ11">
        <f>'別紙１-２'!G$41</f>
        <v>0</v>
      </c>
      <c r="FA11">
        <f>'別紙１-２'!F$42</f>
        <v>0</v>
      </c>
      <c r="FB11">
        <f>'別紙１-２'!G$42</f>
        <v>0</v>
      </c>
    </row>
    <row r="12" spans="2:161">
      <c r="B12" t="str">
        <f>'別紙３-２'!B15&amp;"-"&amp;'別紙３-２'!D15</f>
        <v>-</v>
      </c>
      <c r="C12">
        <f>実績報告書!H$11</f>
        <v>0</v>
      </c>
      <c r="D12" t="str">
        <f>実績報告書!H$14&amp;実績報告書!K$14</f>
        <v/>
      </c>
      <c r="E12">
        <f>実績報告書!J$8</f>
        <v>0</v>
      </c>
      <c r="F12">
        <f>'別紙３-２'!G15</f>
        <v>0</v>
      </c>
      <c r="G12" t="str">
        <f>'別紙３-２'!H15&amp;" "&amp;'別紙３-２'!I15</f>
        <v xml:space="preserve"> </v>
      </c>
      <c r="H12" t="str">
        <f>実績報告書!F$29&amp;" "&amp;実績報告書!J$29</f>
        <v xml:space="preserve"> </v>
      </c>
      <c r="I12" s="311">
        <f>実績報告書!F$30</f>
        <v>0</v>
      </c>
      <c r="J12">
        <f>実績報告書!J$30</f>
        <v>0</v>
      </c>
      <c r="K12">
        <f>実績報告書!D$33</f>
        <v>0</v>
      </c>
      <c r="L12" t="str">
        <f>実績報告書!D$48</f>
        <v>✓</v>
      </c>
      <c r="M12">
        <f>実績報告書!H$9</f>
        <v>0</v>
      </c>
      <c r="N12" t="str">
        <f>実績報告書!D$49</f>
        <v>✓</v>
      </c>
      <c r="O12">
        <f>'別紙３-２'!E15</f>
        <v>0</v>
      </c>
      <c r="P12" t="str">
        <f>LEFT('別紙３-２'!G15,IFERROR(FIND("市",'別紙３-２'!G15),IFERROR(FIND("町",'別紙３-２'!G15),IFERROR(FIND("区",'別紙３-２'!G15),IFERROR(FIND("村",'別紙３-２'!G15),IFERROR(FIND("郡",'別紙３-２'!G15),0))))))</f>
        <v/>
      </c>
      <c r="Q12" t="str">
        <f>実績報告書!D$51</f>
        <v>✓</v>
      </c>
      <c r="R12" t="str">
        <f>実績報告書!E$35</f>
        <v>－</v>
      </c>
      <c r="S12" t="str">
        <f>実績報告書!E$36</f>
        <v>－</v>
      </c>
      <c r="T12" t="str">
        <f>実績報告書!E$37</f>
        <v>－</v>
      </c>
      <c r="U12">
        <f>実績報告書!D$50</f>
        <v>0</v>
      </c>
      <c r="V12">
        <f>実績報告書!D$34</f>
        <v>0</v>
      </c>
      <c r="X12" t="str">
        <f>実績報告書!H$48</f>
        <v>✓</v>
      </c>
      <c r="Y12" t="str">
        <f>'別紙３-２'!Q15</f>
        <v/>
      </c>
      <c r="Z12" t="str">
        <f>実績報告書!$H$49</f>
        <v>✓</v>
      </c>
      <c r="AA12">
        <f>'別紙３-２'!R15</f>
        <v>0</v>
      </c>
      <c r="AB12">
        <f>実績報告書!H$50</f>
        <v>0</v>
      </c>
      <c r="AC12" t="str">
        <f>'別紙１-２'!H$30</f>
        <v>取組</v>
      </c>
      <c r="AD12" t="str">
        <f>'別紙１-２'!J$30</f>
        <v/>
      </c>
      <c r="AE12">
        <f>実績報告書!D$52</f>
        <v>0</v>
      </c>
      <c r="AF12">
        <f>実績報告書!D$42</f>
        <v>0</v>
      </c>
      <c r="AG12" t="str">
        <f>実績報告書!$J$42&amp;"年"&amp;実績報告書!$L$42&amp;"月"</f>
        <v>年月</v>
      </c>
      <c r="AH12">
        <f>実績報告書!D$40</f>
        <v>0</v>
      </c>
      <c r="AI12" t="str">
        <f>実績報告書!$J$40&amp;"年"&amp;実績報告書!$L$40&amp;"月"</f>
        <v>年月</v>
      </c>
      <c r="AJ12">
        <f>実績報告書!D$41</f>
        <v>0</v>
      </c>
      <c r="AK12" t="str">
        <f>実績報告書!$J$41&amp;"年"&amp;実績報告書!$L$41&amp;"月"</f>
        <v>年月</v>
      </c>
      <c r="AL12">
        <f>実績報告書!$F$43</f>
        <v>0</v>
      </c>
      <c r="AM12" t="str">
        <f>実績報告書!$J$43&amp;"年"&amp;実績報告書!$L$43&amp;"月"</f>
        <v>年月</v>
      </c>
      <c r="AN12">
        <f>実績報告書!D$38</f>
        <v>0</v>
      </c>
      <c r="AO12" s="307">
        <f>実績報告書!D$39</f>
        <v>0</v>
      </c>
      <c r="AP12">
        <f>実績報告書!D$54</f>
        <v>0</v>
      </c>
      <c r="AQ12" t="str">
        <f>IF(ISNUMBER(SEARCH("排出量",'別紙１-２'!K$3)),"排出量",IF(ISNUMBER(SEARCH("排出原単位",'別紙１-２'!K$3)),"排出原単位",""))</f>
        <v>排出原単位</v>
      </c>
      <c r="AR12">
        <f>'別紙１-２'!G$16</f>
        <v>0</v>
      </c>
      <c r="AS12">
        <f>'別紙１-２'!G$17</f>
        <v>0</v>
      </c>
      <c r="AT12" s="307">
        <f>'別紙１-２'!F$20</f>
        <v>0</v>
      </c>
      <c r="AV12">
        <f>'別紙１-２'!G$16</f>
        <v>0</v>
      </c>
      <c r="AW12">
        <f>'別紙１-２'!G$17</f>
        <v>0</v>
      </c>
      <c r="AX12" s="307">
        <f>'別紙１-２'!H$33</f>
        <v>0</v>
      </c>
      <c r="BB12" t="str">
        <f>'別紙３-２'!Q15</f>
        <v/>
      </c>
      <c r="BE12">
        <f>'別紙３-２'!J15</f>
        <v>0</v>
      </c>
      <c r="BF12" s="308">
        <f>'別紙３-２'!M15</f>
        <v>0</v>
      </c>
      <c r="BG12" s="308"/>
      <c r="BH12" s="308">
        <f t="shared" si="0"/>
        <v>0</v>
      </c>
      <c r="BI12" s="309"/>
      <c r="BP12" s="310"/>
      <c r="BT12" s="310"/>
      <c r="BV12">
        <f t="shared" si="1"/>
        <v>0</v>
      </c>
      <c r="BW12" t="str">
        <f>'別紙２（No.9）'!G$13</f>
        <v>東北電力</v>
      </c>
      <c r="BX12">
        <f>'別紙２（No.9）'!AN$13</f>
        <v>0</v>
      </c>
      <c r="BY12">
        <f>'別紙２（No.9）'!AQ$13</f>
        <v>0.42099999999999999</v>
      </c>
      <c r="BZ12">
        <f>'別紙２（No.9）'!AT$13</f>
        <v>0</v>
      </c>
      <c r="CA12">
        <f>'別紙２（No.9）'!G$15</f>
        <v>0</v>
      </c>
      <c r="CB12">
        <f>'別紙２（No.9）'!AN$15</f>
        <v>0</v>
      </c>
      <c r="CC12" s="310">
        <f>'別紙２（No.9）'!AQ$15</f>
        <v>0</v>
      </c>
      <c r="CD12">
        <f>'別紙２（No.9）'!AT$15</f>
        <v>0</v>
      </c>
      <c r="CE12">
        <f>'別紙２（No.9）'!G$17</f>
        <v>0</v>
      </c>
      <c r="CF12">
        <f>'別紙２（No.9）'!AN$15</f>
        <v>0</v>
      </c>
      <c r="CG12" s="310">
        <f>'別紙２（No.9）'!AQ$17</f>
        <v>0</v>
      </c>
      <c r="CH12">
        <f>'別紙２（No.9）'!AT$17</f>
        <v>0</v>
      </c>
      <c r="CJ12" s="310"/>
      <c r="CL12">
        <f>'別紙２（No.9）'!AN$19</f>
        <v>0</v>
      </c>
      <c r="CM12" s="310">
        <f>'別紙２（No.9）'!AQ$19</f>
        <v>2.29</v>
      </c>
      <c r="CN12">
        <f>'別紙２（No.9）'!AT$19</f>
        <v>0</v>
      </c>
      <c r="CP12" s="310"/>
      <c r="CR12">
        <f>'別紙２（No.9）'!AN$21</f>
        <v>0</v>
      </c>
      <c r="CS12" s="310">
        <f>'別紙２（No.9）'!AQ$21</f>
        <v>2.5</v>
      </c>
      <c r="CT12">
        <f>'別紙２（No.9）'!AT$21</f>
        <v>0</v>
      </c>
      <c r="CV12" s="310"/>
      <c r="CX12">
        <f>'別紙２（No.9）'!AN$23</f>
        <v>0</v>
      </c>
      <c r="CY12" s="310">
        <f>'別紙２（No.9）'!AQ$23</f>
        <v>2.62</v>
      </c>
      <c r="CZ12">
        <f>'別紙２（No.9）'!AT$23</f>
        <v>0</v>
      </c>
      <c r="DB12" s="310"/>
      <c r="DD12">
        <f>'別紙２（No.9）'!AN$25</f>
        <v>0</v>
      </c>
      <c r="DE12" s="310">
        <f>'別紙２（No.9）'!AQ$25</f>
        <v>2.75</v>
      </c>
      <c r="DF12">
        <f>'別紙２（No.9）'!AT$25</f>
        <v>0</v>
      </c>
      <c r="DH12" s="310"/>
      <c r="DJ12">
        <f>'別紙２（No.9）'!AN$27</f>
        <v>0</v>
      </c>
      <c r="DK12" s="310">
        <f>'別紙２（No.9）'!AQ$27</f>
        <v>3.1</v>
      </c>
      <c r="DL12">
        <f>'別紙２（No.9）'!AT$27</f>
        <v>0</v>
      </c>
      <c r="DN12" s="310"/>
      <c r="DO12" s="310"/>
      <c r="DP12">
        <f>'別紙２（No.9）'!AN$31+'別紙２（No.9）'!AN$29</f>
        <v>0</v>
      </c>
      <c r="DQ12" s="310">
        <f>'別紙２（No.9）'!AQ$31</f>
        <v>2.99</v>
      </c>
      <c r="DR12">
        <f>'別紙２（No.9）'!AT$31+'別紙２（No.9）'!AT$29</f>
        <v>0</v>
      </c>
      <c r="DT12" s="310"/>
      <c r="DV12">
        <f>'別紙２（No.9）'!AN$33</f>
        <v>0</v>
      </c>
      <c r="DW12" s="310">
        <f>'別紙２（No.9）'!AQ$33</f>
        <v>0</v>
      </c>
      <c r="DX12">
        <f>'別紙２（No.9）'!AT$33</f>
        <v>0</v>
      </c>
      <c r="DZ12" s="310"/>
      <c r="EB12">
        <f>'別紙２（No.9）'!AT$35</f>
        <v>0</v>
      </c>
      <c r="EC12" s="310">
        <f>'別紙２（No.9）'!AW$35</f>
        <v>0</v>
      </c>
      <c r="ED12">
        <f>'別紙２（No.9）'!AZ$35</f>
        <v>0</v>
      </c>
      <c r="EE12">
        <f>'別紙１-２'!F$8</f>
        <v>0</v>
      </c>
      <c r="EF12">
        <f>'別紙１-２'!F$11</f>
        <v>0</v>
      </c>
      <c r="EG12">
        <f>'別紙１-２'!G$11</f>
        <v>0</v>
      </c>
      <c r="EH12">
        <f>'別紙１-２'!J$11</f>
        <v>0</v>
      </c>
      <c r="EI12">
        <f>'別紙１-２'!F$12</f>
        <v>0</v>
      </c>
      <c r="EJ12">
        <f>'別紙１-２'!G$12</f>
        <v>0</v>
      </c>
      <c r="EK12">
        <f>'別紙１-２'!J$12</f>
        <v>0</v>
      </c>
      <c r="EL12">
        <f>'別紙１-２'!F$13</f>
        <v>0</v>
      </c>
      <c r="EM12">
        <f>'別紙１-２'!G$13</f>
        <v>0</v>
      </c>
      <c r="EN12">
        <f>'別紙１-２'!J$13</f>
        <v>0</v>
      </c>
      <c r="EO12">
        <f>'別紙１-２'!F$13</f>
        <v>0</v>
      </c>
      <c r="EP12">
        <f>'別紙１-２'!G$14</f>
        <v>0</v>
      </c>
      <c r="EQ12">
        <f>'別紙１-２'!J$14</f>
        <v>0</v>
      </c>
      <c r="ER12" s="307">
        <f>'別紙１-２'!F$24</f>
        <v>0</v>
      </c>
      <c r="ES12">
        <f>'別紙１-２'!F$25</f>
        <v>0</v>
      </c>
      <c r="ET12">
        <f>'別紙１-２'!F$28</f>
        <v>0</v>
      </c>
      <c r="EU12" s="307">
        <f>'別紙１-２'!F$39</f>
        <v>0</v>
      </c>
      <c r="EV12">
        <f>'別紙１-２'!G$39</f>
        <v>0</v>
      </c>
      <c r="EW12">
        <f>'別紙１-２'!F$40</f>
        <v>0</v>
      </c>
      <c r="EX12">
        <f>'別紙１-２'!G$40</f>
        <v>0</v>
      </c>
      <c r="EY12">
        <f>'別紙１-２'!F$41</f>
        <v>0</v>
      </c>
      <c r="EZ12">
        <f>'別紙１-２'!G$41</f>
        <v>0</v>
      </c>
      <c r="FA12">
        <f>'別紙１-２'!F$42</f>
        <v>0</v>
      </c>
      <c r="FB12">
        <f>'別紙１-２'!G$42</f>
        <v>0</v>
      </c>
    </row>
    <row r="13" spans="2:161">
      <c r="B13" t="str">
        <f>'別紙３-２'!B16&amp;"-"&amp;'別紙３-２'!D16</f>
        <v>-</v>
      </c>
      <c r="C13">
        <f>実績報告書!H$11</f>
        <v>0</v>
      </c>
      <c r="D13" t="str">
        <f>実績報告書!H$14&amp;実績報告書!K$14</f>
        <v/>
      </c>
      <c r="E13">
        <f>実績報告書!J$8</f>
        <v>0</v>
      </c>
      <c r="F13">
        <f>'別紙３-２'!G16</f>
        <v>0</v>
      </c>
      <c r="G13" t="str">
        <f>'別紙３-２'!H16&amp;" "&amp;'別紙３-２'!I16</f>
        <v xml:space="preserve"> </v>
      </c>
      <c r="H13" t="str">
        <f>実績報告書!F$29&amp;" "&amp;実績報告書!J$29</f>
        <v xml:space="preserve"> </v>
      </c>
      <c r="I13" s="311">
        <f>実績報告書!F$30</f>
        <v>0</v>
      </c>
      <c r="J13">
        <f>実績報告書!J$30</f>
        <v>0</v>
      </c>
      <c r="K13">
        <f>実績報告書!D$33</f>
        <v>0</v>
      </c>
      <c r="L13" t="str">
        <f>実績報告書!D$48</f>
        <v>✓</v>
      </c>
      <c r="M13">
        <f>実績報告書!H$9</f>
        <v>0</v>
      </c>
      <c r="N13" t="str">
        <f>実績報告書!D$49</f>
        <v>✓</v>
      </c>
      <c r="O13">
        <f>'別紙３-２'!E16</f>
        <v>0</v>
      </c>
      <c r="P13" t="str">
        <f>LEFT('別紙３-２'!G16,IFERROR(FIND("市",'別紙３-２'!G16),IFERROR(FIND("町",'別紙３-２'!G16),IFERROR(FIND("区",'別紙３-２'!G16),IFERROR(FIND("村",'別紙３-２'!G16),IFERROR(FIND("郡",'別紙３-２'!G16),0))))))</f>
        <v/>
      </c>
      <c r="Q13" t="str">
        <f>実績報告書!D$51</f>
        <v>✓</v>
      </c>
      <c r="R13" t="str">
        <f>実績報告書!E$35</f>
        <v>－</v>
      </c>
      <c r="S13" t="str">
        <f>実績報告書!E$36</f>
        <v>－</v>
      </c>
      <c r="T13" t="str">
        <f>実績報告書!E$37</f>
        <v>－</v>
      </c>
      <c r="U13">
        <f>実績報告書!D$50</f>
        <v>0</v>
      </c>
      <c r="V13">
        <f>実績報告書!D$34</f>
        <v>0</v>
      </c>
      <c r="X13" t="str">
        <f>実績報告書!H$48</f>
        <v>✓</v>
      </c>
      <c r="Y13" t="str">
        <f>'別紙３-２'!Q16</f>
        <v/>
      </c>
      <c r="Z13" t="str">
        <f>実績報告書!$H$49</f>
        <v>✓</v>
      </c>
      <c r="AA13">
        <f>'別紙３-２'!R16</f>
        <v>0</v>
      </c>
      <c r="AB13">
        <f>実績報告書!H$50</f>
        <v>0</v>
      </c>
      <c r="AC13" t="str">
        <f>'別紙１-２'!H$30</f>
        <v>取組</v>
      </c>
      <c r="AD13" t="str">
        <f>'別紙１-２'!J$30</f>
        <v/>
      </c>
      <c r="AE13">
        <f>実績報告書!D$52</f>
        <v>0</v>
      </c>
      <c r="AF13">
        <f>実績報告書!D$42</f>
        <v>0</v>
      </c>
      <c r="AG13" t="str">
        <f>実績報告書!$J$42&amp;"年"&amp;実績報告書!$L$42&amp;"月"</f>
        <v>年月</v>
      </c>
      <c r="AH13">
        <f>実績報告書!D$40</f>
        <v>0</v>
      </c>
      <c r="AI13" t="str">
        <f>実績報告書!$J$40&amp;"年"&amp;実績報告書!$L$40&amp;"月"</f>
        <v>年月</v>
      </c>
      <c r="AJ13">
        <f>実績報告書!D$41</f>
        <v>0</v>
      </c>
      <c r="AK13" t="str">
        <f>実績報告書!$J$41&amp;"年"&amp;実績報告書!$L$41&amp;"月"</f>
        <v>年月</v>
      </c>
      <c r="AL13">
        <f>実績報告書!$F$43</f>
        <v>0</v>
      </c>
      <c r="AM13" t="str">
        <f>実績報告書!$J$43&amp;"年"&amp;実績報告書!$L$43&amp;"月"</f>
        <v>年月</v>
      </c>
      <c r="AN13">
        <f>実績報告書!D$38</f>
        <v>0</v>
      </c>
      <c r="AO13" s="307">
        <f>実績報告書!D$39</f>
        <v>0</v>
      </c>
      <c r="AP13">
        <f>実績報告書!D$54</f>
        <v>0</v>
      </c>
      <c r="AQ13" t="str">
        <f>IF(ISNUMBER(SEARCH("排出量",'別紙１-２'!K$3)),"排出量",IF(ISNUMBER(SEARCH("排出原単位",'別紙１-２'!K$3)),"排出原単位",""))</f>
        <v>排出原単位</v>
      </c>
      <c r="AR13">
        <f>'別紙１-２'!G$16</f>
        <v>0</v>
      </c>
      <c r="AS13">
        <f>'別紙１-２'!G$17</f>
        <v>0</v>
      </c>
      <c r="AT13" s="307">
        <f>'別紙１-２'!F$20</f>
        <v>0</v>
      </c>
      <c r="AV13">
        <f>'別紙１-２'!G$16</f>
        <v>0</v>
      </c>
      <c r="AW13">
        <f>'別紙１-２'!G$17</f>
        <v>0</v>
      </c>
      <c r="AX13" s="307">
        <f>'別紙１-２'!H$33</f>
        <v>0</v>
      </c>
      <c r="BB13" t="str">
        <f>'別紙３-２'!Q16</f>
        <v/>
      </c>
      <c r="BE13">
        <f>'別紙３-２'!J16</f>
        <v>0</v>
      </c>
      <c r="BF13" s="308">
        <f>'別紙３-２'!M16</f>
        <v>0</v>
      </c>
      <c r="BG13" s="308"/>
      <c r="BH13" s="308">
        <f t="shared" si="0"/>
        <v>0</v>
      </c>
      <c r="BI13" s="309"/>
      <c r="BP13" s="310"/>
      <c r="BT13" s="310"/>
      <c r="BV13">
        <f t="shared" si="1"/>
        <v>0</v>
      </c>
      <c r="BW13" t="str">
        <f>'別紙２（No.10）'!G$13</f>
        <v>東北電力</v>
      </c>
      <c r="BX13">
        <f>'別紙２（No.10）'!AN$13</f>
        <v>0</v>
      </c>
      <c r="BY13">
        <f>'別紙２（No.10）'!AQ$13</f>
        <v>0.42099999999999999</v>
      </c>
      <c r="BZ13">
        <f>'別紙２（No.10）'!AT$13</f>
        <v>0</v>
      </c>
      <c r="CA13">
        <f>'別紙２（No.10）'!G$15</f>
        <v>0</v>
      </c>
      <c r="CB13">
        <f>'別紙２（No.10）'!AN$15</f>
        <v>0</v>
      </c>
      <c r="CC13" s="310">
        <f>'別紙２（No.10）'!AQ$15</f>
        <v>0</v>
      </c>
      <c r="CD13">
        <f>'別紙２（No.10）'!AT$15</f>
        <v>0</v>
      </c>
      <c r="CE13">
        <f>'別紙２（No.10）'!G$17</f>
        <v>0</v>
      </c>
      <c r="CF13">
        <f>'別紙２（No.10）'!AN$15</f>
        <v>0</v>
      </c>
      <c r="CG13" s="310">
        <f>'別紙２（No.10）'!AQ$17</f>
        <v>0</v>
      </c>
      <c r="CH13">
        <f>'別紙２（No.10）'!AT$17</f>
        <v>0</v>
      </c>
      <c r="CJ13" s="310"/>
      <c r="CL13">
        <f>'別紙２（No.10）'!AN$19</f>
        <v>0</v>
      </c>
      <c r="CM13" s="310">
        <f>'別紙２（No.10）'!AQ$19</f>
        <v>2.29</v>
      </c>
      <c r="CN13">
        <f>'別紙２（No.10）'!AT$19</f>
        <v>0</v>
      </c>
      <c r="CP13" s="310"/>
      <c r="CR13">
        <f>'別紙２（No.10）'!AN$21</f>
        <v>0</v>
      </c>
      <c r="CS13" s="310">
        <f>'別紙２（No.10）'!AQ$21</f>
        <v>2.5</v>
      </c>
      <c r="CT13">
        <f>'別紙２（No.10）'!AT$21</f>
        <v>0</v>
      </c>
      <c r="CV13" s="310"/>
      <c r="CX13">
        <f>'別紙２（No.10）'!AN$23</f>
        <v>0</v>
      </c>
      <c r="CY13" s="310">
        <f>'別紙２（No.10）'!AQ$23</f>
        <v>2.62</v>
      </c>
      <c r="CZ13">
        <f>'別紙２（No.10）'!AT$23</f>
        <v>0</v>
      </c>
      <c r="DB13" s="310"/>
      <c r="DD13">
        <f>'別紙２（No.10）'!AN$25</f>
        <v>0</v>
      </c>
      <c r="DE13" s="310">
        <f>'別紙２（No.10）'!AQ$25</f>
        <v>2.75</v>
      </c>
      <c r="DF13">
        <f>'別紙２（No.10）'!AT$25</f>
        <v>0</v>
      </c>
      <c r="DH13" s="310"/>
      <c r="DJ13">
        <f>'別紙２（No.10）'!AN$27</f>
        <v>0</v>
      </c>
      <c r="DK13" s="310">
        <f>'別紙２（No.10）'!AQ$27</f>
        <v>3.1</v>
      </c>
      <c r="DL13">
        <f>'別紙２（No.10）'!AT$27</f>
        <v>0</v>
      </c>
      <c r="DN13" s="310"/>
      <c r="DO13" s="310"/>
      <c r="DP13">
        <f>'別紙２（No.10）'!AN$31+'別紙２（No.10）'!AN$29</f>
        <v>0</v>
      </c>
      <c r="DQ13" s="310">
        <f>'別紙２（No.10）'!AQ$31</f>
        <v>2.99</v>
      </c>
      <c r="DR13">
        <f>'別紙２（No.10）'!AT$31+'別紙２（No.10）'!AT$29</f>
        <v>0</v>
      </c>
      <c r="DT13" s="310"/>
      <c r="DV13">
        <f>'別紙２（No.10）'!AN$33</f>
        <v>0</v>
      </c>
      <c r="DW13" s="310">
        <f>'別紙２（No.10）'!AQ$33</f>
        <v>0</v>
      </c>
      <c r="DX13">
        <f>'別紙２（No.10）'!AT$33</f>
        <v>0</v>
      </c>
      <c r="DZ13" s="310"/>
      <c r="EB13">
        <f>'別紙２（No.10）'!AT$35</f>
        <v>0</v>
      </c>
      <c r="EC13" s="310">
        <f>'別紙２（No.10）'!AW$35</f>
        <v>0</v>
      </c>
      <c r="ED13">
        <f>'別紙２（No.10）'!AZ$35</f>
        <v>0</v>
      </c>
      <c r="EE13">
        <f>'別紙１-２'!F$8</f>
        <v>0</v>
      </c>
      <c r="EF13">
        <f>'別紙１-２'!F$11</f>
        <v>0</v>
      </c>
      <c r="EG13">
        <f>'別紙１-２'!G$11</f>
        <v>0</v>
      </c>
      <c r="EH13">
        <f>'別紙１-２'!J$11</f>
        <v>0</v>
      </c>
      <c r="EI13">
        <f>'別紙１-２'!F$12</f>
        <v>0</v>
      </c>
      <c r="EJ13">
        <f>'別紙１-２'!G$12</f>
        <v>0</v>
      </c>
      <c r="EK13">
        <f>'別紙１-２'!J$12</f>
        <v>0</v>
      </c>
      <c r="EL13">
        <f>'別紙１-２'!F$13</f>
        <v>0</v>
      </c>
      <c r="EM13">
        <f>'別紙１-２'!G$13</f>
        <v>0</v>
      </c>
      <c r="EN13">
        <f>'別紙１-２'!J$13</f>
        <v>0</v>
      </c>
      <c r="EO13">
        <f>'別紙１-２'!F$13</f>
        <v>0</v>
      </c>
      <c r="EP13">
        <f>'別紙１-２'!G$14</f>
        <v>0</v>
      </c>
      <c r="EQ13">
        <f>'別紙１-２'!J$14</f>
        <v>0</v>
      </c>
      <c r="ER13" s="307">
        <f>'別紙１-２'!F$24</f>
        <v>0</v>
      </c>
      <c r="ES13">
        <f>'別紙１-２'!F$25</f>
        <v>0</v>
      </c>
      <c r="ET13">
        <f>'別紙１-２'!F$28</f>
        <v>0</v>
      </c>
      <c r="EU13" s="307">
        <f>'別紙１-２'!F$39</f>
        <v>0</v>
      </c>
      <c r="EV13">
        <f>'別紙１-２'!G$39</f>
        <v>0</v>
      </c>
      <c r="EW13">
        <f>'別紙１-２'!F$40</f>
        <v>0</v>
      </c>
      <c r="EX13">
        <f>'別紙１-２'!G$40</f>
        <v>0</v>
      </c>
      <c r="EY13">
        <f>'別紙１-２'!F$41</f>
        <v>0</v>
      </c>
      <c r="EZ13">
        <f>'別紙１-２'!G$41</f>
        <v>0</v>
      </c>
      <c r="FA13">
        <f>'別紙１-２'!F$42</f>
        <v>0</v>
      </c>
      <c r="FB13">
        <f>'別紙１-２'!G$42</f>
        <v>0</v>
      </c>
    </row>
    <row r="14" spans="2:161">
      <c r="B14" t="str">
        <f>'別紙３-２'!B17&amp;"-"&amp;'別紙３-２'!D17</f>
        <v>-</v>
      </c>
      <c r="C14">
        <f>実績報告書!H$11</f>
        <v>0</v>
      </c>
      <c r="D14" t="str">
        <f>実績報告書!H$14&amp;実績報告書!K$14</f>
        <v/>
      </c>
      <c r="E14">
        <f>実績報告書!J$8</f>
        <v>0</v>
      </c>
      <c r="F14">
        <f>'別紙３-２'!G17</f>
        <v>0</v>
      </c>
      <c r="G14" t="str">
        <f>'別紙３-２'!H27&amp;" "&amp;'別紙３-２'!I27</f>
        <v xml:space="preserve"> </v>
      </c>
      <c r="H14" t="str">
        <f>実績報告書!F$29&amp;" "&amp;実績報告書!J$29</f>
        <v xml:space="preserve"> </v>
      </c>
      <c r="I14" s="311">
        <f>実績報告書!F$30</f>
        <v>0</v>
      </c>
      <c r="J14">
        <f>実績報告書!J$30</f>
        <v>0</v>
      </c>
      <c r="K14">
        <f>実績報告書!D$33</f>
        <v>0</v>
      </c>
      <c r="L14" t="str">
        <f>実績報告書!D$48</f>
        <v>✓</v>
      </c>
      <c r="M14">
        <f>実績報告書!H$9</f>
        <v>0</v>
      </c>
      <c r="N14" t="str">
        <f>実績報告書!D$49</f>
        <v>✓</v>
      </c>
      <c r="O14">
        <f>'別紙３-２'!E17</f>
        <v>0</v>
      </c>
      <c r="P14" t="str">
        <f>LEFT('別紙３-２'!G17,IFERROR(FIND("市",'別紙３-２'!G17),IFERROR(FIND("町",'別紙３-２'!G17),IFERROR(FIND("区",'別紙３-２'!G17),IFERROR(FIND("村",'別紙３-２'!G17),IFERROR(FIND("郡",'別紙３-２'!G17),0))))))</f>
        <v/>
      </c>
      <c r="Q14" t="str">
        <f>実績報告書!D$51</f>
        <v>✓</v>
      </c>
      <c r="R14" t="str">
        <f>実績報告書!E$35</f>
        <v>－</v>
      </c>
      <c r="S14" t="str">
        <f>実績報告書!E$36</f>
        <v>－</v>
      </c>
      <c r="T14" t="str">
        <f>実績報告書!E$37</f>
        <v>－</v>
      </c>
      <c r="U14">
        <f>実績報告書!D$50</f>
        <v>0</v>
      </c>
      <c r="V14">
        <f>実績報告書!D$34</f>
        <v>0</v>
      </c>
      <c r="X14" t="str">
        <f>実績報告書!H$48</f>
        <v>✓</v>
      </c>
      <c r="Y14" t="str">
        <f>'別紙３-２'!Q17</f>
        <v/>
      </c>
      <c r="Z14" t="str">
        <f>実績報告書!$H$49</f>
        <v>✓</v>
      </c>
      <c r="AA14">
        <f>'別紙３-２'!R17</f>
        <v>0</v>
      </c>
      <c r="AB14">
        <f>実績報告書!H$50</f>
        <v>0</v>
      </c>
      <c r="AC14" t="str">
        <f>'別紙１-２'!H$30</f>
        <v>取組</v>
      </c>
      <c r="AD14" t="str">
        <f>'別紙１-２'!J$30</f>
        <v/>
      </c>
      <c r="AE14">
        <f>実績報告書!D$52</f>
        <v>0</v>
      </c>
      <c r="AF14">
        <f>実績報告書!D$42</f>
        <v>0</v>
      </c>
      <c r="AG14" t="str">
        <f>実績報告書!$J$42&amp;"年"&amp;実績報告書!$L$42&amp;"月"</f>
        <v>年月</v>
      </c>
      <c r="AH14">
        <f>実績報告書!D$40</f>
        <v>0</v>
      </c>
      <c r="AI14" t="str">
        <f>実績報告書!$J$40&amp;"年"&amp;実績報告書!$L$40&amp;"月"</f>
        <v>年月</v>
      </c>
      <c r="AJ14">
        <f>実績報告書!D$41</f>
        <v>0</v>
      </c>
      <c r="AK14" t="str">
        <f>実績報告書!$J$41&amp;"年"&amp;実績報告書!$L$41&amp;"月"</f>
        <v>年月</v>
      </c>
      <c r="AL14">
        <f>実績報告書!$F$43</f>
        <v>0</v>
      </c>
      <c r="AM14" t="str">
        <f>実績報告書!$J$43&amp;"年"&amp;実績報告書!$L$43&amp;"月"</f>
        <v>年月</v>
      </c>
      <c r="AN14">
        <f>実績報告書!D$38</f>
        <v>0</v>
      </c>
      <c r="AO14" s="307">
        <f>実績報告書!D$39</f>
        <v>0</v>
      </c>
      <c r="AP14">
        <f>実績報告書!D$54</f>
        <v>0</v>
      </c>
      <c r="AQ14" t="str">
        <f>IF(ISNUMBER(SEARCH("排出量",'別紙１-２'!K$3)),"排出量",IF(ISNUMBER(SEARCH("排出原単位",'別紙１-２'!K$3)),"排出原単位",""))</f>
        <v>排出原単位</v>
      </c>
      <c r="AR14">
        <f>'別紙１-２'!G$16</f>
        <v>0</v>
      </c>
      <c r="AS14">
        <f>'別紙１-２'!G$17</f>
        <v>0</v>
      </c>
      <c r="AT14" s="307">
        <f>'別紙１-２'!F$20</f>
        <v>0</v>
      </c>
      <c r="AV14">
        <f>'別紙１-２'!G$16</f>
        <v>0</v>
      </c>
      <c r="AW14">
        <f>'別紙１-２'!G$17</f>
        <v>0</v>
      </c>
      <c r="AX14" s="307">
        <f>'別紙１-２'!H$33</f>
        <v>0</v>
      </c>
      <c r="BB14" t="str">
        <f>'別紙３-２'!Q17</f>
        <v/>
      </c>
      <c r="BE14">
        <f>'別紙３-２'!J17</f>
        <v>0</v>
      </c>
      <c r="BF14" s="308">
        <f>'別紙３-２'!M17</f>
        <v>0</v>
      </c>
      <c r="BG14" s="308"/>
      <c r="BH14" s="308">
        <f t="shared" si="0"/>
        <v>0</v>
      </c>
      <c r="BI14" s="309"/>
      <c r="BP14" s="310"/>
      <c r="BT14" s="310"/>
      <c r="BV14">
        <f t="shared" si="1"/>
        <v>0</v>
      </c>
      <c r="BW14" t="str">
        <f>'別紙２（No.11）'!G$13</f>
        <v>東北電力</v>
      </c>
      <c r="BX14">
        <f>'別紙２（No.11）'!AN$13</f>
        <v>0</v>
      </c>
      <c r="BY14">
        <f>'別紙２（No.11）'!AQ$13</f>
        <v>0.42099999999999999</v>
      </c>
      <c r="BZ14">
        <f>'別紙２（No.11）'!AT$13</f>
        <v>0</v>
      </c>
      <c r="CA14">
        <f>'別紙２（No.11）'!G$15</f>
        <v>0</v>
      </c>
      <c r="CB14">
        <f>'別紙２（No.11）'!AN$15</f>
        <v>0</v>
      </c>
      <c r="CC14" s="310">
        <f>'別紙２（No.11）'!AQ$15</f>
        <v>0</v>
      </c>
      <c r="CD14">
        <f>'別紙２（No.11）'!AT$15</f>
        <v>0</v>
      </c>
      <c r="CE14">
        <f>'別紙２（No.11）'!G$17</f>
        <v>0</v>
      </c>
      <c r="CF14">
        <f>'別紙２（No.11）'!AN$15</f>
        <v>0</v>
      </c>
      <c r="CG14" s="310">
        <f>'別紙２（No.11）'!AQ$17</f>
        <v>0</v>
      </c>
      <c r="CH14">
        <f>'別紙２（No.11）'!AT$17</f>
        <v>0</v>
      </c>
      <c r="CJ14" s="310"/>
      <c r="CL14">
        <f>'別紙２（No.11）'!AN$19</f>
        <v>0</v>
      </c>
      <c r="CM14" s="310">
        <f>'別紙２（No.11）'!AQ$19</f>
        <v>2.29</v>
      </c>
      <c r="CN14">
        <f>'別紙２（No.11）'!AT$19</f>
        <v>0</v>
      </c>
      <c r="CP14" s="310"/>
      <c r="CR14">
        <f>'別紙２（No.11）'!AN$21</f>
        <v>0</v>
      </c>
      <c r="CS14" s="310">
        <f>'別紙２（No.11）'!AQ$21</f>
        <v>2.5</v>
      </c>
      <c r="CT14">
        <f>'別紙２（No.11）'!AT$21</f>
        <v>0</v>
      </c>
      <c r="CV14" s="310"/>
      <c r="CX14">
        <f>'別紙２（No.11）'!AN$23</f>
        <v>0</v>
      </c>
      <c r="CY14" s="310">
        <f>'別紙２（No.11）'!AQ$23</f>
        <v>2.62</v>
      </c>
      <c r="CZ14">
        <f>'別紙２（No.11）'!AT$23</f>
        <v>0</v>
      </c>
      <c r="DB14" s="310"/>
      <c r="DD14">
        <f>'別紙２（No.11）'!AN$25</f>
        <v>0</v>
      </c>
      <c r="DE14" s="310">
        <f>'別紙２（No.11）'!AQ$25</f>
        <v>2.75</v>
      </c>
      <c r="DF14">
        <f>'別紙２（No.11）'!AT$25</f>
        <v>0</v>
      </c>
      <c r="DH14" s="310"/>
      <c r="DJ14">
        <f>'別紙２（No.11）'!AN$27</f>
        <v>0</v>
      </c>
      <c r="DK14" s="310">
        <f>'別紙２（No.11）'!AQ$27</f>
        <v>3.1</v>
      </c>
      <c r="DL14">
        <f>'別紙２（No.11）'!AT$27</f>
        <v>0</v>
      </c>
      <c r="DN14" s="310"/>
      <c r="DO14" s="310"/>
      <c r="DP14">
        <f>'別紙２（No.11）'!AN$31+'別紙２（No.11）'!AN$29</f>
        <v>0</v>
      </c>
      <c r="DQ14" s="310">
        <f>'別紙２（No.11）'!AQ$31</f>
        <v>2.99</v>
      </c>
      <c r="DR14">
        <f>'別紙２（No.11）'!AT$31+'別紙２（No.11）'!AT$29</f>
        <v>0</v>
      </c>
      <c r="DT14" s="310"/>
      <c r="DV14">
        <f>'別紙２（No.11）'!AN$33</f>
        <v>0</v>
      </c>
      <c r="DW14" s="310">
        <f>'別紙２（No.11）'!AQ$33</f>
        <v>0</v>
      </c>
      <c r="DX14">
        <f>'別紙２（No.11）'!AT$33</f>
        <v>0</v>
      </c>
      <c r="DZ14" s="310"/>
      <c r="EB14">
        <f>'別紙２（No.11）'!AT$35</f>
        <v>0</v>
      </c>
      <c r="EC14" s="310">
        <f>'別紙２（No.11）'!AW$35</f>
        <v>0</v>
      </c>
      <c r="ED14">
        <f>'別紙２（No.11）'!AZ$35</f>
        <v>0</v>
      </c>
      <c r="EE14">
        <f>'別紙１-２'!F$8</f>
        <v>0</v>
      </c>
      <c r="EF14">
        <f>'別紙１-２'!F$11</f>
        <v>0</v>
      </c>
      <c r="EG14">
        <f>'別紙１-２'!G$11</f>
        <v>0</v>
      </c>
      <c r="EH14">
        <f>'別紙１-２'!J$11</f>
        <v>0</v>
      </c>
      <c r="EI14">
        <f>'別紙１-２'!F$12</f>
        <v>0</v>
      </c>
      <c r="EJ14">
        <f>'別紙１-２'!G$12</f>
        <v>0</v>
      </c>
      <c r="EK14">
        <f>'別紙１-２'!J$12</f>
        <v>0</v>
      </c>
      <c r="EL14">
        <f>'別紙１-２'!F$13</f>
        <v>0</v>
      </c>
      <c r="EM14">
        <f>'別紙１-２'!G$13</f>
        <v>0</v>
      </c>
      <c r="EN14">
        <f>'別紙１-２'!J$13</f>
        <v>0</v>
      </c>
      <c r="EO14">
        <f>'別紙１-２'!F$13</f>
        <v>0</v>
      </c>
      <c r="EP14">
        <f>'別紙１-２'!G$14</f>
        <v>0</v>
      </c>
      <c r="EQ14">
        <f>'別紙１-２'!J$14</f>
        <v>0</v>
      </c>
      <c r="ER14" s="307">
        <f>'別紙１-２'!F$24</f>
        <v>0</v>
      </c>
      <c r="ES14">
        <f>'別紙１-２'!F$25</f>
        <v>0</v>
      </c>
      <c r="ET14">
        <f>'別紙１-２'!F$28</f>
        <v>0</v>
      </c>
      <c r="EU14" s="307">
        <f>'別紙１-２'!F$39</f>
        <v>0</v>
      </c>
      <c r="EV14">
        <f>'別紙１-２'!G$39</f>
        <v>0</v>
      </c>
      <c r="EW14">
        <f>'別紙１-２'!F$40</f>
        <v>0</v>
      </c>
      <c r="EX14">
        <f>'別紙１-２'!G$40</f>
        <v>0</v>
      </c>
      <c r="EY14">
        <f>'別紙１-２'!F$41</f>
        <v>0</v>
      </c>
      <c r="EZ14">
        <f>'別紙１-２'!G$41</f>
        <v>0</v>
      </c>
      <c r="FA14">
        <f>'別紙１-２'!F$42</f>
        <v>0</v>
      </c>
      <c r="FB14">
        <f>'別紙１-２'!G$42</f>
        <v>0</v>
      </c>
    </row>
    <row r="15" spans="2:161">
      <c r="B15" t="str">
        <f>'別紙３-２'!B18&amp;"-"&amp;'別紙３-２'!D18</f>
        <v>-</v>
      </c>
      <c r="C15">
        <f>実績報告書!H$11</f>
        <v>0</v>
      </c>
      <c r="D15" t="str">
        <f>実績報告書!H$14&amp;実績報告書!K$14</f>
        <v/>
      </c>
      <c r="E15">
        <f>実績報告書!J$8</f>
        <v>0</v>
      </c>
      <c r="F15">
        <f>'別紙３-２'!G18</f>
        <v>0</v>
      </c>
      <c r="G15" t="str">
        <f>'別紙３-２'!H28&amp;" "&amp;'別紙３-２'!I28</f>
        <v xml:space="preserve"> </v>
      </c>
      <c r="H15" t="str">
        <f>実績報告書!F$29&amp;" "&amp;実績報告書!J$29</f>
        <v xml:space="preserve"> </v>
      </c>
      <c r="I15" s="311">
        <f>実績報告書!F$30</f>
        <v>0</v>
      </c>
      <c r="J15">
        <f>実績報告書!J$30</f>
        <v>0</v>
      </c>
      <c r="K15">
        <f>実績報告書!D$33</f>
        <v>0</v>
      </c>
      <c r="L15" t="str">
        <f>実績報告書!D$48</f>
        <v>✓</v>
      </c>
      <c r="M15">
        <f>実績報告書!H$9</f>
        <v>0</v>
      </c>
      <c r="N15" t="str">
        <f>実績報告書!D$49</f>
        <v>✓</v>
      </c>
      <c r="O15">
        <f>'別紙３-２'!E18</f>
        <v>0</v>
      </c>
      <c r="P15" t="str">
        <f>LEFT('別紙３-２'!G18,IFERROR(FIND("市",'別紙３-２'!G18),IFERROR(FIND("町",'別紙３-２'!G18),IFERROR(FIND("区",'別紙３-２'!G18),IFERROR(FIND("村",'別紙３-２'!G18),IFERROR(FIND("郡",'別紙３-２'!G18),0))))))</f>
        <v/>
      </c>
      <c r="Q15" t="str">
        <f>実績報告書!D$51</f>
        <v>✓</v>
      </c>
      <c r="R15" t="str">
        <f>実績報告書!E$35</f>
        <v>－</v>
      </c>
      <c r="S15" t="str">
        <f>実績報告書!E$36</f>
        <v>－</v>
      </c>
      <c r="T15" t="str">
        <f>実績報告書!E$37</f>
        <v>－</v>
      </c>
      <c r="U15">
        <f>実績報告書!D$50</f>
        <v>0</v>
      </c>
      <c r="V15">
        <f>実績報告書!D$34</f>
        <v>0</v>
      </c>
      <c r="X15" t="str">
        <f>実績報告書!H$48</f>
        <v>✓</v>
      </c>
      <c r="Y15" t="str">
        <f>'別紙３-２'!Q18</f>
        <v/>
      </c>
      <c r="Z15" t="str">
        <f>実績報告書!$H$49</f>
        <v>✓</v>
      </c>
      <c r="AA15">
        <f>'別紙３-２'!R18</f>
        <v>0</v>
      </c>
      <c r="AB15">
        <f>実績報告書!H$50</f>
        <v>0</v>
      </c>
      <c r="AC15" t="str">
        <f>'別紙１-２'!H$30</f>
        <v>取組</v>
      </c>
      <c r="AD15" t="str">
        <f>'別紙１-２'!J$30</f>
        <v/>
      </c>
      <c r="AE15">
        <f>実績報告書!D$52</f>
        <v>0</v>
      </c>
      <c r="AF15">
        <f>実績報告書!D$42</f>
        <v>0</v>
      </c>
      <c r="AG15" t="str">
        <f>実績報告書!$J$42&amp;"年"&amp;実績報告書!$L$42&amp;"月"</f>
        <v>年月</v>
      </c>
      <c r="AH15">
        <f>実績報告書!D$40</f>
        <v>0</v>
      </c>
      <c r="AI15" t="str">
        <f>実績報告書!$J$40&amp;"年"&amp;実績報告書!$L$40&amp;"月"</f>
        <v>年月</v>
      </c>
      <c r="AJ15">
        <f>実績報告書!D$41</f>
        <v>0</v>
      </c>
      <c r="AK15" t="str">
        <f>実績報告書!$J$41&amp;"年"&amp;実績報告書!$L$41&amp;"月"</f>
        <v>年月</v>
      </c>
      <c r="AL15">
        <f>実績報告書!$F$43</f>
        <v>0</v>
      </c>
      <c r="AM15" t="str">
        <f>実績報告書!$J$43&amp;"年"&amp;実績報告書!$L$43&amp;"月"</f>
        <v>年月</v>
      </c>
      <c r="AN15">
        <f>実績報告書!D$38</f>
        <v>0</v>
      </c>
      <c r="AO15" s="307">
        <f>実績報告書!D$39</f>
        <v>0</v>
      </c>
      <c r="AP15">
        <f>実績報告書!D$54</f>
        <v>0</v>
      </c>
      <c r="AQ15" t="str">
        <f>IF(ISNUMBER(SEARCH("排出量",'別紙１-２'!K$3)),"排出量",IF(ISNUMBER(SEARCH("排出原単位",'別紙１-２'!K$3)),"排出原単位",""))</f>
        <v>排出原単位</v>
      </c>
      <c r="AR15">
        <f>'別紙１-２'!G$16</f>
        <v>0</v>
      </c>
      <c r="AS15">
        <f>'別紙１-２'!G$17</f>
        <v>0</v>
      </c>
      <c r="AT15" s="307">
        <f>'別紙１-２'!F$20</f>
        <v>0</v>
      </c>
      <c r="AV15">
        <f>'別紙１-２'!G$16</f>
        <v>0</v>
      </c>
      <c r="AW15">
        <f>'別紙１-２'!G$17</f>
        <v>0</v>
      </c>
      <c r="AX15" s="307">
        <f>'別紙１-２'!H$33</f>
        <v>0</v>
      </c>
      <c r="BB15" t="str">
        <f>'別紙３-２'!Q18</f>
        <v/>
      </c>
      <c r="BE15">
        <f>'別紙３-２'!J18</f>
        <v>0</v>
      </c>
      <c r="BF15" s="308">
        <f>'別紙３-２'!M18</f>
        <v>0</v>
      </c>
      <c r="BG15" s="308"/>
      <c r="BH15" s="308">
        <f t="shared" si="0"/>
        <v>0</v>
      </c>
      <c r="BI15" s="309"/>
      <c r="BP15" s="310"/>
      <c r="BT15" s="310"/>
      <c r="BV15">
        <f t="shared" si="1"/>
        <v>0</v>
      </c>
      <c r="BW15" t="str">
        <f>'別紙２（No.12）'!G$13</f>
        <v>東北電力</v>
      </c>
      <c r="BX15">
        <f>'別紙２（No.12）'!AN$13</f>
        <v>0</v>
      </c>
      <c r="BY15">
        <f>'別紙２（No.12）'!AQ$13</f>
        <v>0.42099999999999999</v>
      </c>
      <c r="BZ15">
        <f>'別紙２（No.12）'!AT$13</f>
        <v>0</v>
      </c>
      <c r="CA15">
        <f>'別紙２（No.12）'!G$15</f>
        <v>0</v>
      </c>
      <c r="CB15">
        <f>'別紙２（No.12）'!AN$15</f>
        <v>0</v>
      </c>
      <c r="CC15" s="310">
        <f>'別紙２（No.12）'!AQ$15</f>
        <v>0</v>
      </c>
      <c r="CD15">
        <f>'別紙２（No.12）'!AT$15</f>
        <v>0</v>
      </c>
      <c r="CE15">
        <f>'別紙２（No.12）'!G$17</f>
        <v>0</v>
      </c>
      <c r="CF15">
        <f>'別紙２（No.12）'!AN$15</f>
        <v>0</v>
      </c>
      <c r="CG15" s="310">
        <f>'別紙２（No.12）'!AQ$17</f>
        <v>0</v>
      </c>
      <c r="CH15">
        <f>'別紙２（No.12）'!AT$17</f>
        <v>0</v>
      </c>
      <c r="CJ15" s="310"/>
      <c r="CL15">
        <f>'別紙２（No.12）'!AN$19</f>
        <v>0</v>
      </c>
      <c r="CM15" s="310">
        <f>'別紙２（No.12）'!AQ$19</f>
        <v>2.29</v>
      </c>
      <c r="CN15">
        <f>'別紙２（No.12）'!AT$19</f>
        <v>0</v>
      </c>
      <c r="CP15" s="310"/>
      <c r="CR15">
        <f>'別紙２（No.12）'!AN$21</f>
        <v>0</v>
      </c>
      <c r="CS15" s="310">
        <f>'別紙２（No.12）'!AQ$21</f>
        <v>2.5</v>
      </c>
      <c r="CT15">
        <f>'別紙２（No.12）'!AT$21</f>
        <v>0</v>
      </c>
      <c r="CV15" s="310"/>
      <c r="CX15">
        <f>'別紙２（No.12）'!AN$23</f>
        <v>0</v>
      </c>
      <c r="CY15" s="310">
        <f>'別紙２（No.12）'!AQ$23</f>
        <v>2.62</v>
      </c>
      <c r="CZ15">
        <f>'別紙２（No.12）'!AT$23</f>
        <v>0</v>
      </c>
      <c r="DB15" s="310"/>
      <c r="DD15">
        <f>'別紙２（No.12）'!AN$25</f>
        <v>0</v>
      </c>
      <c r="DE15" s="310">
        <f>'別紙２（No.12）'!AQ$25</f>
        <v>2.75</v>
      </c>
      <c r="DF15">
        <f>'別紙２（No.12）'!AT$25</f>
        <v>0</v>
      </c>
      <c r="DH15" s="310"/>
      <c r="DJ15">
        <f>'別紙２（No.12）'!AN$27</f>
        <v>0</v>
      </c>
      <c r="DK15" s="310">
        <f>'別紙２（No.12）'!AQ$27</f>
        <v>3.1</v>
      </c>
      <c r="DL15">
        <f>'別紙２（No.12）'!AT$27</f>
        <v>0</v>
      </c>
      <c r="DN15" s="310"/>
      <c r="DO15" s="310"/>
      <c r="DP15">
        <f>'別紙２（No.12）'!AN$31+'別紙２（No.12）'!AN$29</f>
        <v>0</v>
      </c>
      <c r="DQ15" s="310">
        <f>'別紙２（No.12）'!AQ$31</f>
        <v>2.99</v>
      </c>
      <c r="DR15">
        <f>'別紙２（No.12）'!AT$31+'別紙２（No.12）'!AT$29</f>
        <v>0</v>
      </c>
      <c r="DT15" s="310"/>
      <c r="DV15">
        <f>'別紙２（No.12）'!AN$33</f>
        <v>0</v>
      </c>
      <c r="DW15" s="310">
        <f>'別紙２（No.12）'!AQ$33</f>
        <v>0</v>
      </c>
      <c r="DX15">
        <f>'別紙２（No.12）'!AT$33</f>
        <v>0</v>
      </c>
      <c r="DZ15" s="310"/>
      <c r="EB15">
        <f>'別紙２（No.12）'!AT$35</f>
        <v>0</v>
      </c>
      <c r="EC15" s="310">
        <f>'別紙２（No.12）'!AW$35</f>
        <v>0</v>
      </c>
      <c r="ED15">
        <f>'別紙２（No.12）'!AZ$35</f>
        <v>0</v>
      </c>
      <c r="EE15">
        <f>'別紙１-２'!F$8</f>
        <v>0</v>
      </c>
      <c r="EF15">
        <f>'別紙１-２'!F$11</f>
        <v>0</v>
      </c>
      <c r="EG15">
        <f>'別紙１-２'!G$11</f>
        <v>0</v>
      </c>
      <c r="EH15">
        <f>'別紙１-２'!J$11</f>
        <v>0</v>
      </c>
      <c r="EI15">
        <f>'別紙１-２'!F$12</f>
        <v>0</v>
      </c>
      <c r="EJ15">
        <f>'別紙１-２'!G$12</f>
        <v>0</v>
      </c>
      <c r="EK15">
        <f>'別紙１-２'!J$12</f>
        <v>0</v>
      </c>
      <c r="EL15">
        <f>'別紙１-２'!F$13</f>
        <v>0</v>
      </c>
      <c r="EM15">
        <f>'別紙１-２'!G$13</f>
        <v>0</v>
      </c>
      <c r="EN15">
        <f>'別紙１-２'!J$13</f>
        <v>0</v>
      </c>
      <c r="EO15">
        <f>'別紙１-２'!F$13</f>
        <v>0</v>
      </c>
      <c r="EP15">
        <f>'別紙１-２'!G$14</f>
        <v>0</v>
      </c>
      <c r="EQ15">
        <f>'別紙１-２'!J$14</f>
        <v>0</v>
      </c>
      <c r="ER15" s="307">
        <f>'別紙１-２'!F$24</f>
        <v>0</v>
      </c>
      <c r="ES15">
        <f>'別紙１-２'!F$25</f>
        <v>0</v>
      </c>
      <c r="ET15">
        <f>'別紙１-２'!F$28</f>
        <v>0</v>
      </c>
      <c r="EU15" s="307">
        <f>'別紙１-２'!F$39</f>
        <v>0</v>
      </c>
      <c r="EV15">
        <f>'別紙１-２'!G$39</f>
        <v>0</v>
      </c>
      <c r="EW15">
        <f>'別紙１-２'!F$40</f>
        <v>0</v>
      </c>
      <c r="EX15">
        <f>'別紙１-２'!G$40</f>
        <v>0</v>
      </c>
      <c r="EY15">
        <f>'別紙１-２'!F$41</f>
        <v>0</v>
      </c>
      <c r="EZ15">
        <f>'別紙１-２'!G$41</f>
        <v>0</v>
      </c>
      <c r="FA15">
        <f>'別紙１-２'!F$42</f>
        <v>0</v>
      </c>
      <c r="FB15">
        <f>'別紙１-２'!G$42</f>
        <v>0</v>
      </c>
    </row>
    <row r="16" spans="2:161">
      <c r="B16" t="str">
        <f>'別紙３-２'!B19&amp;"-"&amp;'別紙３-２'!D19</f>
        <v>-</v>
      </c>
      <c r="C16">
        <f>実績報告書!H$11</f>
        <v>0</v>
      </c>
      <c r="D16" t="str">
        <f>実績報告書!H$14&amp;実績報告書!K$14</f>
        <v/>
      </c>
      <c r="E16">
        <f>実績報告書!J$8</f>
        <v>0</v>
      </c>
      <c r="F16">
        <f>'別紙３-２'!G19</f>
        <v>0</v>
      </c>
      <c r="G16" t="str">
        <f>'別紙３-２'!H29&amp;" "&amp;'別紙３-２'!I29</f>
        <v xml:space="preserve"> </v>
      </c>
      <c r="H16" t="str">
        <f>実績報告書!F$29&amp;" "&amp;実績報告書!J$29</f>
        <v xml:space="preserve"> </v>
      </c>
      <c r="I16" s="311">
        <f>実績報告書!F$30</f>
        <v>0</v>
      </c>
      <c r="J16">
        <f>実績報告書!J$30</f>
        <v>0</v>
      </c>
      <c r="K16">
        <f>実績報告書!D$33</f>
        <v>0</v>
      </c>
      <c r="L16" t="str">
        <f>実績報告書!D$48</f>
        <v>✓</v>
      </c>
      <c r="M16">
        <f>実績報告書!H$9</f>
        <v>0</v>
      </c>
      <c r="N16" t="str">
        <f>実績報告書!D$49</f>
        <v>✓</v>
      </c>
      <c r="O16">
        <f>'別紙３-２'!E19</f>
        <v>0</v>
      </c>
      <c r="P16" t="str">
        <f>LEFT('別紙３-２'!G19,IFERROR(FIND("市",'別紙３-２'!G19),IFERROR(FIND("町",'別紙３-２'!G19),IFERROR(FIND("区",'別紙３-２'!G19),IFERROR(FIND("村",'別紙３-２'!G19),IFERROR(FIND("郡",'別紙３-２'!G19),0))))))</f>
        <v/>
      </c>
      <c r="Q16" t="str">
        <f>実績報告書!D$51</f>
        <v>✓</v>
      </c>
      <c r="R16" t="str">
        <f>実績報告書!E$35</f>
        <v>－</v>
      </c>
      <c r="S16" t="str">
        <f>実績報告書!E$36</f>
        <v>－</v>
      </c>
      <c r="T16" t="str">
        <f>実績報告書!E$37</f>
        <v>－</v>
      </c>
      <c r="U16">
        <f>実績報告書!D$50</f>
        <v>0</v>
      </c>
      <c r="V16">
        <f>実績報告書!D$34</f>
        <v>0</v>
      </c>
      <c r="X16" t="str">
        <f>実績報告書!H$48</f>
        <v>✓</v>
      </c>
      <c r="Y16" t="str">
        <f>'別紙３-２'!Q19</f>
        <v/>
      </c>
      <c r="Z16" t="str">
        <f>実績報告書!$H$49</f>
        <v>✓</v>
      </c>
      <c r="AA16">
        <f>'別紙３-２'!R19</f>
        <v>0</v>
      </c>
      <c r="AB16">
        <f>実績報告書!H$50</f>
        <v>0</v>
      </c>
      <c r="AC16" t="str">
        <f>'別紙１-２'!H$30</f>
        <v>取組</v>
      </c>
      <c r="AD16" t="str">
        <f>'別紙１-２'!J$30</f>
        <v/>
      </c>
      <c r="AE16">
        <f>実績報告書!D$52</f>
        <v>0</v>
      </c>
      <c r="AF16">
        <f>実績報告書!D$42</f>
        <v>0</v>
      </c>
      <c r="AG16" t="str">
        <f>実績報告書!$J$42&amp;"年"&amp;実績報告書!$L$42&amp;"月"</f>
        <v>年月</v>
      </c>
      <c r="AH16">
        <f>実績報告書!D$40</f>
        <v>0</v>
      </c>
      <c r="AI16" t="str">
        <f>実績報告書!$J$40&amp;"年"&amp;実績報告書!$L$40&amp;"月"</f>
        <v>年月</v>
      </c>
      <c r="AJ16">
        <f>実績報告書!D$41</f>
        <v>0</v>
      </c>
      <c r="AK16" t="str">
        <f>実績報告書!$J$41&amp;"年"&amp;実績報告書!$L$41&amp;"月"</f>
        <v>年月</v>
      </c>
      <c r="AL16">
        <f>実績報告書!$F$43</f>
        <v>0</v>
      </c>
      <c r="AM16" t="str">
        <f>実績報告書!$J$43&amp;"年"&amp;実績報告書!$L$43&amp;"月"</f>
        <v>年月</v>
      </c>
      <c r="AN16">
        <f>実績報告書!D$38</f>
        <v>0</v>
      </c>
      <c r="AO16" s="307">
        <f>実績報告書!D$39</f>
        <v>0</v>
      </c>
      <c r="AP16">
        <f>実績報告書!D$54</f>
        <v>0</v>
      </c>
      <c r="AQ16" t="str">
        <f>IF(ISNUMBER(SEARCH("排出量",'別紙１-２'!K$3)),"排出量",IF(ISNUMBER(SEARCH("排出原単位",'別紙１-２'!K$3)),"排出原単位",""))</f>
        <v>排出原単位</v>
      </c>
      <c r="AR16">
        <f>'別紙１-２'!G$16</f>
        <v>0</v>
      </c>
      <c r="AS16">
        <f>'別紙１-２'!G$17</f>
        <v>0</v>
      </c>
      <c r="AT16" s="307">
        <f>'別紙１-２'!F$20</f>
        <v>0</v>
      </c>
      <c r="AV16">
        <f>'別紙１-２'!G$16</f>
        <v>0</v>
      </c>
      <c r="AW16">
        <f>'別紙１-２'!G$17</f>
        <v>0</v>
      </c>
      <c r="AX16" s="307">
        <f>'別紙１-２'!H$33</f>
        <v>0</v>
      </c>
      <c r="BB16" t="str">
        <f>'別紙３-２'!Q19</f>
        <v/>
      </c>
      <c r="BE16">
        <f>'別紙３-２'!J19</f>
        <v>0</v>
      </c>
      <c r="BF16" s="308">
        <f>'別紙３-２'!M19</f>
        <v>0</v>
      </c>
      <c r="BG16" s="308"/>
      <c r="BH16" s="308">
        <f t="shared" si="0"/>
        <v>0</v>
      </c>
      <c r="BI16" s="309"/>
      <c r="BP16" s="310"/>
      <c r="BT16" s="310"/>
      <c r="BV16">
        <f t="shared" si="1"/>
        <v>0</v>
      </c>
      <c r="BW16" t="str">
        <f>'別紙２（No.13）'!G$13</f>
        <v>東北電力</v>
      </c>
      <c r="BX16">
        <f>'別紙２（No.13）'!AN$13</f>
        <v>0</v>
      </c>
      <c r="BY16">
        <f>'別紙２（No.13）'!AQ$13</f>
        <v>0.42099999999999999</v>
      </c>
      <c r="BZ16">
        <f>'別紙２（No.13）'!AT$13</f>
        <v>0</v>
      </c>
      <c r="CA16">
        <f>'別紙２（No.13）'!G$15</f>
        <v>0</v>
      </c>
      <c r="CB16">
        <f>'別紙２（No.13）'!AN$15</f>
        <v>0</v>
      </c>
      <c r="CC16" s="310">
        <f>'別紙２（No.13）'!AQ$15</f>
        <v>0</v>
      </c>
      <c r="CD16">
        <f>'別紙２（No.13）'!AT$15</f>
        <v>0</v>
      </c>
      <c r="CE16">
        <f>'別紙２（No.13）'!G$17</f>
        <v>0</v>
      </c>
      <c r="CF16">
        <f>'別紙２（No.13）'!AN$15</f>
        <v>0</v>
      </c>
      <c r="CG16" s="310">
        <f>'別紙２（No.13）'!AQ$17</f>
        <v>0</v>
      </c>
      <c r="CH16">
        <f>'別紙２（No.13）'!AT$17</f>
        <v>0</v>
      </c>
      <c r="CJ16" s="310"/>
      <c r="CL16">
        <f>'別紙２（No.13）'!AN$19</f>
        <v>0</v>
      </c>
      <c r="CM16" s="310">
        <f>'別紙２（No.13）'!AQ$19</f>
        <v>2.29</v>
      </c>
      <c r="CN16">
        <f>'別紙２（No.13）'!AT$19</f>
        <v>0</v>
      </c>
      <c r="CP16" s="310"/>
      <c r="CR16">
        <f>'別紙２（No.13）'!AN$21</f>
        <v>0</v>
      </c>
      <c r="CS16" s="310">
        <f>'別紙２（No.13）'!AQ$21</f>
        <v>2.5</v>
      </c>
      <c r="CT16">
        <f>'別紙２（No.13）'!AT$21</f>
        <v>0</v>
      </c>
      <c r="CV16" s="310"/>
      <c r="CX16">
        <f>'別紙２（No.13）'!AN$23</f>
        <v>0</v>
      </c>
      <c r="CY16" s="310">
        <f>'別紙２（No.13）'!AQ$23</f>
        <v>2.62</v>
      </c>
      <c r="CZ16">
        <f>'別紙２（No.13）'!AT$23</f>
        <v>0</v>
      </c>
      <c r="DB16" s="310"/>
      <c r="DD16">
        <f>'別紙２（No.13）'!AN$25</f>
        <v>0</v>
      </c>
      <c r="DE16" s="310">
        <f>'別紙２（No.13）'!AQ$25</f>
        <v>2.75</v>
      </c>
      <c r="DF16">
        <f>'別紙２（No.13）'!AT$25</f>
        <v>0</v>
      </c>
      <c r="DH16" s="310"/>
      <c r="DJ16">
        <f>'別紙２（No.13）'!AN$27</f>
        <v>0</v>
      </c>
      <c r="DK16" s="310">
        <f>'別紙２（No.13）'!AQ$27</f>
        <v>3.1</v>
      </c>
      <c r="DL16">
        <f>'別紙２（No.13）'!AT$27</f>
        <v>0</v>
      </c>
      <c r="DN16" s="310"/>
      <c r="DO16" s="310"/>
      <c r="DP16">
        <f>'別紙２（No.13）'!AN$31+'別紙２（No.13）'!AN$29</f>
        <v>0</v>
      </c>
      <c r="DQ16" s="310">
        <f>'別紙２（No.13）'!AQ$31</f>
        <v>2.99</v>
      </c>
      <c r="DR16">
        <f>'別紙２（No.13）'!AT$31+'別紙２（No.13）'!AT$29</f>
        <v>0</v>
      </c>
      <c r="DT16" s="310"/>
      <c r="DV16">
        <f>'別紙２（No.13）'!AN$33</f>
        <v>0</v>
      </c>
      <c r="DW16" s="310">
        <f>'別紙２（No.13）'!AQ$33</f>
        <v>0</v>
      </c>
      <c r="DX16">
        <f>'別紙２（No.13）'!AT$33</f>
        <v>0</v>
      </c>
      <c r="DZ16" s="310"/>
      <c r="EB16">
        <f>'別紙２（No.13）'!AT$35</f>
        <v>0</v>
      </c>
      <c r="EC16" s="310">
        <f>'別紙２（No.13）'!AW$35</f>
        <v>0</v>
      </c>
      <c r="ED16">
        <f>'別紙２（No.13）'!AZ$35</f>
        <v>0</v>
      </c>
      <c r="EE16">
        <f>'別紙１-２'!F$8</f>
        <v>0</v>
      </c>
      <c r="EF16">
        <f>'別紙１-２'!F$11</f>
        <v>0</v>
      </c>
      <c r="EG16">
        <f>'別紙１-２'!G$11</f>
        <v>0</v>
      </c>
      <c r="EH16">
        <f>'別紙１-２'!J$11</f>
        <v>0</v>
      </c>
      <c r="EI16">
        <f>'別紙１-２'!F$12</f>
        <v>0</v>
      </c>
      <c r="EJ16">
        <f>'別紙１-２'!G$12</f>
        <v>0</v>
      </c>
      <c r="EK16">
        <f>'別紙１-２'!J$12</f>
        <v>0</v>
      </c>
      <c r="EL16">
        <f>'別紙１-２'!F$13</f>
        <v>0</v>
      </c>
      <c r="EM16">
        <f>'別紙１-２'!G$13</f>
        <v>0</v>
      </c>
      <c r="EN16">
        <f>'別紙１-２'!J$13</f>
        <v>0</v>
      </c>
      <c r="EO16">
        <f>'別紙１-２'!F$13</f>
        <v>0</v>
      </c>
      <c r="EP16">
        <f>'別紙１-２'!G$14</f>
        <v>0</v>
      </c>
      <c r="EQ16">
        <f>'別紙１-２'!J$14</f>
        <v>0</v>
      </c>
      <c r="ER16" s="307">
        <f>'別紙１-２'!F$24</f>
        <v>0</v>
      </c>
      <c r="ES16">
        <f>'別紙１-２'!F$25</f>
        <v>0</v>
      </c>
      <c r="ET16">
        <f>'別紙１-２'!F$28</f>
        <v>0</v>
      </c>
      <c r="EU16" s="307">
        <f>'別紙１-２'!F$39</f>
        <v>0</v>
      </c>
      <c r="EV16">
        <f>'別紙１-２'!G$39</f>
        <v>0</v>
      </c>
      <c r="EW16">
        <f>'別紙１-２'!F$40</f>
        <v>0</v>
      </c>
      <c r="EX16">
        <f>'別紙１-２'!G$40</f>
        <v>0</v>
      </c>
      <c r="EY16">
        <f>'別紙１-２'!F$41</f>
        <v>0</v>
      </c>
      <c r="EZ16">
        <f>'別紙１-２'!G$41</f>
        <v>0</v>
      </c>
      <c r="FA16">
        <f>'別紙１-２'!F$42</f>
        <v>0</v>
      </c>
      <c r="FB16">
        <f>'別紙１-２'!G$42</f>
        <v>0</v>
      </c>
    </row>
    <row r="17" spans="2:158">
      <c r="B17" t="str">
        <f>'別紙３-２'!B20&amp;"-"&amp;'別紙３-２'!D20</f>
        <v>-</v>
      </c>
      <c r="C17">
        <f>実績報告書!H$11</f>
        <v>0</v>
      </c>
      <c r="D17" t="str">
        <f>実績報告書!H$14&amp;実績報告書!K$14</f>
        <v/>
      </c>
      <c r="E17">
        <f>実績報告書!J$8</f>
        <v>0</v>
      </c>
      <c r="F17">
        <f>'別紙３-２'!G20</f>
        <v>0</v>
      </c>
      <c r="G17" t="str">
        <f>'別紙３-２'!H30&amp;" "&amp;'別紙３-２'!I30</f>
        <v xml:space="preserve"> </v>
      </c>
      <c r="H17" t="str">
        <f>実績報告書!F$29&amp;" "&amp;実績報告書!J$29</f>
        <v xml:space="preserve"> </v>
      </c>
      <c r="I17" s="311">
        <f>実績報告書!F$30</f>
        <v>0</v>
      </c>
      <c r="J17">
        <f>実績報告書!J$30</f>
        <v>0</v>
      </c>
      <c r="K17">
        <f>実績報告書!D$33</f>
        <v>0</v>
      </c>
      <c r="L17" t="str">
        <f>実績報告書!D$48</f>
        <v>✓</v>
      </c>
      <c r="M17">
        <f>実績報告書!H$9</f>
        <v>0</v>
      </c>
      <c r="N17" t="str">
        <f>実績報告書!D$49</f>
        <v>✓</v>
      </c>
      <c r="O17">
        <f>'別紙３-２'!E20</f>
        <v>0</v>
      </c>
      <c r="P17" t="str">
        <f>LEFT('別紙３-２'!G20,IFERROR(FIND("市",'別紙３-２'!G20),IFERROR(FIND("町",'別紙３-２'!G20),IFERROR(FIND("区",'別紙３-２'!G20),IFERROR(FIND("村",'別紙３-２'!G20),IFERROR(FIND("郡",'別紙３-２'!G20),0))))))</f>
        <v/>
      </c>
      <c r="Q17" t="str">
        <f>実績報告書!D$51</f>
        <v>✓</v>
      </c>
      <c r="R17" t="str">
        <f>実績報告書!E$35</f>
        <v>－</v>
      </c>
      <c r="S17" t="str">
        <f>実績報告書!E$36</f>
        <v>－</v>
      </c>
      <c r="T17" t="str">
        <f>実績報告書!E$37</f>
        <v>－</v>
      </c>
      <c r="U17">
        <f>実績報告書!D$50</f>
        <v>0</v>
      </c>
      <c r="V17">
        <f>実績報告書!D$34</f>
        <v>0</v>
      </c>
      <c r="X17" t="str">
        <f>実績報告書!H$48</f>
        <v>✓</v>
      </c>
      <c r="Y17" t="str">
        <f>'別紙３-２'!Q20</f>
        <v/>
      </c>
      <c r="Z17" t="str">
        <f>実績報告書!$H$49</f>
        <v>✓</v>
      </c>
      <c r="AA17">
        <f>'別紙３-２'!R20</f>
        <v>0</v>
      </c>
      <c r="AB17">
        <f>実績報告書!H$50</f>
        <v>0</v>
      </c>
      <c r="AC17" t="str">
        <f>'別紙１-２'!H$30</f>
        <v>取組</v>
      </c>
      <c r="AD17" t="str">
        <f>'別紙１-２'!J$30</f>
        <v/>
      </c>
      <c r="AE17">
        <f>実績報告書!D$52</f>
        <v>0</v>
      </c>
      <c r="AF17">
        <f>実績報告書!D$42</f>
        <v>0</v>
      </c>
      <c r="AG17" t="str">
        <f>実績報告書!$J$42&amp;"年"&amp;実績報告書!$L$42&amp;"月"</f>
        <v>年月</v>
      </c>
      <c r="AH17">
        <f>実績報告書!D$40</f>
        <v>0</v>
      </c>
      <c r="AI17" t="str">
        <f>実績報告書!$J$40&amp;"年"&amp;実績報告書!$L$40&amp;"月"</f>
        <v>年月</v>
      </c>
      <c r="AJ17">
        <f>実績報告書!D$41</f>
        <v>0</v>
      </c>
      <c r="AK17" t="str">
        <f>実績報告書!$J$41&amp;"年"&amp;実績報告書!$L$41&amp;"月"</f>
        <v>年月</v>
      </c>
      <c r="AL17">
        <f>実績報告書!$F$43</f>
        <v>0</v>
      </c>
      <c r="AM17" t="str">
        <f>実績報告書!$J$43&amp;"年"&amp;実績報告書!$L$43&amp;"月"</f>
        <v>年月</v>
      </c>
      <c r="AN17">
        <f>実績報告書!D$38</f>
        <v>0</v>
      </c>
      <c r="AO17" s="307">
        <f>実績報告書!D$39</f>
        <v>0</v>
      </c>
      <c r="AP17">
        <f>実績報告書!D$54</f>
        <v>0</v>
      </c>
      <c r="AQ17" t="str">
        <f>IF(ISNUMBER(SEARCH("排出量",'別紙１-２'!K$3)),"排出量",IF(ISNUMBER(SEARCH("排出原単位",'別紙１-２'!K$3)),"排出原単位",""))</f>
        <v>排出原単位</v>
      </c>
      <c r="AR17">
        <f>'別紙１-２'!G$16</f>
        <v>0</v>
      </c>
      <c r="AS17">
        <f>'別紙１-２'!G$17</f>
        <v>0</v>
      </c>
      <c r="AT17" s="307">
        <f>'別紙１-２'!F$20</f>
        <v>0</v>
      </c>
      <c r="AV17">
        <f>'別紙１-２'!G$16</f>
        <v>0</v>
      </c>
      <c r="AW17">
        <f>'別紙１-２'!G$17</f>
        <v>0</v>
      </c>
      <c r="AX17" s="307">
        <f>'別紙１-２'!H$33</f>
        <v>0</v>
      </c>
      <c r="BB17" t="str">
        <f>'別紙３-２'!Q20</f>
        <v/>
      </c>
      <c r="BE17">
        <f>'別紙３-２'!J20</f>
        <v>0</v>
      </c>
      <c r="BF17" s="308">
        <f>'別紙３-２'!M20</f>
        <v>0</v>
      </c>
      <c r="BG17" s="308"/>
      <c r="BH17" s="308">
        <f t="shared" si="0"/>
        <v>0</v>
      </c>
      <c r="BI17" s="309"/>
      <c r="BP17" s="310"/>
      <c r="BT17" s="310"/>
      <c r="BV17">
        <f t="shared" si="1"/>
        <v>0</v>
      </c>
      <c r="BW17" t="str">
        <f>'別紙２（No.14）'!G$13</f>
        <v>東北電力</v>
      </c>
      <c r="BX17">
        <f>'別紙２（No.14）'!AN$13</f>
        <v>0</v>
      </c>
      <c r="BY17">
        <f>'別紙２（No.14）'!AQ$13</f>
        <v>0.42099999999999999</v>
      </c>
      <c r="BZ17">
        <f>'別紙２（No.14）'!AT$13</f>
        <v>0</v>
      </c>
      <c r="CA17">
        <f>'別紙２（No.14）'!G$15</f>
        <v>0</v>
      </c>
      <c r="CB17">
        <f>'別紙２（No.14）'!AN$15</f>
        <v>0</v>
      </c>
      <c r="CC17" s="310">
        <f>'別紙２（No.14）'!AQ$15</f>
        <v>0</v>
      </c>
      <c r="CD17">
        <f>'別紙２（No.14）'!AT$15</f>
        <v>0</v>
      </c>
      <c r="CE17">
        <f>'別紙２（No.14）'!G$17</f>
        <v>0</v>
      </c>
      <c r="CF17">
        <f>'別紙２（No.14）'!AN$15</f>
        <v>0</v>
      </c>
      <c r="CG17" s="310">
        <f>'別紙２（No.14）'!AQ$17</f>
        <v>0</v>
      </c>
      <c r="CH17">
        <f>'別紙２（No.14）'!AT$17</f>
        <v>0</v>
      </c>
      <c r="CJ17" s="310"/>
      <c r="CL17">
        <f>'別紙２（No.14）'!AN$19</f>
        <v>0</v>
      </c>
      <c r="CM17" s="310">
        <f>'別紙２（No.14）'!AQ$19</f>
        <v>2.29</v>
      </c>
      <c r="CN17">
        <f>'別紙２（No.14）'!AT$19</f>
        <v>0</v>
      </c>
      <c r="CP17" s="310"/>
      <c r="CR17">
        <f>'別紙２（No.14）'!AN$21</f>
        <v>0</v>
      </c>
      <c r="CS17" s="310">
        <f>'別紙２（No.14）'!AQ$21</f>
        <v>2.5</v>
      </c>
      <c r="CT17">
        <f>'別紙２（No.14）'!AT$21</f>
        <v>0</v>
      </c>
      <c r="CV17" s="310"/>
      <c r="CX17">
        <f>'別紙２（No.14）'!AN$23</f>
        <v>0</v>
      </c>
      <c r="CY17" s="310">
        <f>'別紙２（No.14）'!AQ$23</f>
        <v>2.62</v>
      </c>
      <c r="CZ17">
        <f>'別紙２（No.14）'!AT$23</f>
        <v>0</v>
      </c>
      <c r="DB17" s="310"/>
      <c r="DD17">
        <f>'別紙２（No.14）'!AN$25</f>
        <v>0</v>
      </c>
      <c r="DE17" s="310">
        <f>'別紙２（No.14）'!AQ$25</f>
        <v>2.75</v>
      </c>
      <c r="DF17">
        <f>'別紙２（No.14）'!AT$25</f>
        <v>0</v>
      </c>
      <c r="DH17" s="310"/>
      <c r="DJ17">
        <f>'別紙２（No.14）'!AN$27</f>
        <v>0</v>
      </c>
      <c r="DK17" s="310">
        <f>'別紙２（No.14）'!AQ$27</f>
        <v>3.1</v>
      </c>
      <c r="DL17">
        <f>'別紙２（No.14）'!AT$27</f>
        <v>0</v>
      </c>
      <c r="DN17" s="310"/>
      <c r="DO17" s="310"/>
      <c r="DP17">
        <f>'別紙２（No.14）'!AN$31+'別紙２（No.14）'!AN$29</f>
        <v>0</v>
      </c>
      <c r="DQ17" s="310">
        <f>'別紙２（No.14）'!AQ$31</f>
        <v>2.99</v>
      </c>
      <c r="DR17">
        <f>'別紙２（No.14）'!AT$31+'別紙２（No.14）'!AT$29</f>
        <v>0</v>
      </c>
      <c r="DT17" s="310"/>
      <c r="DV17">
        <f>'別紙２（No.14）'!AN$33</f>
        <v>0</v>
      </c>
      <c r="DW17" s="310">
        <f>'別紙２（No.14）'!AQ$33</f>
        <v>0</v>
      </c>
      <c r="DX17">
        <f>'別紙２（No.14）'!AT$33</f>
        <v>0</v>
      </c>
      <c r="DZ17" s="310"/>
      <c r="EB17">
        <f>'別紙２（No.14）'!AT$35</f>
        <v>0</v>
      </c>
      <c r="EC17" s="310">
        <f>'別紙２（No.14）'!AW$35</f>
        <v>0</v>
      </c>
      <c r="ED17">
        <f>'別紙２（No.14）'!AZ$35</f>
        <v>0</v>
      </c>
      <c r="EE17">
        <f>'別紙１-２'!F$8</f>
        <v>0</v>
      </c>
      <c r="EF17">
        <f>'別紙１-２'!F$11</f>
        <v>0</v>
      </c>
      <c r="EG17">
        <f>'別紙１-２'!G$11</f>
        <v>0</v>
      </c>
      <c r="EH17">
        <f>'別紙１-２'!J$11</f>
        <v>0</v>
      </c>
      <c r="EI17">
        <f>'別紙１-２'!F$12</f>
        <v>0</v>
      </c>
      <c r="EJ17">
        <f>'別紙１-２'!G$12</f>
        <v>0</v>
      </c>
      <c r="EK17">
        <f>'別紙１-２'!J$12</f>
        <v>0</v>
      </c>
      <c r="EL17">
        <f>'別紙１-２'!F$13</f>
        <v>0</v>
      </c>
      <c r="EM17">
        <f>'別紙１-２'!G$13</f>
        <v>0</v>
      </c>
      <c r="EN17">
        <f>'別紙１-２'!J$13</f>
        <v>0</v>
      </c>
      <c r="EO17">
        <f>'別紙１-２'!F$13</f>
        <v>0</v>
      </c>
      <c r="EP17">
        <f>'別紙１-２'!G$14</f>
        <v>0</v>
      </c>
      <c r="EQ17">
        <f>'別紙１-２'!J$14</f>
        <v>0</v>
      </c>
      <c r="ER17" s="307">
        <f>'別紙１-２'!F$24</f>
        <v>0</v>
      </c>
      <c r="ES17">
        <f>'別紙１-２'!F$25</f>
        <v>0</v>
      </c>
      <c r="ET17">
        <f>'別紙１-２'!F$28</f>
        <v>0</v>
      </c>
      <c r="EU17" s="307">
        <f>'別紙１-２'!F$39</f>
        <v>0</v>
      </c>
      <c r="EV17">
        <f>'別紙１-２'!G$39</f>
        <v>0</v>
      </c>
      <c r="EW17">
        <f>'別紙１-２'!F$40</f>
        <v>0</v>
      </c>
      <c r="EX17">
        <f>'別紙１-２'!G$40</f>
        <v>0</v>
      </c>
      <c r="EY17">
        <f>'別紙１-２'!F$41</f>
        <v>0</v>
      </c>
      <c r="EZ17">
        <f>'別紙１-２'!G$41</f>
        <v>0</v>
      </c>
      <c r="FA17">
        <f>'別紙１-２'!F$42</f>
        <v>0</v>
      </c>
      <c r="FB17">
        <f>'別紙１-２'!G$42</f>
        <v>0</v>
      </c>
    </row>
    <row r="18" spans="2:158">
      <c r="B18" t="str">
        <f>'別紙３-２'!B21&amp;"-"&amp;'別紙３-２'!D21</f>
        <v>-</v>
      </c>
      <c r="C18">
        <f>実績報告書!H$11</f>
        <v>0</v>
      </c>
      <c r="D18" t="str">
        <f>実績報告書!H$14&amp;実績報告書!K$14</f>
        <v/>
      </c>
      <c r="E18">
        <f>実績報告書!J$8</f>
        <v>0</v>
      </c>
      <c r="F18">
        <f>'別紙３-２'!G21</f>
        <v>0</v>
      </c>
      <c r="G18" t="str">
        <f>'別紙３-２'!H31&amp;" "&amp;'別紙３-２'!I31</f>
        <v xml:space="preserve"> </v>
      </c>
      <c r="H18" t="str">
        <f>実績報告書!F$29&amp;" "&amp;実績報告書!J$29</f>
        <v xml:space="preserve"> </v>
      </c>
      <c r="I18" s="311">
        <f>実績報告書!F$30</f>
        <v>0</v>
      </c>
      <c r="J18">
        <f>実績報告書!J$30</f>
        <v>0</v>
      </c>
      <c r="K18">
        <f>実績報告書!D$33</f>
        <v>0</v>
      </c>
      <c r="L18" t="str">
        <f>実績報告書!D$48</f>
        <v>✓</v>
      </c>
      <c r="M18">
        <f>実績報告書!H$9</f>
        <v>0</v>
      </c>
      <c r="N18" t="str">
        <f>実績報告書!D$49</f>
        <v>✓</v>
      </c>
      <c r="O18">
        <f>'別紙３-２'!E21</f>
        <v>0</v>
      </c>
      <c r="P18" t="str">
        <f>LEFT('別紙３-２'!G21,IFERROR(FIND("市",'別紙３-２'!G21),IFERROR(FIND("町",'別紙３-２'!G21),IFERROR(FIND("区",'別紙３-２'!G21),IFERROR(FIND("村",'別紙３-２'!G21),IFERROR(FIND("郡",'別紙３-２'!G21),0))))))</f>
        <v/>
      </c>
      <c r="Q18" t="str">
        <f>実績報告書!D$51</f>
        <v>✓</v>
      </c>
      <c r="R18" t="str">
        <f>実績報告書!E$35</f>
        <v>－</v>
      </c>
      <c r="S18" t="str">
        <f>実績報告書!E$36</f>
        <v>－</v>
      </c>
      <c r="T18" t="str">
        <f>実績報告書!E$37</f>
        <v>－</v>
      </c>
      <c r="U18">
        <f>実績報告書!D$50</f>
        <v>0</v>
      </c>
      <c r="V18">
        <f>実績報告書!D$34</f>
        <v>0</v>
      </c>
      <c r="X18" t="str">
        <f>実績報告書!H$48</f>
        <v>✓</v>
      </c>
      <c r="Y18" t="str">
        <f>'別紙３-２'!Q21</f>
        <v/>
      </c>
      <c r="Z18" t="str">
        <f>実績報告書!$H$49</f>
        <v>✓</v>
      </c>
      <c r="AA18">
        <f>'別紙３-２'!R21</f>
        <v>0</v>
      </c>
      <c r="AB18">
        <f>実績報告書!H$50</f>
        <v>0</v>
      </c>
      <c r="AC18" t="str">
        <f>'別紙１-２'!H$30</f>
        <v>取組</v>
      </c>
      <c r="AD18" t="str">
        <f>'別紙１-２'!J$30</f>
        <v/>
      </c>
      <c r="AE18">
        <f>実績報告書!D$52</f>
        <v>0</v>
      </c>
      <c r="AF18">
        <f>実績報告書!D$42</f>
        <v>0</v>
      </c>
      <c r="AG18" t="str">
        <f>実績報告書!$J$42&amp;"年"&amp;実績報告書!$L$42&amp;"月"</f>
        <v>年月</v>
      </c>
      <c r="AH18">
        <f>実績報告書!D$40</f>
        <v>0</v>
      </c>
      <c r="AI18" t="str">
        <f>実績報告書!$J$40&amp;"年"&amp;実績報告書!$L$40&amp;"月"</f>
        <v>年月</v>
      </c>
      <c r="AJ18">
        <f>実績報告書!D$41</f>
        <v>0</v>
      </c>
      <c r="AK18" t="str">
        <f>実績報告書!$J$41&amp;"年"&amp;実績報告書!$L$41&amp;"月"</f>
        <v>年月</v>
      </c>
      <c r="AL18">
        <f>実績報告書!$F$43</f>
        <v>0</v>
      </c>
      <c r="AM18" t="str">
        <f>実績報告書!$J$43&amp;"年"&amp;実績報告書!$L$43&amp;"月"</f>
        <v>年月</v>
      </c>
      <c r="AN18">
        <f>実績報告書!D$38</f>
        <v>0</v>
      </c>
      <c r="AO18" s="307">
        <f>実績報告書!D$39</f>
        <v>0</v>
      </c>
      <c r="AP18">
        <f>実績報告書!D$54</f>
        <v>0</v>
      </c>
      <c r="AQ18" t="str">
        <f>IF(ISNUMBER(SEARCH("排出量",'別紙１-２'!K$3)),"排出量",IF(ISNUMBER(SEARCH("排出原単位",'別紙１-２'!K$3)),"排出原単位",""))</f>
        <v>排出原単位</v>
      </c>
      <c r="AR18">
        <f>'別紙１-２'!G$16</f>
        <v>0</v>
      </c>
      <c r="AS18">
        <f>'別紙１-２'!G$17</f>
        <v>0</v>
      </c>
      <c r="AT18" s="307">
        <f>'別紙１-２'!F$20</f>
        <v>0</v>
      </c>
      <c r="AV18">
        <f>'別紙１-２'!G$16</f>
        <v>0</v>
      </c>
      <c r="AW18">
        <f>'別紙１-２'!G$17</f>
        <v>0</v>
      </c>
      <c r="AX18" s="307">
        <f>'別紙１-２'!H$33</f>
        <v>0</v>
      </c>
      <c r="BB18" t="str">
        <f>'別紙３-２'!Q21</f>
        <v/>
      </c>
      <c r="BE18">
        <f>'別紙３-２'!J21</f>
        <v>0</v>
      </c>
      <c r="BF18" s="308">
        <f>'別紙３-２'!M21</f>
        <v>0</v>
      </c>
      <c r="BG18" s="308"/>
      <c r="BH18" s="308">
        <f t="shared" si="0"/>
        <v>0</v>
      </c>
      <c r="BI18" s="309"/>
      <c r="BP18" s="310"/>
      <c r="BT18" s="310"/>
      <c r="BV18">
        <f t="shared" si="1"/>
        <v>0</v>
      </c>
      <c r="BW18" t="str">
        <f>'別紙２（No.15）'!G$13</f>
        <v>東北電力</v>
      </c>
      <c r="BX18">
        <f>'別紙２（No.15）'!AN$13</f>
        <v>0</v>
      </c>
      <c r="BY18">
        <f>'別紙２（No.15）'!AQ$13</f>
        <v>0.42099999999999999</v>
      </c>
      <c r="BZ18">
        <f>'別紙２（No.15）'!AT$13</f>
        <v>0</v>
      </c>
      <c r="CA18">
        <f>'別紙２（No.15）'!G$15</f>
        <v>0</v>
      </c>
      <c r="CB18">
        <f>'別紙２（No.15）'!AN$15</f>
        <v>0</v>
      </c>
      <c r="CC18" s="310">
        <f>'別紙２（No.15）'!AQ$15</f>
        <v>0</v>
      </c>
      <c r="CD18">
        <f>'別紙２（No.15）'!AT$15</f>
        <v>0</v>
      </c>
      <c r="CE18">
        <f>'別紙２（No.15）'!G$17</f>
        <v>0</v>
      </c>
      <c r="CF18">
        <f>'別紙２（No.15）'!AN$15</f>
        <v>0</v>
      </c>
      <c r="CG18" s="310">
        <f>'別紙２（No.15）'!AQ$17</f>
        <v>0</v>
      </c>
      <c r="CH18">
        <f>'別紙２（No.15）'!AT$17</f>
        <v>0</v>
      </c>
      <c r="CJ18" s="310"/>
      <c r="CL18">
        <f>'別紙２（No.15）'!AN$19</f>
        <v>0</v>
      </c>
      <c r="CM18" s="310">
        <f>'別紙２（No.15）'!AQ$19</f>
        <v>2.29</v>
      </c>
      <c r="CN18">
        <f>'別紙２（No.15）'!AT$19</f>
        <v>0</v>
      </c>
      <c r="CP18" s="310"/>
      <c r="CR18">
        <f>'別紙２（No.15）'!AN$21</f>
        <v>0</v>
      </c>
      <c r="CS18" s="310">
        <f>'別紙２（No.15）'!AQ$21</f>
        <v>2.5</v>
      </c>
      <c r="CT18">
        <f>'別紙２（No.15）'!AT$21</f>
        <v>0</v>
      </c>
      <c r="CV18" s="310"/>
      <c r="CX18">
        <f>'別紙２（No.15）'!AN$23</f>
        <v>0</v>
      </c>
      <c r="CY18" s="310">
        <f>'別紙２（No.15）'!AQ$23</f>
        <v>2.62</v>
      </c>
      <c r="CZ18">
        <f>'別紙２（No.15）'!AT$23</f>
        <v>0</v>
      </c>
      <c r="DB18" s="310"/>
      <c r="DD18">
        <f>'別紙２（No.15）'!AN$25</f>
        <v>0</v>
      </c>
      <c r="DE18" s="310">
        <f>'別紙２（No.15）'!AQ$25</f>
        <v>2.75</v>
      </c>
      <c r="DF18">
        <f>'別紙２（No.15）'!AT$25</f>
        <v>0</v>
      </c>
      <c r="DH18" s="310"/>
      <c r="DJ18">
        <f>'別紙２（No.15）'!AN$27</f>
        <v>0</v>
      </c>
      <c r="DK18" s="310">
        <f>'別紙２（No.15）'!AQ$27</f>
        <v>3.1</v>
      </c>
      <c r="DL18">
        <f>'別紙２（No.15）'!AT$27</f>
        <v>0</v>
      </c>
      <c r="DN18" s="310"/>
      <c r="DO18" s="310"/>
      <c r="DP18">
        <f>'別紙２（No.15）'!AN$31+'別紙２（No.15）'!AN$29</f>
        <v>0</v>
      </c>
      <c r="DQ18" s="310">
        <f>'別紙２（No.15）'!AQ$31</f>
        <v>2.99</v>
      </c>
      <c r="DR18">
        <f>'別紙２（No.15）'!AT$31+'別紙２（No.15）'!AT$29</f>
        <v>0</v>
      </c>
      <c r="DT18" s="310"/>
      <c r="DV18">
        <f>'別紙２（No.15）'!AN$33</f>
        <v>0</v>
      </c>
      <c r="DW18" s="310">
        <f>'別紙２（No.15）'!AQ$33</f>
        <v>0</v>
      </c>
      <c r="DX18">
        <f>'別紙２（No.15）'!AT$33</f>
        <v>0</v>
      </c>
      <c r="DZ18" s="310"/>
      <c r="EB18">
        <f>'別紙２（No.15）'!AT$35</f>
        <v>0</v>
      </c>
      <c r="EC18" s="310">
        <f>'別紙２（No.15）'!AW$35</f>
        <v>0</v>
      </c>
      <c r="ED18">
        <f>'別紙２（No.15）'!AZ$35</f>
        <v>0</v>
      </c>
      <c r="EE18">
        <f>'別紙１-２'!F$8</f>
        <v>0</v>
      </c>
      <c r="EF18">
        <f>'別紙１-２'!F$11</f>
        <v>0</v>
      </c>
      <c r="EG18">
        <f>'別紙１-２'!G$11</f>
        <v>0</v>
      </c>
      <c r="EH18">
        <f>'別紙１-２'!J$11</f>
        <v>0</v>
      </c>
      <c r="EI18">
        <f>'別紙１-２'!F$12</f>
        <v>0</v>
      </c>
      <c r="EJ18">
        <f>'別紙１-２'!G$12</f>
        <v>0</v>
      </c>
      <c r="EK18">
        <f>'別紙１-２'!J$12</f>
        <v>0</v>
      </c>
      <c r="EL18">
        <f>'別紙１-２'!F$13</f>
        <v>0</v>
      </c>
      <c r="EM18">
        <f>'別紙１-２'!G$13</f>
        <v>0</v>
      </c>
      <c r="EN18">
        <f>'別紙１-２'!J$13</f>
        <v>0</v>
      </c>
      <c r="EO18">
        <f>'別紙１-２'!F$13</f>
        <v>0</v>
      </c>
      <c r="EP18">
        <f>'別紙１-２'!G$14</f>
        <v>0</v>
      </c>
      <c r="EQ18">
        <f>'別紙１-２'!J$14</f>
        <v>0</v>
      </c>
      <c r="ER18" s="307">
        <f>'別紙１-２'!F$24</f>
        <v>0</v>
      </c>
      <c r="ES18">
        <f>'別紙１-２'!F$25</f>
        <v>0</v>
      </c>
      <c r="ET18">
        <f>'別紙１-２'!F$28</f>
        <v>0</v>
      </c>
      <c r="EU18" s="307">
        <f>'別紙１-２'!F$39</f>
        <v>0</v>
      </c>
      <c r="EV18">
        <f>'別紙１-２'!G$39</f>
        <v>0</v>
      </c>
      <c r="EW18">
        <f>'別紙１-２'!F$40</f>
        <v>0</v>
      </c>
      <c r="EX18">
        <f>'別紙１-２'!G$40</f>
        <v>0</v>
      </c>
      <c r="EY18">
        <f>'別紙１-２'!F$41</f>
        <v>0</v>
      </c>
      <c r="EZ18">
        <f>'別紙１-２'!G$41</f>
        <v>0</v>
      </c>
      <c r="FA18">
        <f>'別紙１-２'!F$42</f>
        <v>0</v>
      </c>
      <c r="FB18">
        <f>'別紙１-２'!G$42</f>
        <v>0</v>
      </c>
    </row>
    <row r="19" spans="2:158">
      <c r="B19" t="str">
        <f>'別紙３-２'!B22&amp;"-"&amp;'別紙３-２'!D22</f>
        <v>-</v>
      </c>
      <c r="C19">
        <f>実績報告書!H$11</f>
        <v>0</v>
      </c>
      <c r="D19" t="str">
        <f>実績報告書!H$14&amp;実績報告書!K$14</f>
        <v/>
      </c>
      <c r="E19">
        <f>実績報告書!J$8</f>
        <v>0</v>
      </c>
      <c r="F19">
        <f>'別紙３-２'!G22</f>
        <v>0</v>
      </c>
      <c r="G19" t="str">
        <f>'別紙３-２'!H32&amp;" "&amp;'別紙３-２'!I32</f>
        <v xml:space="preserve"> </v>
      </c>
      <c r="H19" t="str">
        <f>実績報告書!F$29&amp;" "&amp;実績報告書!J$29</f>
        <v xml:space="preserve"> </v>
      </c>
      <c r="I19" s="311">
        <f>実績報告書!F$30</f>
        <v>0</v>
      </c>
      <c r="J19">
        <f>実績報告書!J$30</f>
        <v>0</v>
      </c>
      <c r="K19">
        <f>実績報告書!D$33</f>
        <v>0</v>
      </c>
      <c r="L19" t="str">
        <f>実績報告書!D$48</f>
        <v>✓</v>
      </c>
      <c r="M19">
        <f>実績報告書!H$9</f>
        <v>0</v>
      </c>
      <c r="N19" t="str">
        <f>実績報告書!D$49</f>
        <v>✓</v>
      </c>
      <c r="O19">
        <f>'別紙３-２'!E22</f>
        <v>0</v>
      </c>
      <c r="P19" t="str">
        <f>LEFT('別紙３-２'!G22,IFERROR(FIND("市",'別紙３-２'!G22),IFERROR(FIND("町",'別紙３-２'!G22),IFERROR(FIND("区",'別紙３-２'!G22),IFERROR(FIND("村",'別紙３-２'!G22),IFERROR(FIND("郡",'別紙３-２'!G22),0))))))</f>
        <v/>
      </c>
      <c r="Q19" t="str">
        <f>実績報告書!D$51</f>
        <v>✓</v>
      </c>
      <c r="R19" t="str">
        <f>実績報告書!E$35</f>
        <v>－</v>
      </c>
      <c r="S19" t="str">
        <f>実績報告書!E$36</f>
        <v>－</v>
      </c>
      <c r="T19" t="str">
        <f>実績報告書!E$37</f>
        <v>－</v>
      </c>
      <c r="U19">
        <f>実績報告書!D$50</f>
        <v>0</v>
      </c>
      <c r="V19">
        <f>実績報告書!D$34</f>
        <v>0</v>
      </c>
      <c r="X19" t="str">
        <f>実績報告書!H$48</f>
        <v>✓</v>
      </c>
      <c r="Y19" t="str">
        <f>'別紙３-２'!Q22</f>
        <v/>
      </c>
      <c r="Z19" t="str">
        <f>実績報告書!$H$49</f>
        <v>✓</v>
      </c>
      <c r="AA19">
        <f>'別紙３-２'!R22</f>
        <v>0</v>
      </c>
      <c r="AB19">
        <f>実績報告書!H$50</f>
        <v>0</v>
      </c>
      <c r="AC19" t="str">
        <f>'別紙１-２'!H$30</f>
        <v>取組</v>
      </c>
      <c r="AD19" t="str">
        <f>'別紙１-２'!J$30</f>
        <v/>
      </c>
      <c r="AE19">
        <f>実績報告書!D$52</f>
        <v>0</v>
      </c>
      <c r="AF19">
        <f>実績報告書!D$42</f>
        <v>0</v>
      </c>
      <c r="AG19" t="str">
        <f>実績報告書!$J$42&amp;"年"&amp;実績報告書!$L$42&amp;"月"</f>
        <v>年月</v>
      </c>
      <c r="AH19">
        <f>実績報告書!D$40</f>
        <v>0</v>
      </c>
      <c r="AI19" t="str">
        <f>実績報告書!$J$40&amp;"年"&amp;実績報告書!$L$40&amp;"月"</f>
        <v>年月</v>
      </c>
      <c r="AJ19">
        <f>実績報告書!D$41</f>
        <v>0</v>
      </c>
      <c r="AK19" t="str">
        <f>実績報告書!$J$41&amp;"年"&amp;実績報告書!$L$41&amp;"月"</f>
        <v>年月</v>
      </c>
      <c r="AL19">
        <f>実績報告書!$F$43</f>
        <v>0</v>
      </c>
      <c r="AM19" t="str">
        <f>実績報告書!$J$43&amp;"年"&amp;実績報告書!$L$43&amp;"月"</f>
        <v>年月</v>
      </c>
      <c r="AN19">
        <f>実績報告書!D$38</f>
        <v>0</v>
      </c>
      <c r="AO19" s="307">
        <f>実績報告書!D$39</f>
        <v>0</v>
      </c>
      <c r="AP19">
        <f>実績報告書!D$54</f>
        <v>0</v>
      </c>
      <c r="AQ19" t="str">
        <f>IF(ISNUMBER(SEARCH("排出量",'別紙１-２'!K$3)),"排出量",IF(ISNUMBER(SEARCH("排出原単位",'別紙１-２'!K$3)),"排出原単位",""))</f>
        <v>排出原単位</v>
      </c>
      <c r="AR19">
        <f>'別紙１-２'!G$16</f>
        <v>0</v>
      </c>
      <c r="AS19">
        <f>'別紙１-２'!G$17</f>
        <v>0</v>
      </c>
      <c r="AT19" s="307">
        <f>'別紙１-２'!F$20</f>
        <v>0</v>
      </c>
      <c r="AV19">
        <f>'別紙１-２'!G$16</f>
        <v>0</v>
      </c>
      <c r="AW19">
        <f>'別紙１-２'!G$17</f>
        <v>0</v>
      </c>
      <c r="AX19" s="307">
        <f>'別紙１-２'!H$33</f>
        <v>0</v>
      </c>
      <c r="BB19" t="str">
        <f>'別紙３-２'!Q22</f>
        <v/>
      </c>
      <c r="BE19">
        <f>'別紙３-２'!J22</f>
        <v>0</v>
      </c>
      <c r="BF19" s="308">
        <f>'別紙３-２'!M22</f>
        <v>0</v>
      </c>
      <c r="BG19" s="308"/>
      <c r="BH19" s="308">
        <f t="shared" si="0"/>
        <v>0</v>
      </c>
      <c r="BI19" s="309"/>
      <c r="BP19" s="310"/>
      <c r="BT19" s="310"/>
      <c r="BV19">
        <f t="shared" si="1"/>
        <v>0</v>
      </c>
      <c r="BW19" t="str">
        <f>'別紙２（No.16）'!G$13</f>
        <v>東北電力</v>
      </c>
      <c r="BX19">
        <f>'別紙２（No.16）'!AN$13</f>
        <v>0</v>
      </c>
      <c r="BY19">
        <f>'別紙２（No.16）'!AQ$13</f>
        <v>0.42099999999999999</v>
      </c>
      <c r="BZ19">
        <f>'別紙２（No.16）'!AT$13</f>
        <v>0</v>
      </c>
      <c r="CA19">
        <f>'別紙２（No.16）'!G$15</f>
        <v>0</v>
      </c>
      <c r="CB19">
        <f>'別紙２（No.16）'!AN$15</f>
        <v>0</v>
      </c>
      <c r="CC19" s="310">
        <f>'別紙２（No.16）'!AQ$15</f>
        <v>0</v>
      </c>
      <c r="CD19">
        <f>'別紙２（No.16）'!AT$15</f>
        <v>0</v>
      </c>
      <c r="CE19">
        <f>'別紙２（No.16）'!G$17</f>
        <v>0</v>
      </c>
      <c r="CF19">
        <f>'別紙２（No.16）'!AN$15</f>
        <v>0</v>
      </c>
      <c r="CG19" s="310">
        <f>'別紙２（No.16）'!AQ$17</f>
        <v>0</v>
      </c>
      <c r="CH19">
        <f>'別紙２（No.16）'!AT$17</f>
        <v>0</v>
      </c>
      <c r="CJ19" s="310"/>
      <c r="CL19">
        <f>'別紙２（No.16）'!AN$19</f>
        <v>0</v>
      </c>
      <c r="CM19" s="310">
        <f>'別紙２（No.16）'!AQ$19</f>
        <v>2.29</v>
      </c>
      <c r="CN19">
        <f>'別紙２（No.16）'!AT$19</f>
        <v>0</v>
      </c>
      <c r="CP19" s="310"/>
      <c r="CR19">
        <f>'別紙２（No.16）'!AN$21</f>
        <v>0</v>
      </c>
      <c r="CS19" s="310">
        <f>'別紙２（No.16）'!AQ$21</f>
        <v>2.5</v>
      </c>
      <c r="CT19">
        <f>'別紙２（No.16）'!AT$21</f>
        <v>0</v>
      </c>
      <c r="CV19" s="310"/>
      <c r="CX19">
        <f>'別紙２（No.16）'!AN$23</f>
        <v>0</v>
      </c>
      <c r="CY19" s="310">
        <f>'別紙２（No.16）'!AQ$23</f>
        <v>2.62</v>
      </c>
      <c r="CZ19">
        <f>'別紙２（No.16）'!AT$23</f>
        <v>0</v>
      </c>
      <c r="DB19" s="310"/>
      <c r="DD19">
        <f>'別紙２（No.16）'!AN$25</f>
        <v>0</v>
      </c>
      <c r="DE19" s="310">
        <f>'別紙２（No.16）'!AQ$25</f>
        <v>2.75</v>
      </c>
      <c r="DF19">
        <f>'別紙２（No.16）'!AT$25</f>
        <v>0</v>
      </c>
      <c r="DH19" s="310"/>
      <c r="DJ19">
        <f>'別紙２（No.16）'!AN$27</f>
        <v>0</v>
      </c>
      <c r="DK19" s="310">
        <f>'別紙２（No.16）'!AQ$27</f>
        <v>3.1</v>
      </c>
      <c r="DL19">
        <f>'別紙２（No.16）'!AT$27</f>
        <v>0</v>
      </c>
      <c r="DN19" s="310"/>
      <c r="DO19" s="310"/>
      <c r="DP19">
        <f>'別紙２（No.16）'!AN$31+'別紙２（No.16）'!AN$29</f>
        <v>0</v>
      </c>
      <c r="DQ19" s="310">
        <f>'別紙２（No.16）'!AQ$31</f>
        <v>2.99</v>
      </c>
      <c r="DR19">
        <f>'別紙２（No.16）'!AT$31+'別紙２（No.16）'!AT$29</f>
        <v>0</v>
      </c>
      <c r="DT19" s="310"/>
      <c r="DV19">
        <f>'別紙２（No.16）'!AN$33</f>
        <v>0</v>
      </c>
      <c r="DW19" s="310">
        <f>'別紙２（No.16）'!AQ$33</f>
        <v>0</v>
      </c>
      <c r="DX19">
        <f>'別紙２（No.16）'!AT$33</f>
        <v>0</v>
      </c>
      <c r="DZ19" s="310"/>
      <c r="EB19">
        <f>'別紙２（No.16）'!AT$35</f>
        <v>0</v>
      </c>
      <c r="EC19" s="310">
        <f>'別紙２（No.16）'!AW$35</f>
        <v>0</v>
      </c>
      <c r="ED19">
        <f>'別紙２（No.16）'!AZ$35</f>
        <v>0</v>
      </c>
      <c r="EE19">
        <f>'別紙１-２'!F$8</f>
        <v>0</v>
      </c>
      <c r="EF19">
        <f>'別紙１-２'!F$11</f>
        <v>0</v>
      </c>
      <c r="EG19">
        <f>'別紙１-２'!G$11</f>
        <v>0</v>
      </c>
      <c r="EH19">
        <f>'別紙１-２'!J$11</f>
        <v>0</v>
      </c>
      <c r="EI19">
        <f>'別紙１-２'!F$12</f>
        <v>0</v>
      </c>
      <c r="EJ19">
        <f>'別紙１-２'!G$12</f>
        <v>0</v>
      </c>
      <c r="EK19">
        <f>'別紙１-２'!J$12</f>
        <v>0</v>
      </c>
      <c r="EL19">
        <f>'別紙１-２'!F$13</f>
        <v>0</v>
      </c>
      <c r="EM19">
        <f>'別紙１-２'!G$13</f>
        <v>0</v>
      </c>
      <c r="EN19">
        <f>'別紙１-２'!J$13</f>
        <v>0</v>
      </c>
      <c r="EO19">
        <f>'別紙１-２'!F$13</f>
        <v>0</v>
      </c>
      <c r="EP19">
        <f>'別紙１-２'!G$14</f>
        <v>0</v>
      </c>
      <c r="EQ19">
        <f>'別紙１-２'!J$14</f>
        <v>0</v>
      </c>
      <c r="ER19" s="307">
        <f>'別紙１-２'!F$24</f>
        <v>0</v>
      </c>
      <c r="ES19">
        <f>'別紙１-２'!F$25</f>
        <v>0</v>
      </c>
      <c r="ET19">
        <f>'別紙１-２'!F$28</f>
        <v>0</v>
      </c>
      <c r="EU19" s="307">
        <f>'別紙１-２'!F$39</f>
        <v>0</v>
      </c>
      <c r="EV19">
        <f>'別紙１-２'!G$39</f>
        <v>0</v>
      </c>
      <c r="EW19">
        <f>'別紙１-２'!F$40</f>
        <v>0</v>
      </c>
      <c r="EX19">
        <f>'別紙１-２'!G$40</f>
        <v>0</v>
      </c>
      <c r="EY19">
        <f>'別紙１-２'!F$41</f>
        <v>0</v>
      </c>
      <c r="EZ19">
        <f>'別紙１-２'!G$41</f>
        <v>0</v>
      </c>
      <c r="FA19">
        <f>'別紙１-２'!F$42</f>
        <v>0</v>
      </c>
      <c r="FB19">
        <f>'別紙１-２'!G$42</f>
        <v>0</v>
      </c>
    </row>
    <row r="20" spans="2:158">
      <c r="B20" t="str">
        <f>'別紙３-２'!B23&amp;"-"&amp;'別紙３-２'!D23</f>
        <v>-</v>
      </c>
      <c r="C20">
        <f>実績報告書!H$11</f>
        <v>0</v>
      </c>
      <c r="D20" t="str">
        <f>実績報告書!H$14&amp;実績報告書!K$14</f>
        <v/>
      </c>
      <c r="E20">
        <f>実績報告書!J$8</f>
        <v>0</v>
      </c>
      <c r="F20">
        <f>'別紙３-２'!G23</f>
        <v>0</v>
      </c>
      <c r="G20" t="str">
        <f>'別紙３-２'!H33&amp;" "&amp;'別紙３-２'!I33</f>
        <v xml:space="preserve"> </v>
      </c>
      <c r="H20" t="str">
        <f>実績報告書!F$29&amp;" "&amp;実績報告書!J$29</f>
        <v xml:space="preserve"> </v>
      </c>
      <c r="I20" s="311">
        <f>実績報告書!F$30</f>
        <v>0</v>
      </c>
      <c r="J20">
        <f>実績報告書!J$30</f>
        <v>0</v>
      </c>
      <c r="K20">
        <f>実績報告書!D$33</f>
        <v>0</v>
      </c>
      <c r="L20" t="str">
        <f>実績報告書!D$48</f>
        <v>✓</v>
      </c>
      <c r="M20">
        <f>実績報告書!H$9</f>
        <v>0</v>
      </c>
      <c r="N20" t="str">
        <f>実績報告書!D$49</f>
        <v>✓</v>
      </c>
      <c r="O20">
        <f>'別紙３-２'!E23</f>
        <v>0</v>
      </c>
      <c r="P20" t="str">
        <f>LEFT('別紙３-２'!G23,IFERROR(FIND("市",'別紙３-２'!G23),IFERROR(FIND("町",'別紙３-２'!G23),IFERROR(FIND("区",'別紙３-２'!G23),IFERROR(FIND("村",'別紙３-２'!G23),IFERROR(FIND("郡",'別紙３-２'!G23),0))))))</f>
        <v/>
      </c>
      <c r="Q20" t="str">
        <f>実績報告書!D$51</f>
        <v>✓</v>
      </c>
      <c r="R20" t="str">
        <f>実績報告書!E$35</f>
        <v>－</v>
      </c>
      <c r="S20" t="str">
        <f>実績報告書!E$36</f>
        <v>－</v>
      </c>
      <c r="T20" t="str">
        <f>実績報告書!E$37</f>
        <v>－</v>
      </c>
      <c r="U20">
        <f>実績報告書!D$50</f>
        <v>0</v>
      </c>
      <c r="V20">
        <f>実績報告書!D$34</f>
        <v>0</v>
      </c>
      <c r="X20" t="str">
        <f>実績報告書!H$48</f>
        <v>✓</v>
      </c>
      <c r="Y20" t="str">
        <f>'別紙３-２'!Q23</f>
        <v/>
      </c>
      <c r="Z20" t="str">
        <f>実績報告書!$H$49</f>
        <v>✓</v>
      </c>
      <c r="AA20">
        <f>'別紙３-２'!R23</f>
        <v>0</v>
      </c>
      <c r="AB20">
        <f>実績報告書!H$50</f>
        <v>0</v>
      </c>
      <c r="AC20" t="str">
        <f>'別紙１-２'!H$30</f>
        <v>取組</v>
      </c>
      <c r="AD20" t="str">
        <f>'別紙１-２'!J$30</f>
        <v/>
      </c>
      <c r="AE20">
        <f>実績報告書!D$52</f>
        <v>0</v>
      </c>
      <c r="AF20">
        <f>実績報告書!D$42</f>
        <v>0</v>
      </c>
      <c r="AG20" t="str">
        <f>実績報告書!$J$42&amp;"年"&amp;実績報告書!$L$42&amp;"月"</f>
        <v>年月</v>
      </c>
      <c r="AH20">
        <f>実績報告書!D$40</f>
        <v>0</v>
      </c>
      <c r="AI20" t="str">
        <f>実績報告書!$J$40&amp;"年"&amp;実績報告書!$L$40&amp;"月"</f>
        <v>年月</v>
      </c>
      <c r="AJ20">
        <f>実績報告書!D$41</f>
        <v>0</v>
      </c>
      <c r="AK20" t="str">
        <f>実績報告書!$J$41&amp;"年"&amp;実績報告書!$L$41&amp;"月"</f>
        <v>年月</v>
      </c>
      <c r="AL20">
        <f>実績報告書!$F$43</f>
        <v>0</v>
      </c>
      <c r="AM20" t="str">
        <f>実績報告書!$J$43&amp;"年"&amp;実績報告書!$L$43&amp;"月"</f>
        <v>年月</v>
      </c>
      <c r="AN20">
        <f>実績報告書!D$38</f>
        <v>0</v>
      </c>
      <c r="AO20" s="307">
        <f>実績報告書!D$39</f>
        <v>0</v>
      </c>
      <c r="AP20">
        <f>実績報告書!D$54</f>
        <v>0</v>
      </c>
      <c r="AQ20" t="str">
        <f>IF(ISNUMBER(SEARCH("排出量",'別紙１-２'!K$3)),"排出量",IF(ISNUMBER(SEARCH("排出原単位",'別紙１-２'!K$3)),"排出原単位",""))</f>
        <v>排出原単位</v>
      </c>
      <c r="AR20">
        <f>'別紙１-２'!G$16</f>
        <v>0</v>
      </c>
      <c r="AS20">
        <f>'別紙１-２'!G$17</f>
        <v>0</v>
      </c>
      <c r="AT20" s="307">
        <f>'別紙１-２'!F$20</f>
        <v>0</v>
      </c>
      <c r="AV20">
        <f>'別紙１-２'!G$16</f>
        <v>0</v>
      </c>
      <c r="AW20">
        <f>'別紙１-２'!G$17</f>
        <v>0</v>
      </c>
      <c r="AX20" s="307">
        <f>'別紙１-２'!H$33</f>
        <v>0</v>
      </c>
      <c r="BB20" t="str">
        <f>'別紙３-２'!Q23</f>
        <v/>
      </c>
      <c r="BE20">
        <f>'別紙３-２'!J23</f>
        <v>0</v>
      </c>
      <c r="BF20" s="308">
        <f>'別紙３-２'!M23</f>
        <v>0</v>
      </c>
      <c r="BG20" s="308"/>
      <c r="BH20" s="308">
        <f t="shared" si="0"/>
        <v>0</v>
      </c>
      <c r="BI20" s="309"/>
      <c r="BP20" s="310"/>
      <c r="BT20" s="310"/>
      <c r="BV20">
        <f t="shared" si="1"/>
        <v>0</v>
      </c>
      <c r="BW20" t="str">
        <f>'別紙２（No.17）'!G$13</f>
        <v>東北電力</v>
      </c>
      <c r="BX20">
        <f>'別紙２（No.17）'!AN$13</f>
        <v>0</v>
      </c>
      <c r="BY20">
        <f>'別紙２（No.17）'!AQ$13</f>
        <v>0.42099999999999999</v>
      </c>
      <c r="BZ20">
        <f>'別紙２（No.17）'!AT$13</f>
        <v>0</v>
      </c>
      <c r="CA20">
        <f>'別紙２（No.17）'!G$15</f>
        <v>0</v>
      </c>
      <c r="CB20">
        <f>'別紙２（No.17）'!AN$15</f>
        <v>0</v>
      </c>
      <c r="CC20" s="310">
        <f>'別紙２（No.17）'!AQ$15</f>
        <v>0</v>
      </c>
      <c r="CD20">
        <f>'別紙２（No.17）'!AT$15</f>
        <v>0</v>
      </c>
      <c r="CE20">
        <f>'別紙２（No.17）'!G$17</f>
        <v>0</v>
      </c>
      <c r="CF20">
        <f>'別紙２（No.17）'!AN$15</f>
        <v>0</v>
      </c>
      <c r="CG20" s="310">
        <f>'別紙２（No.17）'!AQ$17</f>
        <v>0</v>
      </c>
      <c r="CH20">
        <f>'別紙２（No.17）'!AT$17</f>
        <v>0</v>
      </c>
      <c r="CJ20" s="310"/>
      <c r="CL20">
        <f>'別紙２（No.17）'!AN$19</f>
        <v>0</v>
      </c>
      <c r="CM20" s="310">
        <f>'別紙２（No.17）'!AQ$19</f>
        <v>2.29</v>
      </c>
      <c r="CN20">
        <f>'別紙２（No.17）'!AT$19</f>
        <v>0</v>
      </c>
      <c r="CP20" s="310"/>
      <c r="CR20">
        <f>'別紙２（No.17）'!AN$21</f>
        <v>0</v>
      </c>
      <c r="CS20" s="310">
        <f>'別紙２（No.17）'!AQ$21</f>
        <v>2.5</v>
      </c>
      <c r="CT20">
        <f>'別紙２（No.17）'!AT$21</f>
        <v>0</v>
      </c>
      <c r="CV20" s="310"/>
      <c r="CX20">
        <f>'別紙２（No.17）'!AN$23</f>
        <v>0</v>
      </c>
      <c r="CY20" s="310">
        <f>'別紙２（No.17）'!AQ$23</f>
        <v>2.62</v>
      </c>
      <c r="CZ20">
        <f>'別紙２（No.17）'!AT$23</f>
        <v>0</v>
      </c>
      <c r="DB20" s="310"/>
      <c r="DD20">
        <f>'別紙２（No.17）'!AN$25</f>
        <v>0</v>
      </c>
      <c r="DE20" s="310">
        <f>'別紙２（No.17）'!AQ$25</f>
        <v>2.75</v>
      </c>
      <c r="DF20">
        <f>'別紙２（No.17）'!AT$25</f>
        <v>0</v>
      </c>
      <c r="DH20" s="310"/>
      <c r="DJ20">
        <f>'別紙２（No.17）'!AN$27</f>
        <v>0</v>
      </c>
      <c r="DK20" s="310">
        <f>'別紙２（No.17）'!AQ$27</f>
        <v>3.1</v>
      </c>
      <c r="DL20">
        <f>'別紙２（No.17）'!AT$27</f>
        <v>0</v>
      </c>
      <c r="DN20" s="310"/>
      <c r="DO20" s="310"/>
      <c r="DP20">
        <f>'別紙２（No.17）'!AN$31+'別紙２（No.17）'!AN$29</f>
        <v>0</v>
      </c>
      <c r="DQ20" s="310">
        <f>'別紙２（No.17）'!AQ$31</f>
        <v>2.99</v>
      </c>
      <c r="DR20">
        <f>'別紙２（No.17）'!AT$31+'別紙２（No.17）'!AT$29</f>
        <v>0</v>
      </c>
      <c r="DT20" s="310"/>
      <c r="DV20">
        <f>'別紙２（No.17）'!AN$33</f>
        <v>0</v>
      </c>
      <c r="DW20" s="310">
        <f>'別紙２（No.17）'!AQ$33</f>
        <v>0</v>
      </c>
      <c r="DX20">
        <f>'別紙２（No.17）'!AT$33</f>
        <v>0</v>
      </c>
      <c r="DZ20" s="310"/>
      <c r="EB20">
        <f>'別紙２（No.17）'!AT$35</f>
        <v>0</v>
      </c>
      <c r="EC20" s="310">
        <f>'別紙２（No.17）'!AW$35</f>
        <v>0</v>
      </c>
      <c r="ED20">
        <f>'別紙２（No.17）'!AZ$35</f>
        <v>0</v>
      </c>
      <c r="EE20">
        <f>'別紙１-２'!F$8</f>
        <v>0</v>
      </c>
      <c r="EF20">
        <f>'別紙１-２'!F$11</f>
        <v>0</v>
      </c>
      <c r="EG20">
        <f>'別紙１-２'!G$11</f>
        <v>0</v>
      </c>
      <c r="EH20">
        <f>'別紙１-２'!J$11</f>
        <v>0</v>
      </c>
      <c r="EI20">
        <f>'別紙１-２'!F$12</f>
        <v>0</v>
      </c>
      <c r="EJ20">
        <f>'別紙１-２'!G$12</f>
        <v>0</v>
      </c>
      <c r="EK20">
        <f>'別紙１-２'!J$12</f>
        <v>0</v>
      </c>
      <c r="EL20">
        <f>'別紙１-２'!F$13</f>
        <v>0</v>
      </c>
      <c r="EM20">
        <f>'別紙１-２'!G$13</f>
        <v>0</v>
      </c>
      <c r="EN20">
        <f>'別紙１-２'!J$13</f>
        <v>0</v>
      </c>
      <c r="EO20">
        <f>'別紙１-２'!F$13</f>
        <v>0</v>
      </c>
      <c r="EP20">
        <f>'別紙１-２'!G$14</f>
        <v>0</v>
      </c>
      <c r="EQ20">
        <f>'別紙１-２'!J$14</f>
        <v>0</v>
      </c>
      <c r="ER20" s="307">
        <f>'別紙１-２'!F$24</f>
        <v>0</v>
      </c>
      <c r="ES20">
        <f>'別紙１-２'!F$25</f>
        <v>0</v>
      </c>
      <c r="ET20">
        <f>'別紙１-２'!F$28</f>
        <v>0</v>
      </c>
      <c r="EU20" s="307">
        <f>'別紙１-２'!F$39</f>
        <v>0</v>
      </c>
      <c r="EV20">
        <f>'別紙１-２'!G$39</f>
        <v>0</v>
      </c>
      <c r="EW20">
        <f>'別紙１-２'!F$40</f>
        <v>0</v>
      </c>
      <c r="EX20">
        <f>'別紙１-２'!G$40</f>
        <v>0</v>
      </c>
      <c r="EY20">
        <f>'別紙１-２'!F$41</f>
        <v>0</v>
      </c>
      <c r="EZ20">
        <f>'別紙１-２'!G$41</f>
        <v>0</v>
      </c>
      <c r="FA20">
        <f>'別紙１-２'!F$42</f>
        <v>0</v>
      </c>
      <c r="FB20">
        <f>'別紙１-２'!G$42</f>
        <v>0</v>
      </c>
    </row>
    <row r="21" spans="2:158">
      <c r="B21" t="str">
        <f>'別紙３-２'!B24&amp;"-"&amp;'別紙３-２'!D24</f>
        <v>-</v>
      </c>
      <c r="C21">
        <f>実績報告書!H$11</f>
        <v>0</v>
      </c>
      <c r="D21" t="str">
        <f>実績報告書!H$14&amp;実績報告書!K$14</f>
        <v/>
      </c>
      <c r="E21">
        <f>実績報告書!J$8</f>
        <v>0</v>
      </c>
      <c r="F21">
        <f>'別紙３-２'!G24</f>
        <v>0</v>
      </c>
      <c r="G21" t="str">
        <f>'別紙３-２'!H34&amp;" "&amp;'別紙３-２'!I34</f>
        <v xml:space="preserve"> </v>
      </c>
      <c r="H21" t="str">
        <f>実績報告書!F$29&amp;" "&amp;実績報告書!J$29</f>
        <v xml:space="preserve"> </v>
      </c>
      <c r="I21" s="311">
        <f>実績報告書!F$30</f>
        <v>0</v>
      </c>
      <c r="J21">
        <f>実績報告書!J$30</f>
        <v>0</v>
      </c>
      <c r="K21">
        <f>実績報告書!D$33</f>
        <v>0</v>
      </c>
      <c r="L21" t="str">
        <f>実績報告書!D$48</f>
        <v>✓</v>
      </c>
      <c r="M21">
        <f>実績報告書!H$9</f>
        <v>0</v>
      </c>
      <c r="N21" t="str">
        <f>実績報告書!D$49</f>
        <v>✓</v>
      </c>
      <c r="O21">
        <f>'別紙３-２'!E24</f>
        <v>0</v>
      </c>
      <c r="P21" t="str">
        <f>LEFT('別紙３-２'!G24,IFERROR(FIND("市",'別紙３-２'!G24),IFERROR(FIND("町",'別紙３-２'!G24),IFERROR(FIND("区",'別紙３-２'!G24),IFERROR(FIND("村",'別紙３-２'!G24),IFERROR(FIND("郡",'別紙３-２'!G24),0))))))</f>
        <v/>
      </c>
      <c r="Q21" t="str">
        <f>実績報告書!D$51</f>
        <v>✓</v>
      </c>
      <c r="R21" t="str">
        <f>実績報告書!E$35</f>
        <v>－</v>
      </c>
      <c r="S21" t="str">
        <f>実績報告書!E$36</f>
        <v>－</v>
      </c>
      <c r="T21" t="str">
        <f>実績報告書!E$37</f>
        <v>－</v>
      </c>
      <c r="U21">
        <f>実績報告書!D$50</f>
        <v>0</v>
      </c>
      <c r="V21">
        <f>実績報告書!D$34</f>
        <v>0</v>
      </c>
      <c r="X21" t="str">
        <f>実績報告書!H$48</f>
        <v>✓</v>
      </c>
      <c r="Y21" t="str">
        <f>'別紙３-２'!Q24</f>
        <v/>
      </c>
      <c r="Z21" t="str">
        <f>実績報告書!$H$49</f>
        <v>✓</v>
      </c>
      <c r="AA21">
        <f>'別紙３-２'!R24</f>
        <v>0</v>
      </c>
      <c r="AB21">
        <f>実績報告書!H$50</f>
        <v>0</v>
      </c>
      <c r="AC21" t="str">
        <f>'別紙１-２'!H$30</f>
        <v>取組</v>
      </c>
      <c r="AD21" t="str">
        <f>'別紙１-２'!J$30</f>
        <v/>
      </c>
      <c r="AE21">
        <f>実績報告書!D$52</f>
        <v>0</v>
      </c>
      <c r="AF21">
        <f>実績報告書!D$42</f>
        <v>0</v>
      </c>
      <c r="AG21" t="str">
        <f>実績報告書!$J$42&amp;"年"&amp;実績報告書!$L$42&amp;"月"</f>
        <v>年月</v>
      </c>
      <c r="AH21">
        <f>実績報告書!D$40</f>
        <v>0</v>
      </c>
      <c r="AI21" t="str">
        <f>実績報告書!$J$40&amp;"年"&amp;実績報告書!$L$40&amp;"月"</f>
        <v>年月</v>
      </c>
      <c r="AJ21">
        <f>実績報告書!D$41</f>
        <v>0</v>
      </c>
      <c r="AK21" t="str">
        <f>実績報告書!$J$41&amp;"年"&amp;実績報告書!$L$41&amp;"月"</f>
        <v>年月</v>
      </c>
      <c r="AL21">
        <f>実績報告書!$F$43</f>
        <v>0</v>
      </c>
      <c r="AM21" t="str">
        <f>実績報告書!$J$43&amp;"年"&amp;実績報告書!$L$43&amp;"月"</f>
        <v>年月</v>
      </c>
      <c r="AN21">
        <f>実績報告書!D$38</f>
        <v>0</v>
      </c>
      <c r="AO21" s="307">
        <f>実績報告書!D$39</f>
        <v>0</v>
      </c>
      <c r="AP21">
        <f>実績報告書!D$54</f>
        <v>0</v>
      </c>
      <c r="AQ21" t="str">
        <f>IF(ISNUMBER(SEARCH("排出量",'別紙１-２'!K$3)),"排出量",IF(ISNUMBER(SEARCH("排出原単位",'別紙１-２'!K$3)),"排出原単位",""))</f>
        <v>排出原単位</v>
      </c>
      <c r="AR21">
        <f>'別紙１-２'!G$16</f>
        <v>0</v>
      </c>
      <c r="AS21">
        <f>'別紙１-２'!G$17</f>
        <v>0</v>
      </c>
      <c r="AT21" s="307">
        <f>'別紙１-２'!F$20</f>
        <v>0</v>
      </c>
      <c r="AV21">
        <f>'別紙１-２'!G$16</f>
        <v>0</v>
      </c>
      <c r="AW21">
        <f>'別紙１-２'!G$17</f>
        <v>0</v>
      </c>
      <c r="AX21" s="307">
        <f>'別紙１-２'!H$33</f>
        <v>0</v>
      </c>
      <c r="BB21" t="str">
        <f>'別紙３-２'!Q24</f>
        <v/>
      </c>
      <c r="BE21">
        <f>'別紙３-２'!J24</f>
        <v>0</v>
      </c>
      <c r="BF21" s="308">
        <f>'別紙３-２'!M24</f>
        <v>0</v>
      </c>
      <c r="BG21" s="308"/>
      <c r="BH21" s="308">
        <f t="shared" si="0"/>
        <v>0</v>
      </c>
      <c r="BI21" s="309"/>
      <c r="BP21" s="310"/>
      <c r="BT21" s="310"/>
      <c r="BV21">
        <f t="shared" si="1"/>
        <v>0</v>
      </c>
      <c r="BW21" t="str">
        <f>'別紙２（No.18）'!G$13</f>
        <v>東北電力</v>
      </c>
      <c r="BX21">
        <f>'別紙２（No.18）'!AN$13</f>
        <v>0</v>
      </c>
      <c r="BY21">
        <f>'別紙２（No.18）'!AQ$13</f>
        <v>0.42099999999999999</v>
      </c>
      <c r="BZ21">
        <f>'別紙２（No.18）'!AT$13</f>
        <v>0</v>
      </c>
      <c r="CA21">
        <f>'別紙２（No.18）'!G$15</f>
        <v>0</v>
      </c>
      <c r="CB21">
        <f>'別紙２（No.18）'!AN$15</f>
        <v>0</v>
      </c>
      <c r="CC21" s="310">
        <f>'別紙２（No.18）'!AQ$15</f>
        <v>0</v>
      </c>
      <c r="CD21">
        <f>'別紙２（No.18）'!AT$15</f>
        <v>0</v>
      </c>
      <c r="CE21">
        <f>'別紙２（No.18）'!G$17</f>
        <v>0</v>
      </c>
      <c r="CF21">
        <f>'別紙２（No.18）'!AN$15</f>
        <v>0</v>
      </c>
      <c r="CG21" s="310">
        <f>'別紙２（No.18）'!AQ$17</f>
        <v>0</v>
      </c>
      <c r="CH21">
        <f>'別紙２（No.18）'!AT$17</f>
        <v>0</v>
      </c>
      <c r="CJ21" s="310"/>
      <c r="CL21">
        <f>'別紙２（No.18）'!AN$19</f>
        <v>0</v>
      </c>
      <c r="CM21" s="310">
        <f>'別紙２（No.18）'!AQ$19</f>
        <v>2.29</v>
      </c>
      <c r="CN21">
        <f>'別紙２（No.18）'!AT$19</f>
        <v>0</v>
      </c>
      <c r="CP21" s="310"/>
      <c r="CR21">
        <f>'別紙２（No.18）'!AN$21</f>
        <v>0</v>
      </c>
      <c r="CS21" s="310">
        <f>'別紙２（No.18）'!AQ$21</f>
        <v>2.5</v>
      </c>
      <c r="CT21">
        <f>'別紙２（No.18）'!AT$21</f>
        <v>0</v>
      </c>
      <c r="CV21" s="310"/>
      <c r="CX21">
        <f>'別紙２（No.18）'!AN$23</f>
        <v>0</v>
      </c>
      <c r="CY21" s="310">
        <f>'別紙２（No.18）'!AQ$23</f>
        <v>2.62</v>
      </c>
      <c r="CZ21">
        <f>'別紙２（No.18）'!AT$23</f>
        <v>0</v>
      </c>
      <c r="DB21" s="310"/>
      <c r="DD21">
        <f>'別紙２（No.18）'!AN$25</f>
        <v>0</v>
      </c>
      <c r="DE21" s="310">
        <f>'別紙２（No.18）'!AQ$25</f>
        <v>2.75</v>
      </c>
      <c r="DF21">
        <f>'別紙２（No.18）'!AT$25</f>
        <v>0</v>
      </c>
      <c r="DH21" s="310"/>
      <c r="DJ21">
        <f>'別紙２（No.18）'!AN$27</f>
        <v>0</v>
      </c>
      <c r="DK21" s="310">
        <f>'別紙２（No.18）'!AQ$27</f>
        <v>3.1</v>
      </c>
      <c r="DL21">
        <f>'別紙２（No.18）'!AT$27</f>
        <v>0</v>
      </c>
      <c r="DN21" s="310"/>
      <c r="DO21" s="310"/>
      <c r="DP21">
        <f>'別紙２（No.18）'!AN$31+'別紙２（No.18）'!AN$29</f>
        <v>0</v>
      </c>
      <c r="DQ21" s="310">
        <f>'別紙２（No.18）'!AQ$31</f>
        <v>2.99</v>
      </c>
      <c r="DR21">
        <f>'別紙２（No.18）'!AT$31+'別紙２（No.18）'!AT$29</f>
        <v>0</v>
      </c>
      <c r="DT21" s="310"/>
      <c r="DV21">
        <f>'別紙２（No.18）'!AN$33</f>
        <v>0</v>
      </c>
      <c r="DW21" s="310">
        <f>'別紙２（No.18）'!AQ$33</f>
        <v>0</v>
      </c>
      <c r="DX21">
        <f>'別紙２（No.18）'!AT$33</f>
        <v>0</v>
      </c>
      <c r="DZ21" s="310"/>
      <c r="EB21">
        <f>'別紙２（No.18）'!AT$35</f>
        <v>0</v>
      </c>
      <c r="EC21" s="310">
        <f>'別紙２（No.18）'!AW$35</f>
        <v>0</v>
      </c>
      <c r="ED21">
        <f>'別紙２（No.18）'!AZ$35</f>
        <v>0</v>
      </c>
      <c r="EE21">
        <f>'別紙１-２'!F$8</f>
        <v>0</v>
      </c>
      <c r="EF21">
        <f>'別紙１-２'!F$11</f>
        <v>0</v>
      </c>
      <c r="EG21">
        <f>'別紙１-２'!G$11</f>
        <v>0</v>
      </c>
      <c r="EH21">
        <f>'別紙１-２'!J$11</f>
        <v>0</v>
      </c>
      <c r="EI21">
        <f>'別紙１-２'!F$12</f>
        <v>0</v>
      </c>
      <c r="EJ21">
        <f>'別紙１-２'!G$12</f>
        <v>0</v>
      </c>
      <c r="EK21">
        <f>'別紙１-２'!J$12</f>
        <v>0</v>
      </c>
      <c r="EL21">
        <f>'別紙１-２'!F$13</f>
        <v>0</v>
      </c>
      <c r="EM21">
        <f>'別紙１-２'!G$13</f>
        <v>0</v>
      </c>
      <c r="EN21">
        <f>'別紙１-２'!J$13</f>
        <v>0</v>
      </c>
      <c r="EO21">
        <f>'別紙１-２'!F$13</f>
        <v>0</v>
      </c>
      <c r="EP21">
        <f>'別紙１-２'!G$14</f>
        <v>0</v>
      </c>
      <c r="EQ21">
        <f>'別紙１-２'!J$14</f>
        <v>0</v>
      </c>
      <c r="ER21" s="307">
        <f>'別紙１-２'!F$24</f>
        <v>0</v>
      </c>
      <c r="ES21">
        <f>'別紙１-２'!F$25</f>
        <v>0</v>
      </c>
      <c r="ET21">
        <f>'別紙１-２'!F$28</f>
        <v>0</v>
      </c>
      <c r="EU21" s="307">
        <f>'別紙１-２'!F$39</f>
        <v>0</v>
      </c>
      <c r="EV21">
        <f>'別紙１-２'!G$39</f>
        <v>0</v>
      </c>
      <c r="EW21">
        <f>'別紙１-２'!F$40</f>
        <v>0</v>
      </c>
      <c r="EX21">
        <f>'別紙１-２'!G$40</f>
        <v>0</v>
      </c>
      <c r="EY21">
        <f>'別紙１-２'!F$41</f>
        <v>0</v>
      </c>
      <c r="EZ21">
        <f>'別紙１-２'!G$41</f>
        <v>0</v>
      </c>
      <c r="FA21">
        <f>'別紙１-２'!F$42</f>
        <v>0</v>
      </c>
      <c r="FB21">
        <f>'別紙１-２'!G$42</f>
        <v>0</v>
      </c>
    </row>
    <row r="22" spans="2:158">
      <c r="B22" t="str">
        <f>'別紙３-２'!B25&amp;"-"&amp;'別紙３-２'!D25</f>
        <v>-</v>
      </c>
      <c r="C22">
        <f>実績報告書!H$11</f>
        <v>0</v>
      </c>
      <c r="D22" t="str">
        <f>実績報告書!H$14&amp;実績報告書!K$14</f>
        <v/>
      </c>
      <c r="E22">
        <f>実績報告書!J$8</f>
        <v>0</v>
      </c>
      <c r="F22">
        <f>'別紙３-２'!G25</f>
        <v>0</v>
      </c>
      <c r="G22" t="str">
        <f>'別紙３-２'!H35&amp;" "&amp;'別紙３-２'!I35</f>
        <v xml:space="preserve"> </v>
      </c>
      <c r="H22" t="str">
        <f>実績報告書!F$29&amp;" "&amp;実績報告書!J$29</f>
        <v xml:space="preserve"> </v>
      </c>
      <c r="I22" s="311">
        <f>実績報告書!F$30</f>
        <v>0</v>
      </c>
      <c r="J22">
        <f>実績報告書!J$30</f>
        <v>0</v>
      </c>
      <c r="K22">
        <f>実績報告書!D$33</f>
        <v>0</v>
      </c>
      <c r="L22" t="str">
        <f>実績報告書!D$48</f>
        <v>✓</v>
      </c>
      <c r="M22">
        <f>実績報告書!H$9</f>
        <v>0</v>
      </c>
      <c r="N22" t="str">
        <f>実績報告書!D$49</f>
        <v>✓</v>
      </c>
      <c r="O22">
        <f>'別紙３-２'!E25</f>
        <v>0</v>
      </c>
      <c r="P22" t="str">
        <f>LEFT('別紙３-２'!G25,IFERROR(FIND("市",'別紙３-２'!G25),IFERROR(FIND("町",'別紙３-２'!G25),IFERROR(FIND("区",'別紙３-２'!G25),IFERROR(FIND("村",'別紙３-２'!G25),IFERROR(FIND("郡",'別紙３-２'!G25),0))))))</f>
        <v/>
      </c>
      <c r="Q22" t="str">
        <f>実績報告書!D$51</f>
        <v>✓</v>
      </c>
      <c r="R22" t="str">
        <f>実績報告書!E$35</f>
        <v>－</v>
      </c>
      <c r="S22" t="str">
        <f>実績報告書!E$36</f>
        <v>－</v>
      </c>
      <c r="T22" t="str">
        <f>実績報告書!E$37</f>
        <v>－</v>
      </c>
      <c r="U22">
        <f>実績報告書!D$50</f>
        <v>0</v>
      </c>
      <c r="V22">
        <f>実績報告書!D$34</f>
        <v>0</v>
      </c>
      <c r="X22" t="str">
        <f>実績報告書!H$48</f>
        <v>✓</v>
      </c>
      <c r="Y22" t="str">
        <f>'別紙３-２'!Q25</f>
        <v/>
      </c>
      <c r="Z22" t="str">
        <f>実績報告書!$H$49</f>
        <v>✓</v>
      </c>
      <c r="AA22">
        <f>'別紙３-２'!R25</f>
        <v>0</v>
      </c>
      <c r="AB22">
        <f>実績報告書!H$50</f>
        <v>0</v>
      </c>
      <c r="AC22" t="str">
        <f>'別紙１-２'!H$30</f>
        <v>取組</v>
      </c>
      <c r="AD22" t="str">
        <f>'別紙１-２'!J$30</f>
        <v/>
      </c>
      <c r="AE22">
        <f>実績報告書!D$52</f>
        <v>0</v>
      </c>
      <c r="AF22">
        <f>実績報告書!D$42</f>
        <v>0</v>
      </c>
      <c r="AG22" t="str">
        <f>実績報告書!$J$42&amp;"年"&amp;実績報告書!$L$42&amp;"月"</f>
        <v>年月</v>
      </c>
      <c r="AH22">
        <f>実績報告書!D$40</f>
        <v>0</v>
      </c>
      <c r="AI22" t="str">
        <f>実績報告書!$J$40&amp;"年"&amp;実績報告書!$L$40&amp;"月"</f>
        <v>年月</v>
      </c>
      <c r="AJ22">
        <f>実績報告書!D$41</f>
        <v>0</v>
      </c>
      <c r="AK22" t="str">
        <f>実績報告書!$J$41&amp;"年"&amp;実績報告書!$L$41&amp;"月"</f>
        <v>年月</v>
      </c>
      <c r="AL22">
        <f>実績報告書!$F$43</f>
        <v>0</v>
      </c>
      <c r="AM22" t="str">
        <f>実績報告書!$J$43&amp;"年"&amp;実績報告書!$L$43&amp;"月"</f>
        <v>年月</v>
      </c>
      <c r="AN22">
        <f>実績報告書!D$38</f>
        <v>0</v>
      </c>
      <c r="AO22" s="307">
        <f>実績報告書!D$39</f>
        <v>0</v>
      </c>
      <c r="AP22">
        <f>実績報告書!D$54</f>
        <v>0</v>
      </c>
      <c r="AQ22" t="str">
        <f>IF(ISNUMBER(SEARCH("排出量",'別紙１-２'!K$3)),"排出量",IF(ISNUMBER(SEARCH("排出原単位",'別紙１-２'!K$3)),"排出原単位",""))</f>
        <v>排出原単位</v>
      </c>
      <c r="AR22">
        <f>'別紙１-２'!G$16</f>
        <v>0</v>
      </c>
      <c r="AS22">
        <f>'別紙１-２'!G$17</f>
        <v>0</v>
      </c>
      <c r="AT22" s="307">
        <f>'別紙１-２'!F$20</f>
        <v>0</v>
      </c>
      <c r="AV22">
        <f>'別紙１-２'!G$16</f>
        <v>0</v>
      </c>
      <c r="AW22">
        <f>'別紙１-２'!G$17</f>
        <v>0</v>
      </c>
      <c r="AX22" s="307">
        <f>'別紙１-２'!H$33</f>
        <v>0</v>
      </c>
      <c r="BB22" t="str">
        <f>'別紙３-２'!Q25</f>
        <v/>
      </c>
      <c r="BE22">
        <f>'別紙３-２'!J25</f>
        <v>0</v>
      </c>
      <c r="BF22" s="308">
        <f>'別紙３-２'!M25</f>
        <v>0</v>
      </c>
      <c r="BG22" s="308"/>
      <c r="BH22" s="308">
        <f t="shared" si="0"/>
        <v>0</v>
      </c>
      <c r="BI22" s="309"/>
      <c r="BP22" s="310"/>
      <c r="BT22" s="310"/>
      <c r="BV22">
        <f t="shared" si="1"/>
        <v>0</v>
      </c>
      <c r="BW22" t="str">
        <f>'別紙２（No.19）'!G$13</f>
        <v>東北電力</v>
      </c>
      <c r="BX22">
        <f>'別紙２（No.19）'!AN$13</f>
        <v>0</v>
      </c>
      <c r="BY22">
        <f>'別紙２（No.19）'!AQ$13</f>
        <v>0.42099999999999999</v>
      </c>
      <c r="BZ22">
        <f>'別紙２（No.19）'!AT$13</f>
        <v>0</v>
      </c>
      <c r="CA22">
        <f>'別紙２（No.19）'!G$15</f>
        <v>0</v>
      </c>
      <c r="CB22">
        <f>'別紙２（No.19）'!AN$15</f>
        <v>0</v>
      </c>
      <c r="CC22" s="310">
        <f>'別紙２（No.19）'!AQ$15</f>
        <v>0</v>
      </c>
      <c r="CD22">
        <f>'別紙２（No.19）'!AT$15</f>
        <v>0</v>
      </c>
      <c r="CE22">
        <f>'別紙２（No.19）'!G$17</f>
        <v>0</v>
      </c>
      <c r="CF22">
        <f>'別紙２（No.19）'!AN$15</f>
        <v>0</v>
      </c>
      <c r="CG22" s="310">
        <f>'別紙２（No.19）'!AQ$17</f>
        <v>0</v>
      </c>
      <c r="CH22">
        <f>'別紙２（No.19）'!AT$17</f>
        <v>0</v>
      </c>
      <c r="CJ22" s="310"/>
      <c r="CL22">
        <f>'別紙２（No.19）'!AN$19</f>
        <v>0</v>
      </c>
      <c r="CM22" s="310">
        <f>'別紙２（No.19）'!AQ$19</f>
        <v>2.29</v>
      </c>
      <c r="CN22">
        <f>'別紙２（No.19）'!AT$19</f>
        <v>0</v>
      </c>
      <c r="CP22" s="310"/>
      <c r="CR22">
        <f>'別紙２（No.19）'!AN$21</f>
        <v>0</v>
      </c>
      <c r="CS22" s="310">
        <f>'別紙２（No.19）'!AQ$21</f>
        <v>2.5</v>
      </c>
      <c r="CT22">
        <f>'別紙２（No.19）'!AT$21</f>
        <v>0</v>
      </c>
      <c r="CV22" s="310"/>
      <c r="CX22">
        <f>'別紙２（No.19）'!AN$23</f>
        <v>0</v>
      </c>
      <c r="CY22" s="310">
        <f>'別紙２（No.19）'!AQ$23</f>
        <v>2.62</v>
      </c>
      <c r="CZ22">
        <f>'別紙２（No.19）'!AT$23</f>
        <v>0</v>
      </c>
      <c r="DB22" s="310"/>
      <c r="DD22">
        <f>'別紙２（No.19）'!AN$25</f>
        <v>0</v>
      </c>
      <c r="DE22" s="310">
        <f>'別紙２（No.19）'!AQ$25</f>
        <v>2.75</v>
      </c>
      <c r="DF22">
        <f>'別紙２（No.19）'!AT$25</f>
        <v>0</v>
      </c>
      <c r="DH22" s="310"/>
      <c r="DJ22">
        <f>'別紙２（No.19）'!AN$27</f>
        <v>0</v>
      </c>
      <c r="DK22" s="310">
        <f>'別紙２（No.19）'!AQ$27</f>
        <v>3.1</v>
      </c>
      <c r="DL22">
        <f>'別紙２（No.19）'!AT$27</f>
        <v>0</v>
      </c>
      <c r="DN22" s="310"/>
      <c r="DO22" s="310"/>
      <c r="DP22">
        <f>'別紙２（No.19）'!AN$31+'別紙２（No.19）'!AN$29</f>
        <v>0</v>
      </c>
      <c r="DQ22" s="310">
        <f>'別紙２（No.19）'!AQ$31</f>
        <v>2.99</v>
      </c>
      <c r="DR22">
        <f>'別紙２（No.19）'!AT$31+'別紙２（No.19）'!AT$29</f>
        <v>0</v>
      </c>
      <c r="DT22" s="310"/>
      <c r="DV22">
        <f>'別紙２（No.19）'!AN$33</f>
        <v>0</v>
      </c>
      <c r="DW22" s="310">
        <f>'別紙２（No.19）'!AQ$33</f>
        <v>0</v>
      </c>
      <c r="DX22">
        <f>'別紙２（No.19）'!AT$33</f>
        <v>0</v>
      </c>
      <c r="DZ22" s="310"/>
      <c r="EB22">
        <f>'別紙２（No.19）'!AT$35</f>
        <v>0</v>
      </c>
      <c r="EC22" s="310">
        <f>'別紙２（No.19）'!AW$35</f>
        <v>0</v>
      </c>
      <c r="ED22">
        <f>'別紙２（No.19）'!AZ$35</f>
        <v>0</v>
      </c>
      <c r="EE22">
        <f>'別紙１-２'!F$8</f>
        <v>0</v>
      </c>
      <c r="EF22">
        <f>'別紙１-２'!F$11</f>
        <v>0</v>
      </c>
      <c r="EG22">
        <f>'別紙１-２'!G$11</f>
        <v>0</v>
      </c>
      <c r="EH22">
        <f>'別紙１-２'!J$11</f>
        <v>0</v>
      </c>
      <c r="EI22">
        <f>'別紙１-２'!F$12</f>
        <v>0</v>
      </c>
      <c r="EJ22">
        <f>'別紙１-２'!G$12</f>
        <v>0</v>
      </c>
      <c r="EK22">
        <f>'別紙１-２'!J$12</f>
        <v>0</v>
      </c>
      <c r="EL22">
        <f>'別紙１-２'!F$13</f>
        <v>0</v>
      </c>
      <c r="EM22">
        <f>'別紙１-２'!G$13</f>
        <v>0</v>
      </c>
      <c r="EN22">
        <f>'別紙１-２'!J$13</f>
        <v>0</v>
      </c>
      <c r="EO22">
        <f>'別紙１-２'!F$13</f>
        <v>0</v>
      </c>
      <c r="EP22">
        <f>'別紙１-２'!G$14</f>
        <v>0</v>
      </c>
      <c r="EQ22">
        <f>'別紙１-２'!J$14</f>
        <v>0</v>
      </c>
      <c r="ER22" s="307">
        <f>'別紙１-２'!F$24</f>
        <v>0</v>
      </c>
      <c r="ES22">
        <f>'別紙１-２'!F$25</f>
        <v>0</v>
      </c>
      <c r="ET22">
        <f>'別紙１-２'!F$28</f>
        <v>0</v>
      </c>
      <c r="EU22" s="307">
        <f>'別紙１-２'!F$39</f>
        <v>0</v>
      </c>
      <c r="EV22">
        <f>'別紙１-２'!G$39</f>
        <v>0</v>
      </c>
      <c r="EW22">
        <f>'別紙１-２'!F$40</f>
        <v>0</v>
      </c>
      <c r="EX22">
        <f>'別紙１-２'!G$40</f>
        <v>0</v>
      </c>
      <c r="EY22">
        <f>'別紙１-２'!F$41</f>
        <v>0</v>
      </c>
      <c r="EZ22">
        <f>'別紙１-２'!G$41</f>
        <v>0</v>
      </c>
      <c r="FA22">
        <f>'別紙１-２'!F$42</f>
        <v>0</v>
      </c>
      <c r="FB22">
        <f>'別紙１-２'!G$42</f>
        <v>0</v>
      </c>
    </row>
    <row r="23" spans="2:158">
      <c r="B23" t="str">
        <f>'別紙３-２'!B26&amp;"-"&amp;'別紙３-２'!D26</f>
        <v>-</v>
      </c>
      <c r="C23">
        <f>実績報告書!H$11</f>
        <v>0</v>
      </c>
      <c r="D23" t="str">
        <f>実績報告書!H$14&amp;実績報告書!K$14</f>
        <v/>
      </c>
      <c r="E23">
        <f>実績報告書!J$8</f>
        <v>0</v>
      </c>
      <c r="F23">
        <f>'別紙３-２'!G26</f>
        <v>0</v>
      </c>
      <c r="G23" t="str">
        <f>'別紙３-２'!H36&amp;" "&amp;'別紙３-２'!I36</f>
        <v xml:space="preserve"> </v>
      </c>
      <c r="H23" t="str">
        <f>実績報告書!F$29&amp;" "&amp;実績報告書!J$29</f>
        <v xml:space="preserve"> </v>
      </c>
      <c r="I23" s="311">
        <f>実績報告書!F$30</f>
        <v>0</v>
      </c>
      <c r="J23">
        <f>実績報告書!J$30</f>
        <v>0</v>
      </c>
      <c r="K23">
        <f>実績報告書!D$33</f>
        <v>0</v>
      </c>
      <c r="L23" t="str">
        <f>実績報告書!D$48</f>
        <v>✓</v>
      </c>
      <c r="M23">
        <f>実績報告書!H$9</f>
        <v>0</v>
      </c>
      <c r="N23" t="str">
        <f>実績報告書!D$49</f>
        <v>✓</v>
      </c>
      <c r="O23">
        <f>'別紙３-２'!E26</f>
        <v>0</v>
      </c>
      <c r="P23" t="str">
        <f>LEFT('別紙３-２'!G26,IFERROR(FIND("市",'別紙３-２'!G26),IFERROR(FIND("町",'別紙３-２'!G26),IFERROR(FIND("区",'別紙３-２'!G26),IFERROR(FIND("村",'別紙３-２'!G26),IFERROR(FIND("郡",'別紙３-２'!G26),0))))))</f>
        <v/>
      </c>
      <c r="Q23" t="str">
        <f>実績報告書!D$51</f>
        <v>✓</v>
      </c>
      <c r="R23" t="str">
        <f>実績報告書!E$35</f>
        <v>－</v>
      </c>
      <c r="S23" t="str">
        <f>実績報告書!E$36</f>
        <v>－</v>
      </c>
      <c r="T23" t="str">
        <f>実績報告書!E$37</f>
        <v>－</v>
      </c>
      <c r="U23">
        <f>実績報告書!D$50</f>
        <v>0</v>
      </c>
      <c r="V23">
        <f>実績報告書!D$34</f>
        <v>0</v>
      </c>
      <c r="X23" t="str">
        <f>実績報告書!H$48</f>
        <v>✓</v>
      </c>
      <c r="Y23" t="str">
        <f>'別紙３-２'!Q26</f>
        <v/>
      </c>
      <c r="Z23" t="str">
        <f>実績報告書!$H$49</f>
        <v>✓</v>
      </c>
      <c r="AA23">
        <f>'別紙３-２'!R26</f>
        <v>0</v>
      </c>
      <c r="AB23">
        <f>実績報告書!H$50</f>
        <v>0</v>
      </c>
      <c r="AC23" t="str">
        <f>'別紙１-２'!H$30</f>
        <v>取組</v>
      </c>
      <c r="AD23" t="str">
        <f>'別紙１-２'!J$30</f>
        <v/>
      </c>
      <c r="AE23">
        <f>実績報告書!D$52</f>
        <v>0</v>
      </c>
      <c r="AF23">
        <f>実績報告書!D$42</f>
        <v>0</v>
      </c>
      <c r="AG23" t="str">
        <f>実績報告書!$J$42&amp;"年"&amp;実績報告書!$L$42&amp;"月"</f>
        <v>年月</v>
      </c>
      <c r="AH23">
        <f>実績報告書!D$40</f>
        <v>0</v>
      </c>
      <c r="AI23" t="str">
        <f>実績報告書!$J$40&amp;"年"&amp;実績報告書!$L$40&amp;"月"</f>
        <v>年月</v>
      </c>
      <c r="AJ23">
        <f>実績報告書!D$41</f>
        <v>0</v>
      </c>
      <c r="AK23" t="str">
        <f>実績報告書!$J$41&amp;"年"&amp;実績報告書!$L$41&amp;"月"</f>
        <v>年月</v>
      </c>
      <c r="AL23">
        <f>実績報告書!$F$43</f>
        <v>0</v>
      </c>
      <c r="AM23" t="str">
        <f>実績報告書!$J$43&amp;"年"&amp;実績報告書!$L$43&amp;"月"</f>
        <v>年月</v>
      </c>
      <c r="AN23">
        <f>実績報告書!D$38</f>
        <v>0</v>
      </c>
      <c r="AO23" s="307">
        <f>実績報告書!D$39</f>
        <v>0</v>
      </c>
      <c r="AP23">
        <f>実績報告書!D$54</f>
        <v>0</v>
      </c>
      <c r="AQ23" t="str">
        <f>IF(ISNUMBER(SEARCH("排出量",'別紙１-２'!K$3)),"排出量",IF(ISNUMBER(SEARCH("排出原単位",'別紙１-２'!K$3)),"排出原単位",""))</f>
        <v>排出原単位</v>
      </c>
      <c r="AR23">
        <f>'別紙１-２'!G$16</f>
        <v>0</v>
      </c>
      <c r="AS23">
        <f>'別紙１-２'!G$17</f>
        <v>0</v>
      </c>
      <c r="AT23" s="307">
        <f>'別紙１-２'!F$20</f>
        <v>0</v>
      </c>
      <c r="AV23">
        <f>'別紙１-２'!G$16</f>
        <v>0</v>
      </c>
      <c r="AW23">
        <f>'別紙１-２'!G$17</f>
        <v>0</v>
      </c>
      <c r="AX23" s="307">
        <f>'別紙１-２'!H$33</f>
        <v>0</v>
      </c>
      <c r="BB23" t="str">
        <f>'別紙３-２'!Q26</f>
        <v/>
      </c>
      <c r="BE23">
        <f>'別紙３-２'!J26</f>
        <v>0</v>
      </c>
      <c r="BF23" s="308">
        <f>'別紙３-２'!M26</f>
        <v>0</v>
      </c>
      <c r="BG23" s="308"/>
      <c r="BH23" s="308">
        <f t="shared" si="0"/>
        <v>0</v>
      </c>
      <c r="BI23" s="309"/>
      <c r="BP23" s="310"/>
      <c r="BT23" s="310"/>
      <c r="BV23">
        <f t="shared" si="1"/>
        <v>0</v>
      </c>
      <c r="BW23" t="str">
        <f>'別紙２（No.20）'!G$13</f>
        <v>東北電力</v>
      </c>
      <c r="BX23">
        <f>'別紙２（No.20）'!AN$13</f>
        <v>0</v>
      </c>
      <c r="BY23">
        <f>'別紙２（No.20）'!AQ$13</f>
        <v>0.42099999999999999</v>
      </c>
      <c r="BZ23">
        <f>'別紙２（No.20）'!AT$13</f>
        <v>0</v>
      </c>
      <c r="CA23">
        <f>'別紙２（No.20）'!G$15</f>
        <v>0</v>
      </c>
      <c r="CB23">
        <f>'別紙２（No.20）'!AN$15</f>
        <v>0</v>
      </c>
      <c r="CC23" s="310">
        <f>'別紙２（No.20）'!AQ$15</f>
        <v>0</v>
      </c>
      <c r="CD23">
        <f>'別紙２（No.20）'!AT$15</f>
        <v>0</v>
      </c>
      <c r="CE23">
        <f>'別紙２（No.20）'!G$17</f>
        <v>0</v>
      </c>
      <c r="CF23">
        <f>'別紙２（No.20）'!AN$15</f>
        <v>0</v>
      </c>
      <c r="CG23" s="310">
        <f>'別紙２（No.20）'!AQ$17</f>
        <v>0</v>
      </c>
      <c r="CH23">
        <f>'別紙２（No.20）'!AT$17</f>
        <v>0</v>
      </c>
      <c r="CJ23" s="310"/>
      <c r="CL23">
        <f>'別紙２（No.20）'!AN$19</f>
        <v>0</v>
      </c>
      <c r="CM23" s="310">
        <f>'別紙２（No.20）'!AQ$19</f>
        <v>2.29</v>
      </c>
      <c r="CN23">
        <f>'別紙２（No.20）'!AT$19</f>
        <v>0</v>
      </c>
      <c r="CP23" s="310"/>
      <c r="CR23">
        <f>'別紙２（No.20）'!AN$21</f>
        <v>0</v>
      </c>
      <c r="CS23" s="310">
        <f>'別紙２（No.20）'!AQ$21</f>
        <v>2.5</v>
      </c>
      <c r="CT23">
        <f>'別紙２（No.20）'!AT$21</f>
        <v>0</v>
      </c>
      <c r="CV23" s="310"/>
      <c r="CX23">
        <f>'別紙２（No.20）'!AN$23</f>
        <v>0</v>
      </c>
      <c r="CY23" s="310">
        <f>'別紙２（No.20）'!AQ$23</f>
        <v>2.62</v>
      </c>
      <c r="CZ23">
        <f>'別紙２（No.20）'!AT$23</f>
        <v>0</v>
      </c>
      <c r="DB23" s="310"/>
      <c r="DD23">
        <f>'別紙２（No.20）'!AN$25</f>
        <v>0</v>
      </c>
      <c r="DE23" s="310">
        <f>'別紙２（No.20）'!AQ$25</f>
        <v>2.75</v>
      </c>
      <c r="DF23">
        <f>'別紙２（No.20）'!AT$25</f>
        <v>0</v>
      </c>
      <c r="DH23" s="310"/>
      <c r="DJ23">
        <f>'別紙２（No.20）'!AN$27</f>
        <v>0</v>
      </c>
      <c r="DK23" s="310">
        <f>'別紙２（No.20）'!AQ$27</f>
        <v>3.1</v>
      </c>
      <c r="DL23">
        <f>'別紙２（No.20）'!AT$27</f>
        <v>0</v>
      </c>
      <c r="DN23" s="310"/>
      <c r="DO23" s="310"/>
      <c r="DP23">
        <f>'別紙２（No.20）'!AN$31+'別紙２（No.20）'!AN$29</f>
        <v>0</v>
      </c>
      <c r="DQ23" s="310">
        <f>'別紙２（No.20）'!AQ$31</f>
        <v>2.99</v>
      </c>
      <c r="DR23">
        <f>'別紙２（No.20）'!AT$31+'別紙２（No.20）'!AT$29</f>
        <v>0</v>
      </c>
      <c r="DT23" s="310"/>
      <c r="DV23">
        <f>'別紙２（No.20）'!AN$33</f>
        <v>0</v>
      </c>
      <c r="DW23" s="310">
        <f>'別紙２（No.20）'!AQ$33</f>
        <v>0</v>
      </c>
      <c r="DX23">
        <f>'別紙２（No.20）'!AT$33</f>
        <v>0</v>
      </c>
      <c r="DZ23" s="310"/>
      <c r="EB23">
        <f>'別紙２（No.20）'!AT$35</f>
        <v>0</v>
      </c>
      <c r="EC23" s="310">
        <f>'別紙２（No.20）'!AW$35</f>
        <v>0</v>
      </c>
      <c r="ED23">
        <f>'別紙２（No.20）'!AZ$35</f>
        <v>0</v>
      </c>
      <c r="EE23">
        <f>'別紙１-２'!F$8</f>
        <v>0</v>
      </c>
      <c r="EF23">
        <f>'別紙１-２'!F$11</f>
        <v>0</v>
      </c>
      <c r="EG23">
        <f>'別紙１-２'!G$11</f>
        <v>0</v>
      </c>
      <c r="EH23">
        <f>'別紙１-２'!J$11</f>
        <v>0</v>
      </c>
      <c r="EI23">
        <f>'別紙１-２'!F$12</f>
        <v>0</v>
      </c>
      <c r="EJ23">
        <f>'別紙１-２'!G$12</f>
        <v>0</v>
      </c>
      <c r="EK23">
        <f>'別紙１-２'!J$12</f>
        <v>0</v>
      </c>
      <c r="EL23">
        <f>'別紙１-２'!F$13</f>
        <v>0</v>
      </c>
      <c r="EM23">
        <f>'別紙１-２'!G$13</f>
        <v>0</v>
      </c>
      <c r="EN23">
        <f>'別紙１-２'!J$13</f>
        <v>0</v>
      </c>
      <c r="EO23">
        <f>'別紙１-２'!F$13</f>
        <v>0</v>
      </c>
      <c r="EP23">
        <f>'別紙１-２'!G$14</f>
        <v>0</v>
      </c>
      <c r="EQ23">
        <f>'別紙１-２'!J$14</f>
        <v>0</v>
      </c>
      <c r="ER23" s="307">
        <f>'別紙１-２'!F$24</f>
        <v>0</v>
      </c>
      <c r="ES23">
        <f>'別紙１-２'!F$25</f>
        <v>0</v>
      </c>
      <c r="ET23">
        <f>'別紙１-２'!F$28</f>
        <v>0</v>
      </c>
      <c r="EU23" s="307">
        <f>'別紙１-２'!F$39</f>
        <v>0</v>
      </c>
      <c r="EV23">
        <f>'別紙１-２'!G$39</f>
        <v>0</v>
      </c>
      <c r="EW23">
        <f>'別紙１-２'!F$40</f>
        <v>0</v>
      </c>
      <c r="EX23">
        <f>'別紙１-２'!G$40</f>
        <v>0</v>
      </c>
      <c r="EY23">
        <f>'別紙１-２'!F$41</f>
        <v>0</v>
      </c>
      <c r="EZ23">
        <f>'別紙１-２'!G$41</f>
        <v>0</v>
      </c>
      <c r="FA23">
        <f>'別紙１-２'!F$42</f>
        <v>0</v>
      </c>
      <c r="FB23">
        <f>'別紙１-２'!G$42</f>
        <v>0</v>
      </c>
    </row>
  </sheetData>
  <mergeCells count="12">
    <mergeCell ref="AW2:AW3"/>
    <mergeCell ref="AX2:AX3"/>
    <mergeCell ref="W1:AD1"/>
    <mergeCell ref="AR1:AU1"/>
    <mergeCell ref="AV1:BA1"/>
    <mergeCell ref="AC2:AD2"/>
    <mergeCell ref="AR2:AR3"/>
    <mergeCell ref="AS2:AS3"/>
    <mergeCell ref="AT2:AT3"/>
    <mergeCell ref="AU2:AU3"/>
    <mergeCell ref="AV2:AV3"/>
    <mergeCell ref="AE1:AM2"/>
  </mergeCells>
  <phoneticPr fontId="5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E4677-3248-45AF-AADD-E055BB8E1D06}">
  <sheetPr>
    <tabColor theme="8" tint="0.39997558519241921"/>
    <pageSetUpPr fitToPage="1"/>
  </sheetPr>
  <dimension ref="A1:X28"/>
  <sheetViews>
    <sheetView showZeros="0" showRuler="0" topLeftCell="A7" zoomScale="40" zoomScaleNormal="40" zoomScaleSheetLayoutView="85" workbookViewId="0">
      <selection activeCell="H2" sqref="H2"/>
    </sheetView>
  </sheetViews>
  <sheetFormatPr defaultColWidth="8.375" defaultRowHeight="17.649999999999999"/>
  <cols>
    <col min="1" max="3" width="7.125" style="373" customWidth="1"/>
    <col min="4" max="4" width="13.5" style="373" customWidth="1"/>
    <col min="5" max="5" width="13.5" style="319" customWidth="1"/>
    <col min="6" max="6" width="11" style="319" customWidth="1"/>
    <col min="7" max="7" width="23.4375" style="319" customWidth="1"/>
    <col min="8" max="8" width="16.9375" style="319" customWidth="1"/>
    <col min="9" max="9" width="17.4375" style="319" customWidth="1"/>
    <col min="10" max="12" width="12.5" style="319" customWidth="1"/>
    <col min="13" max="17" width="11.6875" style="319" customWidth="1"/>
    <col min="18" max="22" width="12.625" style="319" customWidth="1"/>
    <col min="23" max="23" width="4.625" style="319" customWidth="1"/>
    <col min="24" max="24" width="14.5" style="319" customWidth="1"/>
    <col min="25" max="16384" width="8.375" style="319"/>
  </cols>
  <sheetData>
    <row r="1" spans="1:23" s="315" customFormat="1" ht="29.2" customHeight="1">
      <c r="A1" s="312"/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3"/>
      <c r="S1" s="312"/>
      <c r="T1" s="312"/>
      <c r="U1" s="312"/>
      <c r="V1" s="314" t="s">
        <v>295</v>
      </c>
      <c r="W1" s="312"/>
    </row>
    <row r="2" spans="1:23" ht="26.2" customHeight="1">
      <c r="A2" s="162" t="s">
        <v>438</v>
      </c>
      <c r="B2" s="162"/>
      <c r="C2" s="162"/>
      <c r="D2" s="162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7"/>
      <c r="T2" s="317"/>
      <c r="U2" s="317"/>
      <c r="V2" s="317"/>
      <c r="W2" s="318"/>
    </row>
    <row r="3" spans="1:23" s="315" customFormat="1" ht="22.15" thickBot="1">
      <c r="A3" s="320"/>
      <c r="B3" s="320"/>
      <c r="C3" s="320"/>
      <c r="D3" s="320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</row>
    <row r="4" spans="1:23" ht="39" customHeight="1">
      <c r="A4" s="759" t="s">
        <v>247</v>
      </c>
      <c r="B4" s="763" t="s">
        <v>418</v>
      </c>
      <c r="C4" s="776"/>
      <c r="D4" s="764"/>
      <c r="E4" s="761" t="s">
        <v>248</v>
      </c>
      <c r="F4" s="763" t="s">
        <v>249</v>
      </c>
      <c r="G4" s="764"/>
      <c r="H4" s="767" t="s">
        <v>38</v>
      </c>
      <c r="I4" s="768"/>
      <c r="J4" s="771" t="s">
        <v>281</v>
      </c>
      <c r="K4" s="752"/>
      <c r="L4" s="752"/>
      <c r="M4" s="752"/>
      <c r="N4" s="752"/>
      <c r="O4" s="752"/>
      <c r="P4" s="752"/>
      <c r="Q4" s="752"/>
      <c r="R4" s="751" t="s">
        <v>286</v>
      </c>
      <c r="S4" s="752"/>
      <c r="T4" s="752"/>
      <c r="U4" s="752"/>
      <c r="V4" s="753"/>
      <c r="W4" s="318"/>
    </row>
    <row r="5" spans="1:23" ht="29.2" customHeight="1">
      <c r="A5" s="760"/>
      <c r="B5" s="777"/>
      <c r="C5" s="778"/>
      <c r="D5" s="779"/>
      <c r="E5" s="762"/>
      <c r="F5" s="765"/>
      <c r="G5" s="766"/>
      <c r="H5" s="769"/>
      <c r="I5" s="770"/>
      <c r="J5" s="775" t="s">
        <v>250</v>
      </c>
      <c r="K5" s="755"/>
      <c r="L5" s="755"/>
      <c r="M5" s="772" t="s">
        <v>138</v>
      </c>
      <c r="N5" s="755"/>
      <c r="O5" s="755"/>
      <c r="P5" s="773"/>
      <c r="Q5" s="774"/>
      <c r="R5" s="754" t="s">
        <v>259</v>
      </c>
      <c r="S5" s="755"/>
      <c r="T5" s="755"/>
      <c r="U5" s="755"/>
      <c r="V5" s="756"/>
      <c r="W5" s="318"/>
    </row>
    <row r="6" spans="1:23" ht="43.35" customHeight="1">
      <c r="A6" s="760"/>
      <c r="B6" s="780"/>
      <c r="C6" s="781"/>
      <c r="D6" s="782"/>
      <c r="E6" s="762"/>
      <c r="F6" s="325" t="s">
        <v>251</v>
      </c>
      <c r="G6" s="325" t="s">
        <v>252</v>
      </c>
      <c r="H6" s="325" t="s">
        <v>253</v>
      </c>
      <c r="I6" s="326" t="s">
        <v>8</v>
      </c>
      <c r="J6" s="327" t="s">
        <v>254</v>
      </c>
      <c r="K6" s="321" t="s">
        <v>282</v>
      </c>
      <c r="L6" s="323" t="s">
        <v>283</v>
      </c>
      <c r="M6" s="322" t="s">
        <v>254</v>
      </c>
      <c r="N6" s="321" t="s">
        <v>282</v>
      </c>
      <c r="O6" s="323" t="s">
        <v>283</v>
      </c>
      <c r="P6" s="323" t="s">
        <v>285</v>
      </c>
      <c r="Q6" s="324" t="s">
        <v>258</v>
      </c>
      <c r="R6" s="322" t="s">
        <v>255</v>
      </c>
      <c r="S6" s="321" t="s">
        <v>254</v>
      </c>
      <c r="T6" s="321" t="s">
        <v>282</v>
      </c>
      <c r="U6" s="323" t="s">
        <v>283</v>
      </c>
      <c r="V6" s="328" t="s">
        <v>285</v>
      </c>
      <c r="W6" s="318"/>
    </row>
    <row r="7" spans="1:23" ht="38.200000000000003" customHeight="1">
      <c r="A7" s="329">
        <v>1</v>
      </c>
      <c r="B7" s="330"/>
      <c r="C7" s="331" t="s">
        <v>419</v>
      </c>
      <c r="D7" s="332"/>
      <c r="E7" s="333"/>
      <c r="F7" s="334"/>
      <c r="G7" s="335"/>
      <c r="H7" s="335"/>
      <c r="I7" s="336"/>
      <c r="J7" s="337"/>
      <c r="K7" s="338"/>
      <c r="L7" s="339" t="str">
        <f>IFERROR(J7/K7,"")</f>
        <v/>
      </c>
      <c r="M7" s="340">
        <f>'別紙２（No.1）'!AT40</f>
        <v>0</v>
      </c>
      <c r="N7" s="338"/>
      <c r="O7" s="339" t="str">
        <f>IFERROR(M7/N7,"")</f>
        <v/>
      </c>
      <c r="P7" s="341" t="str">
        <f>IFERROR(L7-O7,"")</f>
        <v/>
      </c>
      <c r="Q7" s="342" t="str">
        <f>IFERROR(P7/L7*100,"")</f>
        <v/>
      </c>
      <c r="R7" s="343"/>
      <c r="S7" s="344" t="str">
        <f>IFERROR(T7*U7,"")</f>
        <v/>
      </c>
      <c r="T7" s="338"/>
      <c r="U7" s="339" t="str">
        <f>IFERROR(O7*(100-R7)/100,"")</f>
        <v/>
      </c>
      <c r="V7" s="345" t="str">
        <f>IFERROR(O7-U7,"")</f>
        <v/>
      </c>
      <c r="W7" s="318"/>
    </row>
    <row r="8" spans="1:23" ht="38.200000000000003" customHeight="1">
      <c r="A8" s="346">
        <v>2</v>
      </c>
      <c r="B8" s="347"/>
      <c r="C8" s="331" t="s">
        <v>419</v>
      </c>
      <c r="D8" s="348"/>
      <c r="E8" s="349"/>
      <c r="F8" s="350"/>
      <c r="G8" s="351"/>
      <c r="H8" s="351"/>
      <c r="I8" s="352"/>
      <c r="J8" s="353"/>
      <c r="K8" s="354"/>
      <c r="L8" s="339" t="str">
        <f t="shared" ref="L8:L15" si="0">IFERROR(J8/K8,"")</f>
        <v/>
      </c>
      <c r="M8" s="355">
        <f>'別紙２（No.2）'!AT40</f>
        <v>0</v>
      </c>
      <c r="N8" s="354"/>
      <c r="O8" s="339" t="str">
        <f>IFERROR(M8/N8,"")</f>
        <v/>
      </c>
      <c r="P8" s="341" t="str">
        <f>IFERROR(L8-O8,"")</f>
        <v/>
      </c>
      <c r="Q8" s="342" t="str">
        <f t="shared" ref="Q8:Q15" si="1">IFERROR(P8/L8*100,"")</f>
        <v/>
      </c>
      <c r="R8" s="356"/>
      <c r="S8" s="344" t="str">
        <f t="shared" ref="S8:S15" si="2">IFERROR(T8*U8,"")</f>
        <v/>
      </c>
      <c r="T8" s="354"/>
      <c r="U8" s="339" t="str">
        <f t="shared" ref="U8:U15" si="3">IFERROR(O8*(100-R8)/100,"")</f>
        <v/>
      </c>
      <c r="V8" s="345" t="str">
        <f>IFERROR(O8-U8,"")</f>
        <v/>
      </c>
      <c r="W8" s="318"/>
    </row>
    <row r="9" spans="1:23" ht="38.200000000000003" customHeight="1">
      <c r="A9" s="346">
        <v>3</v>
      </c>
      <c r="B9" s="347"/>
      <c r="C9" s="331" t="s">
        <v>419</v>
      </c>
      <c r="D9" s="348"/>
      <c r="E9" s="349"/>
      <c r="F9" s="350"/>
      <c r="G9" s="351"/>
      <c r="H9" s="351"/>
      <c r="I9" s="352"/>
      <c r="J9" s="353"/>
      <c r="K9" s="354"/>
      <c r="L9" s="339" t="str">
        <f t="shared" si="0"/>
        <v/>
      </c>
      <c r="M9" s="355">
        <f>'別紙２（No.3）'!AT40</f>
        <v>0</v>
      </c>
      <c r="N9" s="354"/>
      <c r="O9" s="339" t="str">
        <f>IFERROR(M9/N9,"")</f>
        <v/>
      </c>
      <c r="P9" s="341" t="str">
        <f t="shared" ref="P9:P26" si="4">IFERROR(L9-O9,"")</f>
        <v/>
      </c>
      <c r="Q9" s="342" t="str">
        <f t="shared" si="1"/>
        <v/>
      </c>
      <c r="R9" s="356"/>
      <c r="S9" s="344" t="str">
        <f t="shared" si="2"/>
        <v/>
      </c>
      <c r="T9" s="354"/>
      <c r="U9" s="339" t="str">
        <f t="shared" si="3"/>
        <v/>
      </c>
      <c r="V9" s="345" t="str">
        <f t="shared" ref="V9" si="5">IFERROR(O9-U9,"")</f>
        <v/>
      </c>
      <c r="W9" s="318"/>
    </row>
    <row r="10" spans="1:23" ht="38.200000000000003" customHeight="1">
      <c r="A10" s="346">
        <v>4</v>
      </c>
      <c r="B10" s="347"/>
      <c r="C10" s="331" t="s">
        <v>419</v>
      </c>
      <c r="D10" s="348"/>
      <c r="E10" s="349"/>
      <c r="F10" s="350"/>
      <c r="G10" s="351"/>
      <c r="H10" s="351"/>
      <c r="I10" s="352"/>
      <c r="J10" s="353"/>
      <c r="K10" s="354"/>
      <c r="L10" s="339" t="str">
        <f t="shared" si="0"/>
        <v/>
      </c>
      <c r="M10" s="355">
        <f>'別紙２（No.4）'!AT40</f>
        <v>0</v>
      </c>
      <c r="N10" s="354"/>
      <c r="O10" s="339" t="str">
        <f t="shared" ref="O10:O15" si="6">IFERROR(M10/N10,"")</f>
        <v/>
      </c>
      <c r="P10" s="341" t="str">
        <f t="shared" si="4"/>
        <v/>
      </c>
      <c r="Q10" s="342" t="str">
        <f t="shared" si="1"/>
        <v/>
      </c>
      <c r="R10" s="356"/>
      <c r="S10" s="344" t="str">
        <f t="shared" si="2"/>
        <v/>
      </c>
      <c r="T10" s="354"/>
      <c r="U10" s="339" t="str">
        <f t="shared" si="3"/>
        <v/>
      </c>
      <c r="V10" s="345" t="str">
        <f t="shared" ref="V10:V24" si="7">IFERROR(O10-U10,"")</f>
        <v/>
      </c>
      <c r="W10" s="318"/>
    </row>
    <row r="11" spans="1:23" ht="38.200000000000003" customHeight="1">
      <c r="A11" s="346">
        <v>5</v>
      </c>
      <c r="B11" s="347"/>
      <c r="C11" s="331" t="s">
        <v>419</v>
      </c>
      <c r="D11" s="348"/>
      <c r="E11" s="349"/>
      <c r="F11" s="350"/>
      <c r="G11" s="351"/>
      <c r="H11" s="351"/>
      <c r="I11" s="352"/>
      <c r="J11" s="353"/>
      <c r="K11" s="354"/>
      <c r="L11" s="339" t="str">
        <f t="shared" si="0"/>
        <v/>
      </c>
      <c r="M11" s="355">
        <f>'別紙２（No.5）'!AT40</f>
        <v>0</v>
      </c>
      <c r="N11" s="354"/>
      <c r="O11" s="339" t="str">
        <f t="shared" si="6"/>
        <v/>
      </c>
      <c r="P11" s="341" t="str">
        <f t="shared" si="4"/>
        <v/>
      </c>
      <c r="Q11" s="342" t="str">
        <f t="shared" si="1"/>
        <v/>
      </c>
      <c r="R11" s="356"/>
      <c r="S11" s="344" t="str">
        <f t="shared" si="2"/>
        <v/>
      </c>
      <c r="T11" s="354"/>
      <c r="U11" s="339" t="str">
        <f t="shared" si="3"/>
        <v/>
      </c>
      <c r="V11" s="345" t="str">
        <f t="shared" si="7"/>
        <v/>
      </c>
      <c r="W11" s="318"/>
    </row>
    <row r="12" spans="1:23" ht="38.200000000000003" customHeight="1">
      <c r="A12" s="346">
        <v>6</v>
      </c>
      <c r="B12" s="347"/>
      <c r="C12" s="331" t="s">
        <v>419</v>
      </c>
      <c r="D12" s="348"/>
      <c r="E12" s="349"/>
      <c r="F12" s="350"/>
      <c r="G12" s="351"/>
      <c r="H12" s="351"/>
      <c r="I12" s="352"/>
      <c r="J12" s="353"/>
      <c r="K12" s="354"/>
      <c r="L12" s="339" t="str">
        <f t="shared" si="0"/>
        <v/>
      </c>
      <c r="M12" s="355">
        <f>'別紙２（No.6）'!AT40</f>
        <v>0</v>
      </c>
      <c r="N12" s="354"/>
      <c r="O12" s="339" t="str">
        <f t="shared" si="6"/>
        <v/>
      </c>
      <c r="P12" s="341" t="str">
        <f t="shared" si="4"/>
        <v/>
      </c>
      <c r="Q12" s="342" t="str">
        <f t="shared" si="1"/>
        <v/>
      </c>
      <c r="R12" s="356"/>
      <c r="S12" s="344" t="str">
        <f t="shared" si="2"/>
        <v/>
      </c>
      <c r="T12" s="354"/>
      <c r="U12" s="339" t="str">
        <f t="shared" si="3"/>
        <v/>
      </c>
      <c r="V12" s="345" t="str">
        <f t="shared" si="7"/>
        <v/>
      </c>
      <c r="W12" s="318"/>
    </row>
    <row r="13" spans="1:23" ht="38.200000000000003" customHeight="1">
      <c r="A13" s="346">
        <v>7</v>
      </c>
      <c r="B13" s="347"/>
      <c r="C13" s="331" t="s">
        <v>419</v>
      </c>
      <c r="D13" s="348"/>
      <c r="E13" s="349"/>
      <c r="F13" s="350"/>
      <c r="G13" s="351"/>
      <c r="H13" s="351"/>
      <c r="I13" s="352"/>
      <c r="J13" s="353"/>
      <c r="K13" s="354"/>
      <c r="L13" s="339" t="str">
        <f t="shared" si="0"/>
        <v/>
      </c>
      <c r="M13" s="355">
        <f>'別紙２（No.7）'!AT40</f>
        <v>0</v>
      </c>
      <c r="N13" s="354"/>
      <c r="O13" s="339" t="str">
        <f t="shared" si="6"/>
        <v/>
      </c>
      <c r="P13" s="341" t="str">
        <f t="shared" si="4"/>
        <v/>
      </c>
      <c r="Q13" s="342" t="str">
        <f t="shared" si="1"/>
        <v/>
      </c>
      <c r="R13" s="356"/>
      <c r="S13" s="344" t="str">
        <f t="shared" si="2"/>
        <v/>
      </c>
      <c r="T13" s="354"/>
      <c r="U13" s="339" t="str">
        <f t="shared" si="3"/>
        <v/>
      </c>
      <c r="V13" s="345" t="str">
        <f t="shared" si="7"/>
        <v/>
      </c>
      <c r="W13" s="318"/>
    </row>
    <row r="14" spans="1:23" ht="38.200000000000003" customHeight="1">
      <c r="A14" s="346">
        <v>8</v>
      </c>
      <c r="B14" s="347"/>
      <c r="C14" s="331" t="s">
        <v>419</v>
      </c>
      <c r="D14" s="348"/>
      <c r="E14" s="349"/>
      <c r="F14" s="350"/>
      <c r="G14" s="351"/>
      <c r="H14" s="351"/>
      <c r="I14" s="352"/>
      <c r="J14" s="353"/>
      <c r="K14" s="354"/>
      <c r="L14" s="339" t="str">
        <f t="shared" si="0"/>
        <v/>
      </c>
      <c r="M14" s="355">
        <f>'別紙２（No.8）'!AT40</f>
        <v>0</v>
      </c>
      <c r="N14" s="354"/>
      <c r="O14" s="339" t="str">
        <f t="shared" si="6"/>
        <v/>
      </c>
      <c r="P14" s="341" t="str">
        <f t="shared" si="4"/>
        <v/>
      </c>
      <c r="Q14" s="342" t="str">
        <f t="shared" si="1"/>
        <v/>
      </c>
      <c r="R14" s="356"/>
      <c r="S14" s="344" t="str">
        <f t="shared" si="2"/>
        <v/>
      </c>
      <c r="T14" s="354"/>
      <c r="U14" s="339" t="str">
        <f t="shared" si="3"/>
        <v/>
      </c>
      <c r="V14" s="345" t="str">
        <f t="shared" si="7"/>
        <v/>
      </c>
      <c r="W14" s="318"/>
    </row>
    <row r="15" spans="1:23" ht="38.200000000000003" customHeight="1">
      <c r="A15" s="346">
        <v>9</v>
      </c>
      <c r="B15" s="347"/>
      <c r="C15" s="331" t="s">
        <v>419</v>
      </c>
      <c r="D15" s="348"/>
      <c r="E15" s="349"/>
      <c r="F15" s="350"/>
      <c r="G15" s="351"/>
      <c r="H15" s="351"/>
      <c r="I15" s="352"/>
      <c r="J15" s="353"/>
      <c r="K15" s="354"/>
      <c r="L15" s="339" t="str">
        <f t="shared" si="0"/>
        <v/>
      </c>
      <c r="M15" s="355">
        <f>'別紙２（No.9）'!AT40</f>
        <v>0</v>
      </c>
      <c r="N15" s="354"/>
      <c r="O15" s="339" t="str">
        <f t="shared" si="6"/>
        <v/>
      </c>
      <c r="P15" s="341" t="str">
        <f t="shared" si="4"/>
        <v/>
      </c>
      <c r="Q15" s="342" t="str">
        <f t="shared" si="1"/>
        <v/>
      </c>
      <c r="R15" s="356"/>
      <c r="S15" s="344" t="str">
        <f t="shared" si="2"/>
        <v/>
      </c>
      <c r="T15" s="354"/>
      <c r="U15" s="339" t="str">
        <f t="shared" si="3"/>
        <v/>
      </c>
      <c r="V15" s="345" t="str">
        <f t="shared" si="7"/>
        <v/>
      </c>
      <c r="W15" s="318"/>
    </row>
    <row r="16" spans="1:23" ht="38.200000000000003" customHeight="1">
      <c r="A16" s="357">
        <v>10</v>
      </c>
      <c r="B16" s="358"/>
      <c r="C16" s="331" t="s">
        <v>419</v>
      </c>
      <c r="D16" s="359"/>
      <c r="E16" s="360"/>
      <c r="F16" s="361"/>
      <c r="G16" s="362"/>
      <c r="H16" s="362"/>
      <c r="I16" s="363"/>
      <c r="J16" s="353"/>
      <c r="K16" s="354"/>
      <c r="L16" s="339" t="str">
        <f t="shared" ref="L16:L26" si="8">IFERROR(J16/K16,"")</f>
        <v/>
      </c>
      <c r="M16" s="355">
        <f>'別紙２（No.10）'!AT40</f>
        <v>0</v>
      </c>
      <c r="N16" s="354"/>
      <c r="O16" s="339" t="str">
        <f t="shared" ref="O16:O24" si="9">IFERROR(M16/N16,"")</f>
        <v/>
      </c>
      <c r="P16" s="341" t="str">
        <f t="shared" si="4"/>
        <v/>
      </c>
      <c r="Q16" s="342" t="str">
        <f t="shared" ref="Q16:Q26" si="10">IFERROR(P16/L16*100,"")</f>
        <v/>
      </c>
      <c r="R16" s="356"/>
      <c r="S16" s="344" t="str">
        <f t="shared" ref="S16:S26" si="11">IFERROR(T16*U16,"")</f>
        <v/>
      </c>
      <c r="T16" s="354"/>
      <c r="U16" s="339" t="str">
        <f t="shared" ref="U16:U26" si="12">IFERROR(O16*(100-R16)/100,"")</f>
        <v/>
      </c>
      <c r="V16" s="345" t="str">
        <f t="shared" si="7"/>
        <v/>
      </c>
      <c r="W16" s="318"/>
    </row>
    <row r="17" spans="1:24" ht="38.200000000000003" customHeight="1">
      <c r="A17" s="346">
        <v>11</v>
      </c>
      <c r="B17" s="358"/>
      <c r="C17" s="331" t="s">
        <v>419</v>
      </c>
      <c r="D17" s="359"/>
      <c r="E17" s="360"/>
      <c r="F17" s="361"/>
      <c r="G17" s="362"/>
      <c r="H17" s="362"/>
      <c r="I17" s="363"/>
      <c r="J17" s="353"/>
      <c r="K17" s="354"/>
      <c r="L17" s="339" t="str">
        <f t="shared" si="8"/>
        <v/>
      </c>
      <c r="M17" s="355">
        <f>'別紙２（No.11）'!AT40</f>
        <v>0</v>
      </c>
      <c r="N17" s="354"/>
      <c r="O17" s="339" t="str">
        <f t="shared" si="9"/>
        <v/>
      </c>
      <c r="P17" s="341" t="str">
        <f t="shared" si="4"/>
        <v/>
      </c>
      <c r="Q17" s="342" t="str">
        <f t="shared" si="10"/>
        <v/>
      </c>
      <c r="R17" s="356"/>
      <c r="S17" s="344" t="str">
        <f t="shared" si="11"/>
        <v/>
      </c>
      <c r="T17" s="354"/>
      <c r="U17" s="339" t="str">
        <f t="shared" si="12"/>
        <v/>
      </c>
      <c r="V17" s="345" t="str">
        <f t="shared" si="7"/>
        <v/>
      </c>
      <c r="W17" s="318"/>
    </row>
    <row r="18" spans="1:24" ht="38.200000000000003" customHeight="1">
      <c r="A18" s="346">
        <v>12</v>
      </c>
      <c r="B18" s="358"/>
      <c r="C18" s="331" t="s">
        <v>419</v>
      </c>
      <c r="D18" s="359"/>
      <c r="E18" s="360"/>
      <c r="F18" s="361"/>
      <c r="G18" s="362"/>
      <c r="H18" s="362"/>
      <c r="I18" s="363"/>
      <c r="J18" s="353"/>
      <c r="K18" s="354"/>
      <c r="L18" s="339" t="str">
        <f t="shared" si="8"/>
        <v/>
      </c>
      <c r="M18" s="355">
        <f>'別紙２（No.12）'!AT40</f>
        <v>0</v>
      </c>
      <c r="N18" s="354"/>
      <c r="O18" s="339" t="str">
        <f t="shared" si="9"/>
        <v/>
      </c>
      <c r="P18" s="341" t="str">
        <f t="shared" si="4"/>
        <v/>
      </c>
      <c r="Q18" s="342" t="str">
        <f t="shared" si="10"/>
        <v/>
      </c>
      <c r="R18" s="356"/>
      <c r="S18" s="344" t="str">
        <f t="shared" si="11"/>
        <v/>
      </c>
      <c r="T18" s="354"/>
      <c r="U18" s="339" t="str">
        <f t="shared" si="12"/>
        <v/>
      </c>
      <c r="V18" s="345" t="str">
        <f t="shared" si="7"/>
        <v/>
      </c>
      <c r="W18" s="318"/>
    </row>
    <row r="19" spans="1:24" ht="38.200000000000003" customHeight="1">
      <c r="A19" s="357">
        <v>13</v>
      </c>
      <c r="B19" s="358"/>
      <c r="C19" s="331" t="s">
        <v>419</v>
      </c>
      <c r="D19" s="359"/>
      <c r="E19" s="360"/>
      <c r="F19" s="361"/>
      <c r="G19" s="362"/>
      <c r="H19" s="362"/>
      <c r="I19" s="363"/>
      <c r="J19" s="353"/>
      <c r="K19" s="354"/>
      <c r="L19" s="339" t="str">
        <f t="shared" si="8"/>
        <v/>
      </c>
      <c r="M19" s="355">
        <f>'別紙２（No.13）'!AT40</f>
        <v>0</v>
      </c>
      <c r="N19" s="354"/>
      <c r="O19" s="339" t="str">
        <f t="shared" si="9"/>
        <v/>
      </c>
      <c r="P19" s="341" t="str">
        <f t="shared" si="4"/>
        <v/>
      </c>
      <c r="Q19" s="342" t="str">
        <f t="shared" si="10"/>
        <v/>
      </c>
      <c r="R19" s="356"/>
      <c r="S19" s="344" t="str">
        <f t="shared" si="11"/>
        <v/>
      </c>
      <c r="T19" s="354"/>
      <c r="U19" s="339" t="str">
        <f t="shared" si="12"/>
        <v/>
      </c>
      <c r="V19" s="345" t="str">
        <f t="shared" si="7"/>
        <v/>
      </c>
      <c r="W19" s="318"/>
    </row>
    <row r="20" spans="1:24" ht="38.200000000000003" customHeight="1">
      <c r="A20" s="346">
        <v>14</v>
      </c>
      <c r="B20" s="358"/>
      <c r="C20" s="331" t="s">
        <v>419</v>
      </c>
      <c r="D20" s="359"/>
      <c r="E20" s="360"/>
      <c r="F20" s="361"/>
      <c r="G20" s="362"/>
      <c r="H20" s="362"/>
      <c r="I20" s="363"/>
      <c r="J20" s="353"/>
      <c r="K20" s="354"/>
      <c r="L20" s="339" t="str">
        <f t="shared" si="8"/>
        <v/>
      </c>
      <c r="M20" s="355">
        <f>'別紙２（No.14）'!AT40</f>
        <v>0</v>
      </c>
      <c r="N20" s="354"/>
      <c r="O20" s="339" t="str">
        <f t="shared" si="9"/>
        <v/>
      </c>
      <c r="P20" s="341" t="str">
        <f t="shared" si="4"/>
        <v/>
      </c>
      <c r="Q20" s="342" t="str">
        <f t="shared" si="10"/>
        <v/>
      </c>
      <c r="R20" s="356"/>
      <c r="S20" s="344" t="str">
        <f t="shared" si="11"/>
        <v/>
      </c>
      <c r="T20" s="354"/>
      <c r="U20" s="339" t="str">
        <f t="shared" si="12"/>
        <v/>
      </c>
      <c r="V20" s="345" t="str">
        <f t="shared" si="7"/>
        <v/>
      </c>
      <c r="W20" s="318"/>
    </row>
    <row r="21" spans="1:24" ht="38.200000000000003" customHeight="1">
      <c r="A21" s="346">
        <v>15</v>
      </c>
      <c r="B21" s="358"/>
      <c r="C21" s="331" t="s">
        <v>419</v>
      </c>
      <c r="D21" s="359"/>
      <c r="E21" s="360"/>
      <c r="F21" s="361"/>
      <c r="G21" s="362"/>
      <c r="H21" s="362"/>
      <c r="I21" s="363"/>
      <c r="J21" s="353"/>
      <c r="K21" s="354"/>
      <c r="L21" s="339" t="str">
        <f t="shared" si="8"/>
        <v/>
      </c>
      <c r="M21" s="355">
        <f>'別紙２（No.15）'!AT40</f>
        <v>0</v>
      </c>
      <c r="N21" s="354"/>
      <c r="O21" s="339" t="str">
        <f t="shared" si="9"/>
        <v/>
      </c>
      <c r="P21" s="341" t="str">
        <f t="shared" si="4"/>
        <v/>
      </c>
      <c r="Q21" s="342" t="str">
        <f t="shared" si="10"/>
        <v/>
      </c>
      <c r="R21" s="356"/>
      <c r="S21" s="344" t="str">
        <f t="shared" si="11"/>
        <v/>
      </c>
      <c r="T21" s="354"/>
      <c r="U21" s="339" t="str">
        <f t="shared" si="12"/>
        <v/>
      </c>
      <c r="V21" s="345" t="str">
        <f t="shared" si="7"/>
        <v/>
      </c>
      <c r="W21" s="318"/>
    </row>
    <row r="22" spans="1:24" ht="38.200000000000003" customHeight="1">
      <c r="A22" s="357">
        <v>16</v>
      </c>
      <c r="B22" s="358"/>
      <c r="C22" s="331" t="s">
        <v>419</v>
      </c>
      <c r="D22" s="359"/>
      <c r="E22" s="360"/>
      <c r="F22" s="361"/>
      <c r="G22" s="362"/>
      <c r="H22" s="362"/>
      <c r="I22" s="363"/>
      <c r="J22" s="353"/>
      <c r="K22" s="354"/>
      <c r="L22" s="339" t="str">
        <f t="shared" si="8"/>
        <v/>
      </c>
      <c r="M22" s="355">
        <f>'別紙２（No.16）'!AT40</f>
        <v>0</v>
      </c>
      <c r="N22" s="354"/>
      <c r="O22" s="339" t="str">
        <f t="shared" si="9"/>
        <v/>
      </c>
      <c r="P22" s="341" t="str">
        <f t="shared" si="4"/>
        <v/>
      </c>
      <c r="Q22" s="342" t="str">
        <f t="shared" si="10"/>
        <v/>
      </c>
      <c r="R22" s="356"/>
      <c r="S22" s="344" t="str">
        <f t="shared" si="11"/>
        <v/>
      </c>
      <c r="T22" s="354"/>
      <c r="U22" s="339" t="str">
        <f t="shared" si="12"/>
        <v/>
      </c>
      <c r="V22" s="345" t="str">
        <f t="shared" si="7"/>
        <v/>
      </c>
      <c r="W22" s="318"/>
    </row>
    <row r="23" spans="1:24" ht="38.200000000000003" customHeight="1">
      <c r="A23" s="346">
        <v>17</v>
      </c>
      <c r="B23" s="358"/>
      <c r="C23" s="331" t="s">
        <v>419</v>
      </c>
      <c r="D23" s="359"/>
      <c r="E23" s="360"/>
      <c r="F23" s="361"/>
      <c r="G23" s="362"/>
      <c r="H23" s="362"/>
      <c r="I23" s="363"/>
      <c r="J23" s="353"/>
      <c r="K23" s="354"/>
      <c r="L23" s="339" t="str">
        <f t="shared" si="8"/>
        <v/>
      </c>
      <c r="M23" s="355">
        <f>'別紙２（No.17）'!AT40</f>
        <v>0</v>
      </c>
      <c r="N23" s="354"/>
      <c r="O23" s="339" t="str">
        <f t="shared" si="9"/>
        <v/>
      </c>
      <c r="P23" s="341" t="str">
        <f t="shared" si="4"/>
        <v/>
      </c>
      <c r="Q23" s="342" t="str">
        <f t="shared" si="10"/>
        <v/>
      </c>
      <c r="R23" s="356"/>
      <c r="S23" s="344" t="str">
        <f t="shared" si="11"/>
        <v/>
      </c>
      <c r="T23" s="354"/>
      <c r="U23" s="339" t="str">
        <f t="shared" si="12"/>
        <v/>
      </c>
      <c r="V23" s="345" t="str">
        <f t="shared" si="7"/>
        <v/>
      </c>
      <c r="W23" s="318"/>
    </row>
    <row r="24" spans="1:24" ht="38.200000000000003" customHeight="1">
      <c r="A24" s="346">
        <v>18</v>
      </c>
      <c r="B24" s="358"/>
      <c r="C24" s="331" t="s">
        <v>419</v>
      </c>
      <c r="D24" s="359"/>
      <c r="E24" s="360"/>
      <c r="F24" s="361"/>
      <c r="G24" s="362"/>
      <c r="H24" s="362"/>
      <c r="I24" s="363"/>
      <c r="J24" s="353"/>
      <c r="K24" s="354"/>
      <c r="L24" s="339" t="str">
        <f t="shared" si="8"/>
        <v/>
      </c>
      <c r="M24" s="355">
        <f>'別紙２（No.18）'!AT40</f>
        <v>0</v>
      </c>
      <c r="N24" s="354"/>
      <c r="O24" s="339" t="str">
        <f t="shared" si="9"/>
        <v/>
      </c>
      <c r="P24" s="341" t="str">
        <f t="shared" si="4"/>
        <v/>
      </c>
      <c r="Q24" s="342" t="str">
        <f t="shared" si="10"/>
        <v/>
      </c>
      <c r="R24" s="356"/>
      <c r="S24" s="344" t="str">
        <f t="shared" si="11"/>
        <v/>
      </c>
      <c r="T24" s="354"/>
      <c r="U24" s="339" t="str">
        <f t="shared" si="12"/>
        <v/>
      </c>
      <c r="V24" s="345" t="str">
        <f t="shared" si="7"/>
        <v/>
      </c>
      <c r="W24" s="318"/>
    </row>
    <row r="25" spans="1:24" ht="38.200000000000003" customHeight="1">
      <c r="A25" s="357">
        <v>19</v>
      </c>
      <c r="B25" s="358"/>
      <c r="C25" s="331" t="s">
        <v>419</v>
      </c>
      <c r="D25" s="359"/>
      <c r="E25" s="360"/>
      <c r="F25" s="361"/>
      <c r="G25" s="362"/>
      <c r="H25" s="362"/>
      <c r="I25" s="363"/>
      <c r="J25" s="353"/>
      <c r="K25" s="354"/>
      <c r="L25" s="339" t="str">
        <f t="shared" si="8"/>
        <v/>
      </c>
      <c r="M25" s="355">
        <f>'別紙２（No.19）'!AT40</f>
        <v>0</v>
      </c>
      <c r="N25" s="354"/>
      <c r="O25" s="339" t="str">
        <f>IFERROR(M25/N25,"")</f>
        <v/>
      </c>
      <c r="P25" s="341" t="str">
        <f t="shared" si="4"/>
        <v/>
      </c>
      <c r="Q25" s="342" t="str">
        <f t="shared" si="10"/>
        <v/>
      </c>
      <c r="R25" s="356"/>
      <c r="S25" s="344" t="str">
        <f t="shared" si="11"/>
        <v/>
      </c>
      <c r="T25" s="354"/>
      <c r="U25" s="339" t="str">
        <f t="shared" si="12"/>
        <v/>
      </c>
      <c r="V25" s="345" t="str">
        <f t="shared" ref="V25" si="13">IFERROR(O25-U25,"")</f>
        <v/>
      </c>
      <c r="W25" s="318"/>
    </row>
    <row r="26" spans="1:24" ht="38.200000000000003" customHeight="1" thickBot="1">
      <c r="A26" s="346">
        <v>20</v>
      </c>
      <c r="B26" s="358"/>
      <c r="C26" s="331" t="s">
        <v>419</v>
      </c>
      <c r="D26" s="359"/>
      <c r="E26" s="360"/>
      <c r="F26" s="361"/>
      <c r="G26" s="362"/>
      <c r="H26" s="362"/>
      <c r="I26" s="363"/>
      <c r="J26" s="353"/>
      <c r="K26" s="354"/>
      <c r="L26" s="339" t="str">
        <f t="shared" si="8"/>
        <v/>
      </c>
      <c r="M26" s="355">
        <f>'別紙２（No.20）'!AT40</f>
        <v>0</v>
      </c>
      <c r="N26" s="354"/>
      <c r="O26" s="339" t="str">
        <f>IFERROR(M26/N26,"")</f>
        <v/>
      </c>
      <c r="P26" s="341" t="str">
        <f t="shared" si="4"/>
        <v/>
      </c>
      <c r="Q26" s="342" t="str">
        <f t="shared" si="10"/>
        <v/>
      </c>
      <c r="R26" s="356"/>
      <c r="S26" s="344" t="str">
        <f t="shared" si="11"/>
        <v/>
      </c>
      <c r="T26" s="354"/>
      <c r="U26" s="339" t="str">
        <f t="shared" si="12"/>
        <v/>
      </c>
      <c r="V26" s="345" t="str">
        <f>IFERROR(O26-U26,"")</f>
        <v/>
      </c>
      <c r="W26" s="318"/>
    </row>
    <row r="27" spans="1:24" ht="38.200000000000003" customHeight="1" thickTop="1" thickBot="1">
      <c r="A27" s="757" t="s">
        <v>256</v>
      </c>
      <c r="B27" s="758"/>
      <c r="C27" s="758"/>
      <c r="D27" s="758"/>
      <c r="E27" s="758"/>
      <c r="F27" s="758"/>
      <c r="G27" s="758"/>
      <c r="H27" s="758"/>
      <c r="I27" s="758"/>
      <c r="J27" s="364">
        <f>SUM(J7:J26)</f>
        <v>0</v>
      </c>
      <c r="K27" s="364">
        <f>SUM(K7:K26)</f>
        <v>0</v>
      </c>
      <c r="L27" s="364" t="str">
        <f>IFERROR(J27/K27,"")</f>
        <v/>
      </c>
      <c r="M27" s="364">
        <f>SUM(M7:M26)</f>
        <v>0</v>
      </c>
      <c r="N27" s="364">
        <f>SUM(N7:N26)</f>
        <v>0</v>
      </c>
      <c r="O27" s="364" t="str">
        <f>IFERROR(M27/N27,"")</f>
        <v/>
      </c>
      <c r="P27" s="365">
        <f>SUM(P7:P26)</f>
        <v>0</v>
      </c>
      <c r="Q27" s="366" t="str">
        <f>IFERROR(P27/L27*100,"")</f>
        <v/>
      </c>
      <c r="R27" s="367" t="str">
        <f>IFERROR(100-((M27/S27)*100),"")</f>
        <v/>
      </c>
      <c r="S27" s="364">
        <f>SUM(S7:S26)</f>
        <v>0</v>
      </c>
      <c r="T27" s="364">
        <f>SUM(T7:T26)</f>
        <v>0</v>
      </c>
      <c r="U27" s="364" t="str">
        <f>IFERROR(O27*(100-R27)/100,"")</f>
        <v/>
      </c>
      <c r="V27" s="364"/>
      <c r="W27" s="318"/>
    </row>
    <row r="28" spans="1:24" ht="42.5" customHeight="1">
      <c r="A28" s="368"/>
      <c r="B28" s="368"/>
      <c r="C28" s="368"/>
      <c r="D28" s="368"/>
      <c r="E28" s="369" t="s">
        <v>257</v>
      </c>
      <c r="F28" s="370"/>
      <c r="G28" s="370"/>
      <c r="H28" s="370"/>
      <c r="I28" s="370"/>
      <c r="J28" s="371" t="s">
        <v>284</v>
      </c>
      <c r="K28" s="371" t="s">
        <v>287</v>
      </c>
      <c r="L28" s="371" t="s">
        <v>288</v>
      </c>
      <c r="M28" s="372" t="s">
        <v>289</v>
      </c>
      <c r="N28" s="372" t="s">
        <v>290</v>
      </c>
      <c r="O28" s="372" t="s">
        <v>291</v>
      </c>
      <c r="P28" s="372" t="s">
        <v>292</v>
      </c>
      <c r="Q28" s="372"/>
      <c r="R28" s="318"/>
      <c r="S28" s="372"/>
      <c r="T28" s="372" t="s">
        <v>293</v>
      </c>
      <c r="U28" s="372" t="s">
        <v>294</v>
      </c>
      <c r="V28" s="372"/>
      <c r="W28" s="318"/>
      <c r="X28" s="318"/>
    </row>
  </sheetData>
  <mergeCells count="11">
    <mergeCell ref="R4:V4"/>
    <mergeCell ref="R5:V5"/>
    <mergeCell ref="A27:I27"/>
    <mergeCell ref="A4:A6"/>
    <mergeCell ref="E4:E6"/>
    <mergeCell ref="F4:G5"/>
    <mergeCell ref="H4:I5"/>
    <mergeCell ref="J4:Q4"/>
    <mergeCell ref="M5:Q5"/>
    <mergeCell ref="J5:L5"/>
    <mergeCell ref="B4:D6"/>
  </mergeCells>
  <phoneticPr fontId="5"/>
  <conditionalFormatting sqref="B7:B26 D7:K26 N7:N26 R7:R26 T7:T26">
    <cfRule type="notContainsBlanks" dxfId="980" priority="1">
      <formula>LEN(TRIM(B7))&gt;0</formula>
    </cfRule>
  </conditionalFormatting>
  <pageMargins left="0.7" right="0.7" top="0.75" bottom="0.75" header="0.3" footer="0.3"/>
  <pageSetup paperSize="9" scale="4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2DF7F-C418-4B47-A78F-EBA1C07E9864}">
  <sheetPr>
    <tabColor theme="8" tint="0.39997558519241921"/>
    <pageSetUpPr fitToPage="1"/>
  </sheetPr>
  <dimension ref="A1:AV42"/>
  <sheetViews>
    <sheetView showGridLines="0" showZeros="0" showRuler="0" zoomScale="85" zoomScaleNormal="85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'別紙３-２'!A7</f>
        <v>1</v>
      </c>
      <c r="C2" s="932" t="s">
        <v>151</v>
      </c>
      <c r="D2" s="933"/>
      <c r="E2" s="933"/>
      <c r="F2" s="933"/>
      <c r="G2" s="934"/>
      <c r="H2" s="935">
        <f>'別紙３-２'!E7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C2:G2"/>
    <mergeCell ref="H2:O2"/>
    <mergeCell ref="B40:AQ40"/>
    <mergeCell ref="D41:AT42"/>
    <mergeCell ref="AS35:AS36"/>
    <mergeCell ref="AT35:AT36"/>
    <mergeCell ref="D36:G36"/>
    <mergeCell ref="B37:AQ37"/>
    <mergeCell ref="B38:AQ38"/>
    <mergeCell ref="AT38:AT39"/>
    <mergeCell ref="B39:AQ39"/>
    <mergeCell ref="AM35:AM36"/>
    <mergeCell ref="AN35:AN36"/>
    <mergeCell ref="AO35:AO36"/>
    <mergeCell ref="AP35:AP36"/>
    <mergeCell ref="AQ35:AQ36"/>
    <mergeCell ref="AR35:AR36"/>
    <mergeCell ref="AC35:AD36"/>
    <mergeCell ref="AE35:AF36"/>
    <mergeCell ref="AG35:AG36"/>
    <mergeCell ref="AH35:AJ36"/>
    <mergeCell ref="AK35:AK36"/>
    <mergeCell ref="AL35:AL36"/>
    <mergeCell ref="Q35:R36"/>
    <mergeCell ref="S35:T36"/>
    <mergeCell ref="U35:V36"/>
    <mergeCell ref="AT33:AT34"/>
    <mergeCell ref="A35:A36"/>
    <mergeCell ref="B35:B36"/>
    <mergeCell ref="C35:H35"/>
    <mergeCell ref="I35:J36"/>
    <mergeCell ref="K35:L36"/>
    <mergeCell ref="M35:N36"/>
    <mergeCell ref="O35:P36"/>
    <mergeCell ref="AL33:AL34"/>
    <mergeCell ref="AM33:AM34"/>
    <mergeCell ref="AN33:AN34"/>
    <mergeCell ref="AO33:AO34"/>
    <mergeCell ref="AP33:AP34"/>
    <mergeCell ref="AQ33:AQ34"/>
    <mergeCell ref="AA33:AB34"/>
    <mergeCell ref="AC33:AD34"/>
    <mergeCell ref="AE33:AF34"/>
    <mergeCell ref="AG33:AG34"/>
    <mergeCell ref="AH33:AJ34"/>
    <mergeCell ref="U33:V34"/>
    <mergeCell ref="W33:X34"/>
    <mergeCell ref="Y33:Z34"/>
    <mergeCell ref="AR31:AR32"/>
    <mergeCell ref="AS31:AS32"/>
    <mergeCell ref="W35:X36"/>
    <mergeCell ref="Y35:Z36"/>
    <mergeCell ref="AA35:AB36"/>
    <mergeCell ref="AR33:AR34"/>
    <mergeCell ref="AS33:AS34"/>
    <mergeCell ref="AT31:AT32"/>
    <mergeCell ref="A33:A34"/>
    <mergeCell ref="B33:B34"/>
    <mergeCell ref="C33:F34"/>
    <mergeCell ref="G33:H34"/>
    <mergeCell ref="I33:J34"/>
    <mergeCell ref="K33:L34"/>
    <mergeCell ref="M33:N34"/>
    <mergeCell ref="AL31:AL32"/>
    <mergeCell ref="AM31:AM32"/>
    <mergeCell ref="AN31:AN32"/>
    <mergeCell ref="AO31:AO32"/>
    <mergeCell ref="AP31:AP32"/>
    <mergeCell ref="AQ31:AQ32"/>
    <mergeCell ref="AA31:AB32"/>
    <mergeCell ref="AC31:AD32"/>
    <mergeCell ref="AE31:AF32"/>
    <mergeCell ref="AG31:AG32"/>
    <mergeCell ref="AH31:AJ32"/>
    <mergeCell ref="AK31:AK32"/>
    <mergeCell ref="AK33:AK34"/>
    <mergeCell ref="O33:P34"/>
    <mergeCell ref="Q33:R34"/>
    <mergeCell ref="S33:T34"/>
    <mergeCell ref="AT29:AT30"/>
    <mergeCell ref="I31:J32"/>
    <mergeCell ref="K31:L32"/>
    <mergeCell ref="M31:N32"/>
    <mergeCell ref="O31:P32"/>
    <mergeCell ref="Q31:R32"/>
    <mergeCell ref="S31:T32"/>
    <mergeCell ref="U31:V32"/>
    <mergeCell ref="W31:X32"/>
    <mergeCell ref="Y31:Z32"/>
    <mergeCell ref="AN29:AN30"/>
    <mergeCell ref="AO29:AO30"/>
    <mergeCell ref="AP29:AP30"/>
    <mergeCell ref="AQ29:AQ30"/>
    <mergeCell ref="AR29:AR30"/>
    <mergeCell ref="AS29:AS30"/>
    <mergeCell ref="AE29:AF30"/>
    <mergeCell ref="AH29:AJ30"/>
    <mergeCell ref="AK29:AK30"/>
    <mergeCell ref="AL29:AL30"/>
    <mergeCell ref="AM29:AM30"/>
    <mergeCell ref="S29:T30"/>
    <mergeCell ref="U29:V30"/>
    <mergeCell ref="W29:X30"/>
    <mergeCell ref="Y29:Z30"/>
    <mergeCell ref="AA29:AB30"/>
    <mergeCell ref="AC29:AD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AM27:AM28"/>
    <mergeCell ref="AN27:AN28"/>
    <mergeCell ref="AO27:AO28"/>
    <mergeCell ref="AP27:AP28"/>
    <mergeCell ref="AQ27:AQ28"/>
    <mergeCell ref="AR27:AR28"/>
    <mergeCell ref="AC27:AD28"/>
    <mergeCell ref="AE27:AF28"/>
    <mergeCell ref="AG27:AG28"/>
    <mergeCell ref="AH27:AJ28"/>
    <mergeCell ref="AK27:AK28"/>
    <mergeCell ref="AL27:AL28"/>
    <mergeCell ref="Q27:R28"/>
    <mergeCell ref="S27:T28"/>
    <mergeCell ref="AG29:AG30"/>
    <mergeCell ref="U27:V28"/>
    <mergeCell ref="W27:X28"/>
    <mergeCell ref="Y27:Z28"/>
    <mergeCell ref="AA27:AB28"/>
    <mergeCell ref="AR25:AR26"/>
    <mergeCell ref="U25:V26"/>
    <mergeCell ref="W25:X26"/>
    <mergeCell ref="Y25:Z26"/>
    <mergeCell ref="AS25:AS26"/>
    <mergeCell ref="AS27:AS28"/>
    <mergeCell ref="AT25:AT26"/>
    <mergeCell ref="A27:A28"/>
    <mergeCell ref="B27:B28"/>
    <mergeCell ref="C27:H28"/>
    <mergeCell ref="I27:J28"/>
    <mergeCell ref="K27:L28"/>
    <mergeCell ref="M27:N28"/>
    <mergeCell ref="O27:P28"/>
    <mergeCell ref="AL25:AL26"/>
    <mergeCell ref="AM25:AM26"/>
    <mergeCell ref="AN25:AN26"/>
    <mergeCell ref="AO25:AO26"/>
    <mergeCell ref="AP25:AP26"/>
    <mergeCell ref="AQ25:AQ26"/>
    <mergeCell ref="AA25:AB26"/>
    <mergeCell ref="AC25:AD26"/>
    <mergeCell ref="AE25:AF26"/>
    <mergeCell ref="AG25:AG26"/>
    <mergeCell ref="AH25:AJ26"/>
    <mergeCell ref="AK25:AK26"/>
    <mergeCell ref="O25:P26"/>
    <mergeCell ref="Q25:R26"/>
    <mergeCell ref="S25:T26"/>
    <mergeCell ref="A25:A26"/>
    <mergeCell ref="B25:B26"/>
    <mergeCell ref="C25:H26"/>
    <mergeCell ref="I25:J26"/>
    <mergeCell ref="K25:L26"/>
    <mergeCell ref="M25:N26"/>
    <mergeCell ref="AO23:AO24"/>
    <mergeCell ref="AP23:AP24"/>
    <mergeCell ref="AQ23:AQ24"/>
    <mergeCell ref="U23:V24"/>
    <mergeCell ref="W23:X24"/>
    <mergeCell ref="Y23:Z24"/>
    <mergeCell ref="AA23:AB24"/>
    <mergeCell ref="AC23:AD24"/>
    <mergeCell ref="AE23:AF24"/>
    <mergeCell ref="AR23:AR24"/>
    <mergeCell ref="AS23:AS24"/>
    <mergeCell ref="AT23:AT24"/>
    <mergeCell ref="AG23:AG24"/>
    <mergeCell ref="AH23:AJ24"/>
    <mergeCell ref="AK23:AK24"/>
    <mergeCell ref="AL23:AL24"/>
    <mergeCell ref="AM23:AM24"/>
    <mergeCell ref="AN23:AN24"/>
    <mergeCell ref="AT21:AT22"/>
    <mergeCell ref="A23:A24"/>
    <mergeCell ref="B23:B24"/>
    <mergeCell ref="C23:H24"/>
    <mergeCell ref="I23:J24"/>
    <mergeCell ref="K23:L24"/>
    <mergeCell ref="M23:N24"/>
    <mergeCell ref="O23:P24"/>
    <mergeCell ref="Q23:R24"/>
    <mergeCell ref="S23:T24"/>
    <mergeCell ref="AN21:AN22"/>
    <mergeCell ref="AO21:AO22"/>
    <mergeCell ref="AP21:AP22"/>
    <mergeCell ref="AQ21:AQ22"/>
    <mergeCell ref="AR21:AR22"/>
    <mergeCell ref="AS21:AS22"/>
    <mergeCell ref="AE21:AF22"/>
    <mergeCell ref="AG21:AG22"/>
    <mergeCell ref="AH21:AJ22"/>
    <mergeCell ref="AK21:AK22"/>
    <mergeCell ref="AL21:AL22"/>
    <mergeCell ref="AM21:AM22"/>
    <mergeCell ref="S21:T22"/>
    <mergeCell ref="U21:V22"/>
    <mergeCell ref="W21:X22"/>
    <mergeCell ref="Y21:Z22"/>
    <mergeCell ref="AA21:AB22"/>
    <mergeCell ref="AC21:AD22"/>
    <mergeCell ref="AS19:AS20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AM19:AM20"/>
    <mergeCell ref="AN19:AN20"/>
    <mergeCell ref="AO19:AO20"/>
    <mergeCell ref="AP19:AP20"/>
    <mergeCell ref="AQ19:AQ20"/>
    <mergeCell ref="AR19:AR20"/>
    <mergeCell ref="AC19:AD20"/>
    <mergeCell ref="AE19:AF20"/>
    <mergeCell ref="AG19:AG20"/>
    <mergeCell ref="AH19:AJ20"/>
    <mergeCell ref="AK19:AK20"/>
    <mergeCell ref="AL19:AL20"/>
    <mergeCell ref="Q19:R20"/>
    <mergeCell ref="S19:T20"/>
    <mergeCell ref="U19:V20"/>
    <mergeCell ref="W19:X20"/>
    <mergeCell ref="Y19:Z20"/>
    <mergeCell ref="AA19:AB20"/>
    <mergeCell ref="AR17:AR18"/>
    <mergeCell ref="U17:V18"/>
    <mergeCell ref="W17:X18"/>
    <mergeCell ref="Y17:Z18"/>
    <mergeCell ref="AS17:AS18"/>
    <mergeCell ref="AT17:AT18"/>
    <mergeCell ref="A19:A20"/>
    <mergeCell ref="B19:B20"/>
    <mergeCell ref="C19:H20"/>
    <mergeCell ref="I19:J20"/>
    <mergeCell ref="K19:L20"/>
    <mergeCell ref="M19:N20"/>
    <mergeCell ref="O19:P20"/>
    <mergeCell ref="AL17:AL18"/>
    <mergeCell ref="AM17:AM18"/>
    <mergeCell ref="AN17:AN18"/>
    <mergeCell ref="AO17:AO18"/>
    <mergeCell ref="AP17:AP18"/>
    <mergeCell ref="AQ17:AQ18"/>
    <mergeCell ref="AA17:AB18"/>
    <mergeCell ref="AC17:AD18"/>
    <mergeCell ref="AE17:AF18"/>
    <mergeCell ref="AG17:AG18"/>
    <mergeCell ref="AH17:AJ18"/>
    <mergeCell ref="AK17:AK18"/>
    <mergeCell ref="O17:P18"/>
    <mergeCell ref="Q17:R18"/>
    <mergeCell ref="S17:T18"/>
    <mergeCell ref="AO15:AO16"/>
    <mergeCell ref="AP15:AP16"/>
    <mergeCell ref="AQ15:AQ16"/>
    <mergeCell ref="AA15:AB16"/>
    <mergeCell ref="AC15:AD16"/>
    <mergeCell ref="AE15:AF16"/>
    <mergeCell ref="AG15:AG16"/>
    <mergeCell ref="AH15:AJ16"/>
    <mergeCell ref="AK15:AK16"/>
    <mergeCell ref="A17:A18"/>
    <mergeCell ref="B17:B18"/>
    <mergeCell ref="C17:F18"/>
    <mergeCell ref="G17:H18"/>
    <mergeCell ref="I17:J18"/>
    <mergeCell ref="K17:L18"/>
    <mergeCell ref="M17:N18"/>
    <mergeCell ref="AL15:AL16"/>
    <mergeCell ref="AM15:AM16"/>
    <mergeCell ref="O15:P16"/>
    <mergeCell ref="Q15:R16"/>
    <mergeCell ref="AR13:AR14"/>
    <mergeCell ref="AS13:AS14"/>
    <mergeCell ref="AT13:AT14"/>
    <mergeCell ref="A15:A16"/>
    <mergeCell ref="B15:B16"/>
    <mergeCell ref="C15:F16"/>
    <mergeCell ref="G15:H16"/>
    <mergeCell ref="I15:J16"/>
    <mergeCell ref="K15:L16"/>
    <mergeCell ref="M15:N16"/>
    <mergeCell ref="AL13:AL14"/>
    <mergeCell ref="AM13:AM14"/>
    <mergeCell ref="AN13:AN14"/>
    <mergeCell ref="AO13:AO14"/>
    <mergeCell ref="AP13:AP14"/>
    <mergeCell ref="AQ13:AQ14"/>
    <mergeCell ref="AA13:AB14"/>
    <mergeCell ref="AC13:AD14"/>
    <mergeCell ref="AE13:AF14"/>
    <mergeCell ref="AG13:AG14"/>
    <mergeCell ref="AR15:AR16"/>
    <mergeCell ref="AS15:AS16"/>
    <mergeCell ref="AT15:AT16"/>
    <mergeCell ref="AN15:AN16"/>
    <mergeCell ref="Q13:R14"/>
    <mergeCell ref="S13:T14"/>
    <mergeCell ref="U13:V14"/>
    <mergeCell ref="W13:X14"/>
    <mergeCell ref="Y13:Z14"/>
    <mergeCell ref="AE12:AF12"/>
    <mergeCell ref="AH12:AJ12"/>
    <mergeCell ref="S15:T16"/>
    <mergeCell ref="U15:V16"/>
    <mergeCell ref="W15:X16"/>
    <mergeCell ref="Y15:Z16"/>
    <mergeCell ref="AU11:AU12"/>
    <mergeCell ref="G12:H12"/>
    <mergeCell ref="I12:J12"/>
    <mergeCell ref="K12:L12"/>
    <mergeCell ref="M12:N12"/>
    <mergeCell ref="O12:P12"/>
    <mergeCell ref="Q12:R12"/>
    <mergeCell ref="AQ12:AR12"/>
    <mergeCell ref="A13:A14"/>
    <mergeCell ref="B13:B14"/>
    <mergeCell ref="C13:F14"/>
    <mergeCell ref="G13:H14"/>
    <mergeCell ref="I13:J14"/>
    <mergeCell ref="K13:L14"/>
    <mergeCell ref="M13:N14"/>
    <mergeCell ref="S12:T12"/>
    <mergeCell ref="U12:V12"/>
    <mergeCell ref="W12:X12"/>
    <mergeCell ref="Y12:Z12"/>
    <mergeCell ref="AA12:AB12"/>
    <mergeCell ref="AC12:AD12"/>
    <mergeCell ref="AH13:AJ14"/>
    <mergeCell ref="AK13:AK14"/>
    <mergeCell ref="O13:P14"/>
    <mergeCell ref="C6:AG6"/>
    <mergeCell ref="A7:AG7"/>
    <mergeCell ref="A9:A12"/>
    <mergeCell ref="B9:AF9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</mergeCells>
  <phoneticPr fontId="5"/>
  <conditionalFormatting sqref="G15 G17">
    <cfRule type="notContainsBlanks" dxfId="978" priority="21">
      <formula>LEN(TRIM(G15))&gt;0</formula>
    </cfRule>
  </conditionalFormatting>
  <conditionalFormatting sqref="G33">
    <cfRule type="notContainsBlanks" dxfId="977" priority="2">
      <formula>LEN(TRIM(G33))&gt;0</formula>
    </cfRule>
  </conditionalFormatting>
  <conditionalFormatting sqref="G15:H16">
    <cfRule type="expression" dxfId="976" priority="47">
      <formula>AND(#REF!&gt;0,$G$15="")</formula>
    </cfRule>
  </conditionalFormatting>
  <conditionalFormatting sqref="G17:H18">
    <cfRule type="expression" dxfId="975" priority="48">
      <formula>AND(#REF!&gt;0,$G$17="")</formula>
    </cfRule>
  </conditionalFormatting>
  <conditionalFormatting sqref="G33:H34">
    <cfRule type="expression" dxfId="974" priority="3">
      <formula>AND(#REF!&gt;0,$G$15="")</formula>
    </cfRule>
  </conditionalFormatting>
  <conditionalFormatting sqref="I13 K13 M13 O13 Q13 S13 U13 W13 Y13 AA13 AC13 AE13 I33">
    <cfRule type="cellIs" dxfId="973" priority="45" operator="equal">
      <formula>""</formula>
    </cfRule>
  </conditionalFormatting>
  <conditionalFormatting sqref="I15 K15 M15 O15 Q15 S15 U15 W15 Y15 AA15 AC15 AE15 I17">
    <cfRule type="cellIs" dxfId="972" priority="27" operator="equal">
      <formula>""</formula>
    </cfRule>
  </conditionalFormatting>
  <conditionalFormatting sqref="I19">
    <cfRule type="cellIs" dxfId="971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970" priority="33" operator="equal">
      <formula>""</formula>
    </cfRule>
  </conditionalFormatting>
  <conditionalFormatting sqref="I35">
    <cfRule type="cellIs" dxfId="969" priority="11" operator="equal">
      <formula>""</formula>
    </cfRule>
  </conditionalFormatting>
  <conditionalFormatting sqref="I29:AF30">
    <cfRule type="expression" dxfId="968" priority="19">
      <formula>ISNUMBER($I$31:$AF$32)</formula>
    </cfRule>
  </conditionalFormatting>
  <conditionalFormatting sqref="I31:AF32">
    <cfRule type="expression" dxfId="967" priority="20">
      <formula>ISNUMBER($I$29:$AF$30)</formula>
    </cfRule>
  </conditionalFormatting>
  <conditionalFormatting sqref="K17">
    <cfRule type="cellIs" dxfId="966" priority="26" operator="equal">
      <formula>""</formula>
    </cfRule>
  </conditionalFormatting>
  <conditionalFormatting sqref="K19">
    <cfRule type="cellIs" dxfId="965" priority="38" operator="equal">
      <formula>""</formula>
    </cfRule>
  </conditionalFormatting>
  <conditionalFormatting sqref="K21 K23 K27">
    <cfRule type="cellIs" dxfId="964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963" priority="28" operator="equal">
      <formula>""</formula>
    </cfRule>
  </conditionalFormatting>
  <conditionalFormatting sqref="K33">
    <cfRule type="cellIs" dxfId="962" priority="44" operator="equal">
      <formula>""</formula>
    </cfRule>
  </conditionalFormatting>
  <conditionalFormatting sqref="K35">
    <cfRule type="cellIs" dxfId="961" priority="10" operator="equal">
      <formula>""</formula>
    </cfRule>
  </conditionalFormatting>
  <conditionalFormatting sqref="M17">
    <cfRule type="cellIs" dxfId="960" priority="25" operator="equal">
      <formula>""</formula>
    </cfRule>
  </conditionalFormatting>
  <conditionalFormatting sqref="M19">
    <cfRule type="cellIs" dxfId="959" priority="37" operator="equal">
      <formula>""</formula>
    </cfRule>
  </conditionalFormatting>
  <conditionalFormatting sqref="M21 M23 M27">
    <cfRule type="cellIs" dxfId="958" priority="31" operator="equal">
      <formula>""</formula>
    </cfRule>
  </conditionalFormatting>
  <conditionalFormatting sqref="M33">
    <cfRule type="cellIs" dxfId="957" priority="43" operator="equal">
      <formula>""</formula>
    </cfRule>
  </conditionalFormatting>
  <conditionalFormatting sqref="M35">
    <cfRule type="cellIs" dxfId="956" priority="9" operator="equal">
      <formula>""</formula>
    </cfRule>
  </conditionalFormatting>
  <conditionalFormatting sqref="O17">
    <cfRule type="cellIs" dxfId="955" priority="24" operator="equal">
      <formula>""</formula>
    </cfRule>
  </conditionalFormatting>
  <conditionalFormatting sqref="O19">
    <cfRule type="cellIs" dxfId="954" priority="36" operator="equal">
      <formula>""</formula>
    </cfRule>
  </conditionalFormatting>
  <conditionalFormatting sqref="O21 O23 O27">
    <cfRule type="cellIs" dxfId="953" priority="30" operator="equal">
      <formula>""</formula>
    </cfRule>
  </conditionalFormatting>
  <conditionalFormatting sqref="O33">
    <cfRule type="cellIs" dxfId="952" priority="42" operator="equal">
      <formula>""</formula>
    </cfRule>
  </conditionalFormatting>
  <conditionalFormatting sqref="O35">
    <cfRule type="cellIs" dxfId="951" priority="8" operator="equal">
      <formula>""</formula>
    </cfRule>
  </conditionalFormatting>
  <conditionalFormatting sqref="Q17">
    <cfRule type="cellIs" dxfId="950" priority="23" operator="equal">
      <formula>""</formula>
    </cfRule>
  </conditionalFormatting>
  <conditionalFormatting sqref="Q19">
    <cfRule type="cellIs" dxfId="949" priority="35" operator="equal">
      <formula>""</formula>
    </cfRule>
  </conditionalFormatting>
  <conditionalFormatting sqref="Q21 Q23 Q27">
    <cfRule type="cellIs" dxfId="948" priority="29" operator="equal">
      <formula>""</formula>
    </cfRule>
  </conditionalFormatting>
  <conditionalFormatting sqref="Q33">
    <cfRule type="cellIs" dxfId="947" priority="41" operator="equal">
      <formula>""</formula>
    </cfRule>
  </conditionalFormatting>
  <conditionalFormatting sqref="Q35">
    <cfRule type="cellIs" dxfId="946" priority="7" operator="equal">
      <formula>""</formula>
    </cfRule>
  </conditionalFormatting>
  <conditionalFormatting sqref="S17 U17 W17 Y17 AA17 AC17">
    <cfRule type="cellIs" dxfId="945" priority="22" operator="equal">
      <formula>""</formula>
    </cfRule>
  </conditionalFormatting>
  <conditionalFormatting sqref="S19 U19 W19 Y19 AA19 AC19">
    <cfRule type="cellIs" dxfId="944" priority="34" operator="equal">
      <formula>""</formula>
    </cfRule>
  </conditionalFormatting>
  <conditionalFormatting sqref="S35 U35 W35 Y35 AA35 AC35">
    <cfRule type="cellIs" dxfId="943" priority="6" operator="equal">
      <formula>""</formula>
    </cfRule>
  </conditionalFormatting>
  <conditionalFormatting sqref="AE29 AE17 AE19 AE21 AE23 AE27 S33 U33 W33 Y33 AA33 AC33 AE33 AE35">
    <cfRule type="cellIs" dxfId="942" priority="40" operator="equal">
      <formula>""</formula>
    </cfRule>
  </conditionalFormatting>
  <conditionalFormatting sqref="AH35">
    <cfRule type="expression" dxfId="941" priority="13">
      <formula>AND(ISTEXT($D$36),#REF!="")</formula>
    </cfRule>
  </conditionalFormatting>
  <conditionalFormatting sqref="AH35:AJ36">
    <cfRule type="notContainsBlanks" dxfId="940" priority="12">
      <formula>LEN(TRIM(AH35))&gt;0</formula>
    </cfRule>
  </conditionalFormatting>
  <conditionalFormatting sqref="AN35:AN36">
    <cfRule type="expression" dxfId="939" priority="16">
      <formula>AND(ISTEXT($B$35),$F$34="")</formula>
    </cfRule>
  </conditionalFormatting>
  <conditionalFormatting sqref="AN35:AO36 D36:G36">
    <cfRule type="notContainsBlanks" dxfId="938" priority="46">
      <formula>LEN(TRIM(D35))&gt;0</formula>
    </cfRule>
  </conditionalFormatting>
  <conditionalFormatting sqref="AO35:AO36">
    <cfRule type="expression" dxfId="937" priority="17">
      <formula>AND(ISTEXT($B$35),$G$34="")</formula>
    </cfRule>
  </conditionalFormatting>
  <conditionalFormatting sqref="AQ13:AQ36">
    <cfRule type="notContainsBlanks" dxfId="936" priority="49">
      <formula>LEN(TRIM(AQ13))&gt;0</formula>
    </cfRule>
  </conditionalFormatting>
  <conditionalFormatting sqref="AQ15">
    <cfRule type="expression" dxfId="935" priority="18">
      <formula>AND(ISTEXT($C$14),#REF!="")</formula>
    </cfRule>
  </conditionalFormatting>
  <conditionalFormatting sqref="AQ17">
    <cfRule type="expression" dxfId="934" priority="5">
      <formula>AND(ISTEXT($C$14),#REF!="")</formula>
    </cfRule>
  </conditionalFormatting>
  <conditionalFormatting sqref="AQ33">
    <cfRule type="expression" dxfId="933" priority="4">
      <formula>AND(ISTEXT($C$14),#REF!="")</formula>
    </cfRule>
  </conditionalFormatting>
  <conditionalFormatting sqref="AT38:AT39">
    <cfRule type="expression" dxfId="932" priority="14">
      <formula>ISNUMBER($AT$38)</formula>
    </cfRule>
  </conditionalFormatting>
  <hyperlinks>
    <hyperlink ref="A8" r:id="rId1" xr:uid="{E3212907-A6E1-4649-99D6-CA9B5CEADD6C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41971316-89FD-4D96-999C-9CCF94CBACCA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A06C6F2C-8C0C-44BA-98DF-C70095DFE7DF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62E424-FDC0-43E5-A6E6-3A5D2AB07DF2}">
          <x14:formula1>
            <xm:f>記載不要!$A$2</xm:f>
          </x14:formula1>
          <xm:sqref>A13:B36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8E436-5B2F-4044-B33B-78EEC5EC8ACF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'別紙３-２'!A8</f>
        <v>2</v>
      </c>
      <c r="C2" s="932" t="s">
        <v>151</v>
      </c>
      <c r="D2" s="933"/>
      <c r="E2" s="933"/>
      <c r="F2" s="933"/>
      <c r="G2" s="934"/>
      <c r="H2" s="935">
        <f>'別紙３-２'!E8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929" priority="21">
      <formula>LEN(TRIM(G15))&gt;0</formula>
    </cfRule>
  </conditionalFormatting>
  <conditionalFormatting sqref="G33">
    <cfRule type="notContainsBlanks" dxfId="928" priority="2">
      <formula>LEN(TRIM(G33))&gt;0</formula>
    </cfRule>
  </conditionalFormatting>
  <conditionalFormatting sqref="G15:H16">
    <cfRule type="expression" dxfId="927" priority="47">
      <formula>AND(#REF!&gt;0,$G$15="")</formula>
    </cfRule>
  </conditionalFormatting>
  <conditionalFormatting sqref="G17:H18">
    <cfRule type="expression" dxfId="926" priority="48">
      <formula>AND(#REF!&gt;0,$G$17="")</formula>
    </cfRule>
  </conditionalFormatting>
  <conditionalFormatting sqref="G33:H34">
    <cfRule type="expression" dxfId="925" priority="3">
      <formula>AND(#REF!&gt;0,$G$15="")</formula>
    </cfRule>
  </conditionalFormatting>
  <conditionalFormatting sqref="I13 K13 M13 O13 Q13 S13 U13 W13 Y13 AA13 AC13 AE13 I33">
    <cfRule type="cellIs" dxfId="924" priority="45" operator="equal">
      <formula>""</formula>
    </cfRule>
  </conditionalFormatting>
  <conditionalFormatting sqref="I15 K15 M15 O15 Q15 S15 U15 W15 Y15 AA15 AC15 AE15 I17">
    <cfRule type="cellIs" dxfId="923" priority="27" operator="equal">
      <formula>""</formula>
    </cfRule>
  </conditionalFormatting>
  <conditionalFormatting sqref="I19">
    <cfRule type="cellIs" dxfId="922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921" priority="33" operator="equal">
      <formula>""</formula>
    </cfRule>
  </conditionalFormatting>
  <conditionalFormatting sqref="I35">
    <cfRule type="cellIs" dxfId="920" priority="11" operator="equal">
      <formula>""</formula>
    </cfRule>
  </conditionalFormatting>
  <conditionalFormatting sqref="I29:AF30">
    <cfRule type="expression" dxfId="919" priority="19">
      <formula>ISNUMBER($I$31:$AF$32)</formula>
    </cfRule>
  </conditionalFormatting>
  <conditionalFormatting sqref="I31:AF32">
    <cfRule type="expression" dxfId="918" priority="20">
      <formula>ISNUMBER($I$29:$AF$30)</formula>
    </cfRule>
  </conditionalFormatting>
  <conditionalFormatting sqref="K17">
    <cfRule type="cellIs" dxfId="917" priority="26" operator="equal">
      <formula>""</formula>
    </cfRule>
  </conditionalFormatting>
  <conditionalFormatting sqref="K19">
    <cfRule type="cellIs" dxfId="916" priority="38" operator="equal">
      <formula>""</formula>
    </cfRule>
  </conditionalFormatting>
  <conditionalFormatting sqref="K21 K23 K27">
    <cfRule type="cellIs" dxfId="915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914" priority="28" operator="equal">
      <formula>""</formula>
    </cfRule>
  </conditionalFormatting>
  <conditionalFormatting sqref="K33">
    <cfRule type="cellIs" dxfId="913" priority="44" operator="equal">
      <formula>""</formula>
    </cfRule>
  </conditionalFormatting>
  <conditionalFormatting sqref="K35">
    <cfRule type="cellIs" dxfId="912" priority="10" operator="equal">
      <formula>""</formula>
    </cfRule>
  </conditionalFormatting>
  <conditionalFormatting sqref="M17">
    <cfRule type="cellIs" dxfId="911" priority="25" operator="equal">
      <formula>""</formula>
    </cfRule>
  </conditionalFormatting>
  <conditionalFormatting sqref="M19">
    <cfRule type="cellIs" dxfId="910" priority="37" operator="equal">
      <formula>""</formula>
    </cfRule>
  </conditionalFormatting>
  <conditionalFormatting sqref="M21 M23 M27">
    <cfRule type="cellIs" dxfId="909" priority="31" operator="equal">
      <formula>""</formula>
    </cfRule>
  </conditionalFormatting>
  <conditionalFormatting sqref="M33">
    <cfRule type="cellIs" dxfId="908" priority="43" operator="equal">
      <formula>""</formula>
    </cfRule>
  </conditionalFormatting>
  <conditionalFormatting sqref="M35">
    <cfRule type="cellIs" dxfId="907" priority="9" operator="equal">
      <formula>""</formula>
    </cfRule>
  </conditionalFormatting>
  <conditionalFormatting sqref="O17">
    <cfRule type="cellIs" dxfId="906" priority="24" operator="equal">
      <formula>""</formula>
    </cfRule>
  </conditionalFormatting>
  <conditionalFormatting sqref="O19">
    <cfRule type="cellIs" dxfId="905" priority="36" operator="equal">
      <formula>""</formula>
    </cfRule>
  </conditionalFormatting>
  <conditionalFormatting sqref="O21 O23 O27">
    <cfRule type="cellIs" dxfId="904" priority="30" operator="equal">
      <formula>""</formula>
    </cfRule>
  </conditionalFormatting>
  <conditionalFormatting sqref="O33">
    <cfRule type="cellIs" dxfId="903" priority="42" operator="equal">
      <formula>""</formula>
    </cfRule>
  </conditionalFormatting>
  <conditionalFormatting sqref="O35">
    <cfRule type="cellIs" dxfId="902" priority="8" operator="equal">
      <formula>""</formula>
    </cfRule>
  </conditionalFormatting>
  <conditionalFormatting sqref="Q17">
    <cfRule type="cellIs" dxfId="901" priority="23" operator="equal">
      <formula>""</formula>
    </cfRule>
  </conditionalFormatting>
  <conditionalFormatting sqref="Q19">
    <cfRule type="cellIs" dxfId="900" priority="35" operator="equal">
      <formula>""</formula>
    </cfRule>
  </conditionalFormatting>
  <conditionalFormatting sqref="Q21 Q23 Q27">
    <cfRule type="cellIs" dxfId="899" priority="29" operator="equal">
      <formula>""</formula>
    </cfRule>
  </conditionalFormatting>
  <conditionalFormatting sqref="Q33">
    <cfRule type="cellIs" dxfId="898" priority="41" operator="equal">
      <formula>""</formula>
    </cfRule>
  </conditionalFormatting>
  <conditionalFormatting sqref="Q35">
    <cfRule type="cellIs" dxfId="897" priority="7" operator="equal">
      <formula>""</formula>
    </cfRule>
  </conditionalFormatting>
  <conditionalFormatting sqref="S17 U17 W17 Y17 AA17 AC17">
    <cfRule type="cellIs" dxfId="896" priority="22" operator="equal">
      <formula>""</formula>
    </cfRule>
  </conditionalFormatting>
  <conditionalFormatting sqref="S19 U19 W19 Y19 AA19 AC19">
    <cfRule type="cellIs" dxfId="895" priority="34" operator="equal">
      <formula>""</formula>
    </cfRule>
  </conditionalFormatting>
  <conditionalFormatting sqref="S35 U35 W35 Y35 AA35 AC35">
    <cfRule type="cellIs" dxfId="894" priority="6" operator="equal">
      <formula>""</formula>
    </cfRule>
  </conditionalFormatting>
  <conditionalFormatting sqref="AE29 AE17 AE19 AE21 AE23 AE27 S33 U33 W33 Y33 AA33 AC33 AE33 AE35">
    <cfRule type="cellIs" dxfId="893" priority="40" operator="equal">
      <formula>""</formula>
    </cfRule>
  </conditionalFormatting>
  <conditionalFormatting sqref="AH35">
    <cfRule type="expression" dxfId="892" priority="13">
      <formula>AND(ISTEXT($D$36),#REF!="")</formula>
    </cfRule>
  </conditionalFormatting>
  <conditionalFormatting sqref="AH35:AJ36">
    <cfRule type="notContainsBlanks" dxfId="891" priority="12">
      <formula>LEN(TRIM(AH35))&gt;0</formula>
    </cfRule>
  </conditionalFormatting>
  <conditionalFormatting sqref="AN35:AN36">
    <cfRule type="expression" dxfId="890" priority="16">
      <formula>AND(ISTEXT($B$35),$F$34="")</formula>
    </cfRule>
  </conditionalFormatting>
  <conditionalFormatting sqref="AN35:AO36 D36:G36">
    <cfRule type="notContainsBlanks" dxfId="889" priority="46">
      <formula>LEN(TRIM(D35))&gt;0</formula>
    </cfRule>
  </conditionalFormatting>
  <conditionalFormatting sqref="AO35:AO36">
    <cfRule type="expression" dxfId="888" priority="17">
      <formula>AND(ISTEXT($B$35),$G$34="")</formula>
    </cfRule>
  </conditionalFormatting>
  <conditionalFormatting sqref="AQ13:AQ36">
    <cfRule type="notContainsBlanks" dxfId="887" priority="49">
      <formula>LEN(TRIM(AQ13))&gt;0</formula>
    </cfRule>
  </conditionalFormatting>
  <conditionalFormatting sqref="AQ15">
    <cfRule type="expression" dxfId="886" priority="18">
      <formula>AND(ISTEXT($C$14),#REF!="")</formula>
    </cfRule>
  </conditionalFormatting>
  <conditionalFormatting sqref="AQ17">
    <cfRule type="expression" dxfId="885" priority="5">
      <formula>AND(ISTEXT($C$14),#REF!="")</formula>
    </cfRule>
  </conditionalFormatting>
  <conditionalFormatting sqref="AQ33">
    <cfRule type="expression" dxfId="884" priority="4">
      <formula>AND(ISTEXT($C$14),#REF!="")</formula>
    </cfRule>
  </conditionalFormatting>
  <conditionalFormatting sqref="AT38:AT39">
    <cfRule type="expression" dxfId="883" priority="14">
      <formula>ISNUMBER($AT$38)</formula>
    </cfRule>
  </conditionalFormatting>
  <hyperlinks>
    <hyperlink ref="A8" r:id="rId1" xr:uid="{9D31B259-6A9A-408D-A0B3-B7073E667F90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9A02A8B-87C2-46C0-920E-97705D15301E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0D629BC5-DD1A-443F-9B9B-FD29EE2B34D1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81F535-21B5-433C-B3DC-B0186ABC881C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F6090-C940-4D86-B5CF-33DC09E98D69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'別紙３-２'!A9</f>
        <v>3</v>
      </c>
      <c r="C2" s="932" t="s">
        <v>151</v>
      </c>
      <c r="D2" s="933"/>
      <c r="E2" s="933"/>
      <c r="F2" s="933"/>
      <c r="G2" s="934"/>
      <c r="H2" s="935">
        <f>'別紙３-２'!E9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880" priority="21">
      <formula>LEN(TRIM(G15))&gt;0</formula>
    </cfRule>
  </conditionalFormatting>
  <conditionalFormatting sqref="G33">
    <cfRule type="notContainsBlanks" dxfId="879" priority="2">
      <formula>LEN(TRIM(G33))&gt;0</formula>
    </cfRule>
  </conditionalFormatting>
  <conditionalFormatting sqref="G15:H16">
    <cfRule type="expression" dxfId="878" priority="47">
      <formula>AND(#REF!&gt;0,$G$15="")</formula>
    </cfRule>
  </conditionalFormatting>
  <conditionalFormatting sqref="G17:H18">
    <cfRule type="expression" dxfId="877" priority="48">
      <formula>AND(#REF!&gt;0,$G$17="")</formula>
    </cfRule>
  </conditionalFormatting>
  <conditionalFormatting sqref="G33:H34">
    <cfRule type="expression" dxfId="876" priority="3">
      <formula>AND(#REF!&gt;0,$G$15="")</formula>
    </cfRule>
  </conditionalFormatting>
  <conditionalFormatting sqref="I13 K13 M13 O13 Q13 S13 U13 W13 Y13 AA13 AC13 AE13 I33">
    <cfRule type="cellIs" dxfId="875" priority="45" operator="equal">
      <formula>""</formula>
    </cfRule>
  </conditionalFormatting>
  <conditionalFormatting sqref="I15 K15 M15 O15 Q15 S15 U15 W15 Y15 AA15 AC15 AE15 I17">
    <cfRule type="cellIs" dxfId="874" priority="27" operator="equal">
      <formula>""</formula>
    </cfRule>
  </conditionalFormatting>
  <conditionalFormatting sqref="I19">
    <cfRule type="cellIs" dxfId="873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872" priority="33" operator="equal">
      <formula>""</formula>
    </cfRule>
  </conditionalFormatting>
  <conditionalFormatting sqref="I35">
    <cfRule type="cellIs" dxfId="871" priority="11" operator="equal">
      <formula>""</formula>
    </cfRule>
  </conditionalFormatting>
  <conditionalFormatting sqref="I29:AF30">
    <cfRule type="expression" dxfId="870" priority="19">
      <formula>ISNUMBER($I$31:$AF$32)</formula>
    </cfRule>
  </conditionalFormatting>
  <conditionalFormatting sqref="I31:AF32">
    <cfRule type="expression" dxfId="869" priority="20">
      <formula>ISNUMBER($I$29:$AF$30)</formula>
    </cfRule>
  </conditionalFormatting>
  <conditionalFormatting sqref="K17">
    <cfRule type="cellIs" dxfId="868" priority="26" operator="equal">
      <formula>""</formula>
    </cfRule>
  </conditionalFormatting>
  <conditionalFormatting sqref="K19">
    <cfRule type="cellIs" dxfId="867" priority="38" operator="equal">
      <formula>""</formula>
    </cfRule>
  </conditionalFormatting>
  <conditionalFormatting sqref="K21 K23 K27">
    <cfRule type="cellIs" dxfId="866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865" priority="28" operator="equal">
      <formula>""</formula>
    </cfRule>
  </conditionalFormatting>
  <conditionalFormatting sqref="K33">
    <cfRule type="cellIs" dxfId="864" priority="44" operator="equal">
      <formula>""</formula>
    </cfRule>
  </conditionalFormatting>
  <conditionalFormatting sqref="K35">
    <cfRule type="cellIs" dxfId="863" priority="10" operator="equal">
      <formula>""</formula>
    </cfRule>
  </conditionalFormatting>
  <conditionalFormatting sqref="M17">
    <cfRule type="cellIs" dxfId="862" priority="25" operator="equal">
      <formula>""</formula>
    </cfRule>
  </conditionalFormatting>
  <conditionalFormatting sqref="M19">
    <cfRule type="cellIs" dxfId="861" priority="37" operator="equal">
      <formula>""</formula>
    </cfRule>
  </conditionalFormatting>
  <conditionalFormatting sqref="M21 M23 M27">
    <cfRule type="cellIs" dxfId="860" priority="31" operator="equal">
      <formula>""</formula>
    </cfRule>
  </conditionalFormatting>
  <conditionalFormatting sqref="M33">
    <cfRule type="cellIs" dxfId="859" priority="43" operator="equal">
      <formula>""</formula>
    </cfRule>
  </conditionalFormatting>
  <conditionalFormatting sqref="M35">
    <cfRule type="cellIs" dxfId="858" priority="9" operator="equal">
      <formula>""</formula>
    </cfRule>
  </conditionalFormatting>
  <conditionalFormatting sqref="O17">
    <cfRule type="cellIs" dxfId="857" priority="24" operator="equal">
      <formula>""</formula>
    </cfRule>
  </conditionalFormatting>
  <conditionalFormatting sqref="O19">
    <cfRule type="cellIs" dxfId="856" priority="36" operator="equal">
      <formula>""</formula>
    </cfRule>
  </conditionalFormatting>
  <conditionalFormatting sqref="O21 O23 O27">
    <cfRule type="cellIs" dxfId="855" priority="30" operator="equal">
      <formula>""</formula>
    </cfRule>
  </conditionalFormatting>
  <conditionalFormatting sqref="O33">
    <cfRule type="cellIs" dxfId="854" priority="42" operator="equal">
      <formula>""</formula>
    </cfRule>
  </conditionalFormatting>
  <conditionalFormatting sqref="O35">
    <cfRule type="cellIs" dxfId="853" priority="8" operator="equal">
      <formula>""</formula>
    </cfRule>
  </conditionalFormatting>
  <conditionalFormatting sqref="Q17">
    <cfRule type="cellIs" dxfId="852" priority="23" operator="equal">
      <formula>""</formula>
    </cfRule>
  </conditionalFormatting>
  <conditionalFormatting sqref="Q19">
    <cfRule type="cellIs" dxfId="851" priority="35" operator="equal">
      <formula>""</formula>
    </cfRule>
  </conditionalFormatting>
  <conditionalFormatting sqref="Q21 Q23 Q27">
    <cfRule type="cellIs" dxfId="850" priority="29" operator="equal">
      <formula>""</formula>
    </cfRule>
  </conditionalFormatting>
  <conditionalFormatting sqref="Q33">
    <cfRule type="cellIs" dxfId="849" priority="41" operator="equal">
      <formula>""</formula>
    </cfRule>
  </conditionalFormatting>
  <conditionalFormatting sqref="Q35">
    <cfRule type="cellIs" dxfId="848" priority="7" operator="equal">
      <formula>""</formula>
    </cfRule>
  </conditionalFormatting>
  <conditionalFormatting sqref="S17 U17 W17 Y17 AA17 AC17">
    <cfRule type="cellIs" dxfId="847" priority="22" operator="equal">
      <formula>""</formula>
    </cfRule>
  </conditionalFormatting>
  <conditionalFormatting sqref="S19 U19 W19 Y19 AA19 AC19">
    <cfRule type="cellIs" dxfId="846" priority="34" operator="equal">
      <formula>""</formula>
    </cfRule>
  </conditionalFormatting>
  <conditionalFormatting sqref="S35 U35 W35 Y35 AA35 AC35">
    <cfRule type="cellIs" dxfId="845" priority="6" operator="equal">
      <formula>""</formula>
    </cfRule>
  </conditionalFormatting>
  <conditionalFormatting sqref="AE29 AE17 AE19 AE21 AE23 AE27 S33 U33 W33 Y33 AA33 AC33 AE33 AE35">
    <cfRule type="cellIs" dxfId="844" priority="40" operator="equal">
      <formula>""</formula>
    </cfRule>
  </conditionalFormatting>
  <conditionalFormatting sqref="AH35">
    <cfRule type="expression" dxfId="843" priority="13">
      <formula>AND(ISTEXT($D$36),#REF!="")</formula>
    </cfRule>
  </conditionalFormatting>
  <conditionalFormatting sqref="AH35:AJ36">
    <cfRule type="notContainsBlanks" dxfId="842" priority="12">
      <formula>LEN(TRIM(AH35))&gt;0</formula>
    </cfRule>
  </conditionalFormatting>
  <conditionalFormatting sqref="AN35:AN36">
    <cfRule type="expression" dxfId="841" priority="16">
      <formula>AND(ISTEXT($B$35),$F$34="")</formula>
    </cfRule>
  </conditionalFormatting>
  <conditionalFormatting sqref="AN35:AO36 D36:G36">
    <cfRule type="notContainsBlanks" dxfId="840" priority="46">
      <formula>LEN(TRIM(D35))&gt;0</formula>
    </cfRule>
  </conditionalFormatting>
  <conditionalFormatting sqref="AO35:AO36">
    <cfRule type="expression" dxfId="839" priority="17">
      <formula>AND(ISTEXT($B$35),$G$34="")</formula>
    </cfRule>
  </conditionalFormatting>
  <conditionalFormatting sqref="AQ13:AQ36">
    <cfRule type="notContainsBlanks" dxfId="838" priority="49">
      <formula>LEN(TRIM(AQ13))&gt;0</formula>
    </cfRule>
  </conditionalFormatting>
  <conditionalFormatting sqref="AQ15">
    <cfRule type="expression" dxfId="837" priority="18">
      <formula>AND(ISTEXT($C$14),#REF!="")</formula>
    </cfRule>
  </conditionalFormatting>
  <conditionalFormatting sqref="AQ17">
    <cfRule type="expression" dxfId="836" priority="5">
      <formula>AND(ISTEXT($C$14),#REF!="")</formula>
    </cfRule>
  </conditionalFormatting>
  <conditionalFormatting sqref="AQ33">
    <cfRule type="expression" dxfId="835" priority="4">
      <formula>AND(ISTEXT($C$14),#REF!="")</formula>
    </cfRule>
  </conditionalFormatting>
  <conditionalFormatting sqref="AT38:AT39">
    <cfRule type="expression" dxfId="834" priority="14">
      <formula>ISNUMBER($AT$38)</formula>
    </cfRule>
  </conditionalFormatting>
  <hyperlinks>
    <hyperlink ref="A8" r:id="rId1" xr:uid="{353BB849-83F4-4B85-A8E1-6F25511DEF2D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3487630B-AED6-4992-8503-0F66A34AB34B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6897D1BD-2213-4C42-B9EC-54F770D087E9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31E58F-42A4-4C45-AB2F-EB2F4377D7C5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E199E-06DE-47F9-AB52-35EBC4AA7A80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'別紙３-２'!A10</f>
        <v>4</v>
      </c>
      <c r="C2" s="932" t="s">
        <v>151</v>
      </c>
      <c r="D2" s="933"/>
      <c r="E2" s="933"/>
      <c r="F2" s="933"/>
      <c r="G2" s="934"/>
      <c r="H2" s="935">
        <f>'別紙３-２'!E10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831" priority="21">
      <formula>LEN(TRIM(G15))&gt;0</formula>
    </cfRule>
  </conditionalFormatting>
  <conditionalFormatting sqref="G33">
    <cfRule type="notContainsBlanks" dxfId="830" priority="2">
      <formula>LEN(TRIM(G33))&gt;0</formula>
    </cfRule>
  </conditionalFormatting>
  <conditionalFormatting sqref="G15:H16">
    <cfRule type="expression" dxfId="829" priority="47">
      <formula>AND(#REF!&gt;0,$G$15="")</formula>
    </cfRule>
  </conditionalFormatting>
  <conditionalFormatting sqref="G17:H18">
    <cfRule type="expression" dxfId="828" priority="48">
      <formula>AND(#REF!&gt;0,$G$17="")</formula>
    </cfRule>
  </conditionalFormatting>
  <conditionalFormatting sqref="G33:H34">
    <cfRule type="expression" dxfId="827" priority="3">
      <formula>AND(#REF!&gt;0,$G$15="")</formula>
    </cfRule>
  </conditionalFormatting>
  <conditionalFormatting sqref="I13 K13 M13 O13 Q13 S13 U13 W13 Y13 AA13 AC13 AE13 I33">
    <cfRule type="cellIs" dxfId="826" priority="45" operator="equal">
      <formula>""</formula>
    </cfRule>
  </conditionalFormatting>
  <conditionalFormatting sqref="I15 K15 M15 O15 Q15 S15 U15 W15 Y15 AA15 AC15 AE15 I17">
    <cfRule type="cellIs" dxfId="825" priority="27" operator="equal">
      <formula>""</formula>
    </cfRule>
  </conditionalFormatting>
  <conditionalFormatting sqref="I19">
    <cfRule type="cellIs" dxfId="824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823" priority="33" operator="equal">
      <formula>""</formula>
    </cfRule>
  </conditionalFormatting>
  <conditionalFormatting sqref="I35">
    <cfRule type="cellIs" dxfId="822" priority="11" operator="equal">
      <formula>""</formula>
    </cfRule>
  </conditionalFormatting>
  <conditionalFormatting sqref="I29:AF30">
    <cfRule type="expression" dxfId="821" priority="19">
      <formula>ISNUMBER($I$31:$AF$32)</formula>
    </cfRule>
  </conditionalFormatting>
  <conditionalFormatting sqref="I31:AF32">
    <cfRule type="expression" dxfId="820" priority="20">
      <formula>ISNUMBER($I$29:$AF$30)</formula>
    </cfRule>
  </conditionalFormatting>
  <conditionalFormatting sqref="K17">
    <cfRule type="cellIs" dxfId="819" priority="26" operator="equal">
      <formula>""</formula>
    </cfRule>
  </conditionalFormatting>
  <conditionalFormatting sqref="K19">
    <cfRule type="cellIs" dxfId="818" priority="38" operator="equal">
      <formula>""</formula>
    </cfRule>
  </conditionalFormatting>
  <conditionalFormatting sqref="K21 K23 K27">
    <cfRule type="cellIs" dxfId="817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816" priority="28" operator="equal">
      <formula>""</formula>
    </cfRule>
  </conditionalFormatting>
  <conditionalFormatting sqref="K33">
    <cfRule type="cellIs" dxfId="815" priority="44" operator="equal">
      <formula>""</formula>
    </cfRule>
  </conditionalFormatting>
  <conditionalFormatting sqref="K35">
    <cfRule type="cellIs" dxfId="814" priority="10" operator="equal">
      <formula>""</formula>
    </cfRule>
  </conditionalFormatting>
  <conditionalFormatting sqref="M17">
    <cfRule type="cellIs" dxfId="813" priority="25" operator="equal">
      <formula>""</formula>
    </cfRule>
  </conditionalFormatting>
  <conditionalFormatting sqref="M19">
    <cfRule type="cellIs" dxfId="812" priority="37" operator="equal">
      <formula>""</formula>
    </cfRule>
  </conditionalFormatting>
  <conditionalFormatting sqref="M21 M23 M27">
    <cfRule type="cellIs" dxfId="811" priority="31" operator="equal">
      <formula>""</formula>
    </cfRule>
  </conditionalFormatting>
  <conditionalFormatting sqref="M33">
    <cfRule type="cellIs" dxfId="810" priority="43" operator="equal">
      <formula>""</formula>
    </cfRule>
  </conditionalFormatting>
  <conditionalFormatting sqref="M35">
    <cfRule type="cellIs" dxfId="809" priority="9" operator="equal">
      <formula>""</formula>
    </cfRule>
  </conditionalFormatting>
  <conditionalFormatting sqref="O17">
    <cfRule type="cellIs" dxfId="808" priority="24" operator="equal">
      <formula>""</formula>
    </cfRule>
  </conditionalFormatting>
  <conditionalFormatting sqref="O19">
    <cfRule type="cellIs" dxfId="807" priority="36" operator="equal">
      <formula>""</formula>
    </cfRule>
  </conditionalFormatting>
  <conditionalFormatting sqref="O21 O23 O27">
    <cfRule type="cellIs" dxfId="806" priority="30" operator="equal">
      <formula>""</formula>
    </cfRule>
  </conditionalFormatting>
  <conditionalFormatting sqref="O33">
    <cfRule type="cellIs" dxfId="805" priority="42" operator="equal">
      <formula>""</formula>
    </cfRule>
  </conditionalFormatting>
  <conditionalFormatting sqref="O35">
    <cfRule type="cellIs" dxfId="804" priority="8" operator="equal">
      <formula>""</formula>
    </cfRule>
  </conditionalFormatting>
  <conditionalFormatting sqref="Q17">
    <cfRule type="cellIs" dxfId="803" priority="23" operator="equal">
      <formula>""</formula>
    </cfRule>
  </conditionalFormatting>
  <conditionalFormatting sqref="Q19">
    <cfRule type="cellIs" dxfId="802" priority="35" operator="equal">
      <formula>""</formula>
    </cfRule>
  </conditionalFormatting>
  <conditionalFormatting sqref="Q21 Q23 Q27">
    <cfRule type="cellIs" dxfId="801" priority="29" operator="equal">
      <formula>""</formula>
    </cfRule>
  </conditionalFormatting>
  <conditionalFormatting sqref="Q33">
    <cfRule type="cellIs" dxfId="800" priority="41" operator="equal">
      <formula>""</formula>
    </cfRule>
  </conditionalFormatting>
  <conditionalFormatting sqref="Q35">
    <cfRule type="cellIs" dxfId="799" priority="7" operator="equal">
      <formula>""</formula>
    </cfRule>
  </conditionalFormatting>
  <conditionalFormatting sqref="S17 U17 W17 Y17 AA17 AC17">
    <cfRule type="cellIs" dxfId="798" priority="22" operator="equal">
      <formula>""</formula>
    </cfRule>
  </conditionalFormatting>
  <conditionalFormatting sqref="S19 U19 W19 Y19 AA19 AC19">
    <cfRule type="cellIs" dxfId="797" priority="34" operator="equal">
      <formula>""</formula>
    </cfRule>
  </conditionalFormatting>
  <conditionalFormatting sqref="S35 U35 W35 Y35 AA35 AC35">
    <cfRule type="cellIs" dxfId="796" priority="6" operator="equal">
      <formula>""</formula>
    </cfRule>
  </conditionalFormatting>
  <conditionalFormatting sqref="AE29 AE17 AE19 AE21 AE23 AE27 S33 U33 W33 Y33 AA33 AC33 AE33 AE35">
    <cfRule type="cellIs" dxfId="795" priority="40" operator="equal">
      <formula>""</formula>
    </cfRule>
  </conditionalFormatting>
  <conditionalFormatting sqref="AH35">
    <cfRule type="expression" dxfId="794" priority="13">
      <formula>AND(ISTEXT($D$36),#REF!="")</formula>
    </cfRule>
  </conditionalFormatting>
  <conditionalFormatting sqref="AH35:AJ36">
    <cfRule type="notContainsBlanks" dxfId="793" priority="12">
      <formula>LEN(TRIM(AH35))&gt;0</formula>
    </cfRule>
  </conditionalFormatting>
  <conditionalFormatting sqref="AN35:AN36">
    <cfRule type="expression" dxfId="792" priority="16">
      <formula>AND(ISTEXT($B$35),$F$34="")</formula>
    </cfRule>
  </conditionalFormatting>
  <conditionalFormatting sqref="AN35:AO36 D36:G36">
    <cfRule type="notContainsBlanks" dxfId="791" priority="46">
      <formula>LEN(TRIM(D35))&gt;0</formula>
    </cfRule>
  </conditionalFormatting>
  <conditionalFormatting sqref="AO35:AO36">
    <cfRule type="expression" dxfId="790" priority="17">
      <formula>AND(ISTEXT($B$35),$G$34="")</formula>
    </cfRule>
  </conditionalFormatting>
  <conditionalFormatting sqref="AQ13:AQ36">
    <cfRule type="notContainsBlanks" dxfId="789" priority="49">
      <formula>LEN(TRIM(AQ13))&gt;0</formula>
    </cfRule>
  </conditionalFormatting>
  <conditionalFormatting sqref="AQ15">
    <cfRule type="expression" dxfId="788" priority="18">
      <formula>AND(ISTEXT($C$14),#REF!="")</formula>
    </cfRule>
  </conditionalFormatting>
  <conditionalFormatting sqref="AQ17">
    <cfRule type="expression" dxfId="787" priority="5">
      <formula>AND(ISTEXT($C$14),#REF!="")</formula>
    </cfRule>
  </conditionalFormatting>
  <conditionalFormatting sqref="AQ33">
    <cfRule type="expression" dxfId="786" priority="4">
      <formula>AND(ISTEXT($C$14),#REF!="")</formula>
    </cfRule>
  </conditionalFormatting>
  <conditionalFormatting sqref="AT38:AT39">
    <cfRule type="expression" dxfId="785" priority="14">
      <formula>ISNUMBER($AT$38)</formula>
    </cfRule>
  </conditionalFormatting>
  <hyperlinks>
    <hyperlink ref="A8" r:id="rId1" xr:uid="{7EFE7CB9-2D54-4AB2-93D8-F2660187B925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5AECA756-C100-4803-80AA-36DAB490F72F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E09A3AC9-C79F-4292-802C-97676EBFA8C9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984649-CB14-45B9-88B7-A4B6D1E1FCC2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619C6-B960-48B3-A7BE-BB59189AC566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'別紙３-２'!A11</f>
        <v>5</v>
      </c>
      <c r="C2" s="932" t="s">
        <v>151</v>
      </c>
      <c r="D2" s="933"/>
      <c r="E2" s="933"/>
      <c r="F2" s="933"/>
      <c r="G2" s="934"/>
      <c r="H2" s="935">
        <f>'別紙３-２'!E11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782" priority="21">
      <formula>LEN(TRIM(G15))&gt;0</formula>
    </cfRule>
  </conditionalFormatting>
  <conditionalFormatting sqref="G33">
    <cfRule type="notContainsBlanks" dxfId="781" priority="2">
      <formula>LEN(TRIM(G33))&gt;0</formula>
    </cfRule>
  </conditionalFormatting>
  <conditionalFormatting sqref="G15:H16">
    <cfRule type="expression" dxfId="780" priority="47">
      <formula>AND(#REF!&gt;0,$G$15="")</formula>
    </cfRule>
  </conditionalFormatting>
  <conditionalFormatting sqref="G17:H18">
    <cfRule type="expression" dxfId="779" priority="48">
      <formula>AND(#REF!&gt;0,$G$17="")</formula>
    </cfRule>
  </conditionalFormatting>
  <conditionalFormatting sqref="G33:H34">
    <cfRule type="expression" dxfId="778" priority="3">
      <formula>AND(#REF!&gt;0,$G$15="")</formula>
    </cfRule>
  </conditionalFormatting>
  <conditionalFormatting sqref="I13 K13 M13 O13 Q13 S13 U13 W13 Y13 AA13 AC13 AE13 I33">
    <cfRule type="cellIs" dxfId="777" priority="45" operator="equal">
      <formula>""</formula>
    </cfRule>
  </conditionalFormatting>
  <conditionalFormatting sqref="I15 K15 M15 O15 Q15 S15 U15 W15 Y15 AA15 AC15 AE15 I17">
    <cfRule type="cellIs" dxfId="776" priority="27" operator="equal">
      <formula>""</formula>
    </cfRule>
  </conditionalFormatting>
  <conditionalFormatting sqref="I19">
    <cfRule type="cellIs" dxfId="775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774" priority="33" operator="equal">
      <formula>""</formula>
    </cfRule>
  </conditionalFormatting>
  <conditionalFormatting sqref="I35">
    <cfRule type="cellIs" dxfId="773" priority="11" operator="equal">
      <formula>""</formula>
    </cfRule>
  </conditionalFormatting>
  <conditionalFormatting sqref="I29:AF30">
    <cfRule type="expression" dxfId="772" priority="19">
      <formula>ISNUMBER($I$31:$AF$32)</formula>
    </cfRule>
  </conditionalFormatting>
  <conditionalFormatting sqref="I31:AF32">
    <cfRule type="expression" dxfId="771" priority="20">
      <formula>ISNUMBER($I$29:$AF$30)</formula>
    </cfRule>
  </conditionalFormatting>
  <conditionalFormatting sqref="K17">
    <cfRule type="cellIs" dxfId="770" priority="26" operator="equal">
      <formula>""</formula>
    </cfRule>
  </conditionalFormatting>
  <conditionalFormatting sqref="K19">
    <cfRule type="cellIs" dxfId="769" priority="38" operator="equal">
      <formula>""</formula>
    </cfRule>
  </conditionalFormatting>
  <conditionalFormatting sqref="K21 K23 K27">
    <cfRule type="cellIs" dxfId="768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767" priority="28" operator="equal">
      <formula>""</formula>
    </cfRule>
  </conditionalFormatting>
  <conditionalFormatting sqref="K33">
    <cfRule type="cellIs" dxfId="766" priority="44" operator="equal">
      <formula>""</formula>
    </cfRule>
  </conditionalFormatting>
  <conditionalFormatting sqref="K35">
    <cfRule type="cellIs" dxfId="765" priority="10" operator="equal">
      <formula>""</formula>
    </cfRule>
  </conditionalFormatting>
  <conditionalFormatting sqref="M17">
    <cfRule type="cellIs" dxfId="764" priority="25" operator="equal">
      <formula>""</formula>
    </cfRule>
  </conditionalFormatting>
  <conditionalFormatting sqref="M19">
    <cfRule type="cellIs" dxfId="763" priority="37" operator="equal">
      <formula>""</formula>
    </cfRule>
  </conditionalFormatting>
  <conditionalFormatting sqref="M21 M23 M27">
    <cfRule type="cellIs" dxfId="762" priority="31" operator="equal">
      <formula>""</formula>
    </cfRule>
  </conditionalFormatting>
  <conditionalFormatting sqref="M33">
    <cfRule type="cellIs" dxfId="761" priority="43" operator="equal">
      <formula>""</formula>
    </cfRule>
  </conditionalFormatting>
  <conditionalFormatting sqref="M35">
    <cfRule type="cellIs" dxfId="760" priority="9" operator="equal">
      <formula>""</formula>
    </cfRule>
  </conditionalFormatting>
  <conditionalFormatting sqref="O17">
    <cfRule type="cellIs" dxfId="759" priority="24" operator="equal">
      <formula>""</formula>
    </cfRule>
  </conditionalFormatting>
  <conditionalFormatting sqref="O19">
    <cfRule type="cellIs" dxfId="758" priority="36" operator="equal">
      <formula>""</formula>
    </cfRule>
  </conditionalFormatting>
  <conditionalFormatting sqref="O21 O23 O27">
    <cfRule type="cellIs" dxfId="757" priority="30" operator="equal">
      <formula>""</formula>
    </cfRule>
  </conditionalFormatting>
  <conditionalFormatting sqref="O33">
    <cfRule type="cellIs" dxfId="756" priority="42" operator="equal">
      <formula>""</formula>
    </cfRule>
  </conditionalFormatting>
  <conditionalFormatting sqref="O35">
    <cfRule type="cellIs" dxfId="755" priority="8" operator="equal">
      <formula>""</formula>
    </cfRule>
  </conditionalFormatting>
  <conditionalFormatting sqref="Q17">
    <cfRule type="cellIs" dxfId="754" priority="23" operator="equal">
      <formula>""</formula>
    </cfRule>
  </conditionalFormatting>
  <conditionalFormatting sqref="Q19">
    <cfRule type="cellIs" dxfId="753" priority="35" operator="equal">
      <formula>""</formula>
    </cfRule>
  </conditionalFormatting>
  <conditionalFormatting sqref="Q21 Q23 Q27">
    <cfRule type="cellIs" dxfId="752" priority="29" operator="equal">
      <formula>""</formula>
    </cfRule>
  </conditionalFormatting>
  <conditionalFormatting sqref="Q33">
    <cfRule type="cellIs" dxfId="751" priority="41" operator="equal">
      <formula>""</formula>
    </cfRule>
  </conditionalFormatting>
  <conditionalFormatting sqref="Q35">
    <cfRule type="cellIs" dxfId="750" priority="7" operator="equal">
      <formula>""</formula>
    </cfRule>
  </conditionalFormatting>
  <conditionalFormatting sqref="S17 U17 W17 Y17 AA17 AC17">
    <cfRule type="cellIs" dxfId="749" priority="22" operator="equal">
      <formula>""</formula>
    </cfRule>
  </conditionalFormatting>
  <conditionalFormatting sqref="S19 U19 W19 Y19 AA19 AC19">
    <cfRule type="cellIs" dxfId="748" priority="34" operator="equal">
      <formula>""</formula>
    </cfRule>
  </conditionalFormatting>
  <conditionalFormatting sqref="S35 U35 W35 Y35 AA35 AC35">
    <cfRule type="cellIs" dxfId="747" priority="6" operator="equal">
      <formula>""</formula>
    </cfRule>
  </conditionalFormatting>
  <conditionalFormatting sqref="AE29 AE17 AE19 AE21 AE23 AE27 S33 U33 W33 Y33 AA33 AC33 AE33 AE35">
    <cfRule type="cellIs" dxfId="746" priority="40" operator="equal">
      <formula>""</formula>
    </cfRule>
  </conditionalFormatting>
  <conditionalFormatting sqref="AH35">
    <cfRule type="expression" dxfId="745" priority="13">
      <formula>AND(ISTEXT($D$36),#REF!="")</formula>
    </cfRule>
  </conditionalFormatting>
  <conditionalFormatting sqref="AH35:AJ36">
    <cfRule type="notContainsBlanks" dxfId="744" priority="12">
      <formula>LEN(TRIM(AH35))&gt;0</formula>
    </cfRule>
  </conditionalFormatting>
  <conditionalFormatting sqref="AN35:AN36">
    <cfRule type="expression" dxfId="743" priority="16">
      <formula>AND(ISTEXT($B$35),$F$34="")</formula>
    </cfRule>
  </conditionalFormatting>
  <conditionalFormatting sqref="AN35:AO36 D36:G36">
    <cfRule type="notContainsBlanks" dxfId="742" priority="46">
      <formula>LEN(TRIM(D35))&gt;0</formula>
    </cfRule>
  </conditionalFormatting>
  <conditionalFormatting sqref="AO35:AO36">
    <cfRule type="expression" dxfId="741" priority="17">
      <formula>AND(ISTEXT($B$35),$G$34="")</formula>
    </cfRule>
  </conditionalFormatting>
  <conditionalFormatting sqref="AQ13:AQ36">
    <cfRule type="notContainsBlanks" dxfId="740" priority="49">
      <formula>LEN(TRIM(AQ13))&gt;0</formula>
    </cfRule>
  </conditionalFormatting>
  <conditionalFormatting sqref="AQ15">
    <cfRule type="expression" dxfId="739" priority="18">
      <formula>AND(ISTEXT($C$14),#REF!="")</formula>
    </cfRule>
  </conditionalFormatting>
  <conditionalFormatting sqref="AQ17">
    <cfRule type="expression" dxfId="738" priority="5">
      <formula>AND(ISTEXT($C$14),#REF!="")</formula>
    </cfRule>
  </conditionalFormatting>
  <conditionalFormatting sqref="AQ33">
    <cfRule type="expression" dxfId="737" priority="4">
      <formula>AND(ISTEXT($C$14),#REF!="")</formula>
    </cfRule>
  </conditionalFormatting>
  <conditionalFormatting sqref="AT38:AT39">
    <cfRule type="expression" dxfId="736" priority="14">
      <formula>ISNUMBER($AT$38)</formula>
    </cfRule>
  </conditionalFormatting>
  <hyperlinks>
    <hyperlink ref="A8" r:id="rId1" xr:uid="{61E40B36-0907-4984-B4A0-2065E2173143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DC4E80C0-1565-4BA1-8454-A8345E1CDD70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C0CC357E-67B1-455D-BFDE-09BC0EE48E2B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097D51-A6E5-4545-BBE4-3C398F32DFD0}">
          <x14:formula1>
            <xm:f>記載不要!$A$2</xm:f>
          </x14:formula1>
          <xm:sqref>A13:B36 B38:AQ39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ACFBD-6C0F-4336-8B7E-92870F059C01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2" t="s">
        <v>435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96" t="s">
        <v>150</v>
      </c>
    </row>
    <row r="2" spans="1:48" ht="21.5" customHeight="1">
      <c r="A2" s="97" t="s">
        <v>260</v>
      </c>
      <c r="B2" s="194">
        <f>'別紙３-２'!A12</f>
        <v>6</v>
      </c>
      <c r="C2" s="932" t="s">
        <v>151</v>
      </c>
      <c r="D2" s="933"/>
      <c r="E2" s="933"/>
      <c r="F2" s="933"/>
      <c r="G2" s="934"/>
      <c r="H2" s="935">
        <f>'別紙３-２'!E12</f>
        <v>0</v>
      </c>
      <c r="I2" s="936"/>
      <c r="J2" s="936"/>
      <c r="K2" s="936"/>
      <c r="L2" s="936"/>
      <c r="M2" s="936"/>
      <c r="N2" s="936"/>
      <c r="O2" s="937"/>
      <c r="P2" s="98"/>
      <c r="Q2" s="98"/>
      <c r="R2" s="98"/>
      <c r="S2" s="98"/>
      <c r="T2" s="98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3"/>
      <c r="AV2" s="1" t="s">
        <v>42</v>
      </c>
    </row>
    <row r="3" spans="1:48" ht="20.25" customHeight="1">
      <c r="A3" s="163" t="s">
        <v>224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99"/>
      <c r="AI3" s="99"/>
      <c r="AJ3" s="99"/>
      <c r="AK3" s="99"/>
      <c r="AL3" s="99"/>
      <c r="AM3" s="99"/>
      <c r="AN3" s="60"/>
      <c r="AV3" s="1" t="s">
        <v>78</v>
      </c>
    </row>
    <row r="4" spans="1:48" ht="20.25" customHeight="1">
      <c r="A4" s="163" t="s">
        <v>111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99"/>
      <c r="AI4" s="99"/>
      <c r="AJ4" s="99"/>
      <c r="AK4" s="99"/>
      <c r="AL4" s="99"/>
      <c r="AM4" s="99"/>
    </row>
    <row r="5" spans="1:48" ht="20.25" customHeight="1">
      <c r="A5" s="163" t="s">
        <v>152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70"/>
      <c r="AI5" s="70"/>
      <c r="AJ5" s="70"/>
      <c r="AK5" s="70"/>
      <c r="AL5" s="70"/>
      <c r="AM5" s="70"/>
    </row>
    <row r="6" spans="1:48" ht="20.25" customHeight="1">
      <c r="A6" s="122" t="s">
        <v>98</v>
      </c>
      <c r="B6" s="165" t="s">
        <v>116</v>
      </c>
      <c r="C6" s="783"/>
      <c r="D6" s="784"/>
      <c r="E6" s="784"/>
      <c r="F6" s="784"/>
      <c r="G6" s="784"/>
      <c r="H6" s="784"/>
      <c r="I6" s="784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4"/>
      <c r="V6" s="784"/>
      <c r="W6" s="784"/>
      <c r="X6" s="784"/>
      <c r="Y6" s="784"/>
      <c r="Z6" s="784"/>
      <c r="AA6" s="784"/>
      <c r="AB6" s="784"/>
      <c r="AC6" s="784"/>
      <c r="AD6" s="784"/>
      <c r="AE6" s="784"/>
      <c r="AF6" s="784"/>
      <c r="AG6" s="785"/>
      <c r="AH6" s="70"/>
      <c r="AI6" s="70"/>
      <c r="AJ6" s="70"/>
      <c r="AK6" s="70"/>
      <c r="AL6" s="70"/>
      <c r="AM6" s="70"/>
      <c r="AN6" s="166" t="str" cm="1">
        <f t="array" ref="AN6">IF(AND(NOT(I12="４月"),C6:AG6=""),"理由を入力","")</f>
        <v/>
      </c>
      <c r="AO6" s="167"/>
      <c r="AP6" s="167"/>
    </row>
    <row r="7" spans="1:48" ht="19.350000000000001" customHeight="1">
      <c r="A7" s="786" t="s">
        <v>186</v>
      </c>
      <c r="B7" s="786"/>
      <c r="C7" s="786"/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  <c r="P7" s="786"/>
      <c r="Q7" s="786"/>
      <c r="R7" s="786"/>
      <c r="S7" s="786"/>
      <c r="T7" s="786"/>
      <c r="U7" s="786"/>
      <c r="V7" s="786"/>
      <c r="W7" s="786"/>
      <c r="X7" s="786"/>
      <c r="Y7" s="786"/>
      <c r="Z7" s="786"/>
      <c r="AA7" s="786"/>
      <c r="AB7" s="786"/>
      <c r="AC7" s="786"/>
      <c r="AD7" s="786"/>
      <c r="AE7" s="786"/>
      <c r="AF7" s="786"/>
      <c r="AG7" s="786"/>
      <c r="AH7" s="99"/>
      <c r="AI7" s="99"/>
      <c r="AJ7" s="99"/>
      <c r="AK7" s="99"/>
      <c r="AL7" s="99"/>
      <c r="AM7" s="99"/>
      <c r="AN7" s="70"/>
      <c r="AO7" s="70"/>
      <c r="AP7" s="70"/>
      <c r="AQ7" s="70"/>
      <c r="AR7" s="70"/>
      <c r="AS7" s="70"/>
      <c r="AT7" s="70"/>
    </row>
    <row r="8" spans="1:48" ht="20.65" customHeight="1" thickBot="1">
      <c r="A8" s="168" t="s">
        <v>187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70"/>
      <c r="AO8" s="70"/>
      <c r="AP8" s="70"/>
      <c r="AQ8" s="70"/>
      <c r="AR8" s="70"/>
      <c r="AS8" s="70"/>
      <c r="AT8" s="70"/>
    </row>
    <row r="9" spans="1:48" s="2" customFormat="1" ht="30.5" customHeight="1">
      <c r="A9" s="787" t="s">
        <v>188</v>
      </c>
      <c r="B9" s="790" t="s">
        <v>225</v>
      </c>
      <c r="C9" s="791"/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791"/>
      <c r="AE9" s="791"/>
      <c r="AF9" s="791"/>
      <c r="AG9" s="69"/>
      <c r="AH9" s="69"/>
      <c r="AI9" s="69"/>
      <c r="AJ9" s="69"/>
      <c r="AK9" s="792" t="s">
        <v>189</v>
      </c>
      <c r="AL9" s="793"/>
      <c r="AM9" s="793"/>
      <c r="AN9" s="793"/>
      <c r="AO9" s="793"/>
      <c r="AP9" s="793"/>
      <c r="AQ9" s="793"/>
      <c r="AR9" s="793"/>
      <c r="AS9" s="793"/>
      <c r="AT9" s="794"/>
    </row>
    <row r="10" spans="1:48" s="2" customFormat="1" ht="24.95" customHeight="1">
      <c r="A10" s="788"/>
      <c r="B10" s="795" t="s">
        <v>190</v>
      </c>
      <c r="C10" s="798" t="s">
        <v>191</v>
      </c>
      <c r="D10" s="798"/>
      <c r="E10" s="798"/>
      <c r="F10" s="798"/>
      <c r="G10" s="798"/>
      <c r="H10" s="799"/>
      <c r="I10" s="802" t="s">
        <v>436</v>
      </c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3"/>
      <c r="AD10" s="803"/>
      <c r="AE10" s="803"/>
      <c r="AF10" s="803"/>
      <c r="AG10" s="803"/>
      <c r="AH10" s="803"/>
      <c r="AI10" s="803"/>
      <c r="AJ10" s="804"/>
      <c r="AK10" s="808" t="s">
        <v>192</v>
      </c>
      <c r="AL10" s="809"/>
      <c r="AM10" s="809"/>
      <c r="AN10" s="809"/>
      <c r="AO10" s="810"/>
      <c r="AP10" s="814" t="s">
        <v>193</v>
      </c>
      <c r="AQ10" s="817" t="s">
        <v>194</v>
      </c>
      <c r="AR10" s="818"/>
      <c r="AS10" s="814" t="s">
        <v>195</v>
      </c>
      <c r="AT10" s="821" t="s">
        <v>196</v>
      </c>
    </row>
    <row r="11" spans="1:48" s="2" customFormat="1" ht="30.5" customHeight="1">
      <c r="A11" s="788"/>
      <c r="B11" s="796"/>
      <c r="C11" s="800"/>
      <c r="D11" s="800"/>
      <c r="E11" s="800"/>
      <c r="F11" s="800"/>
      <c r="G11" s="800"/>
      <c r="H11" s="801"/>
      <c r="I11" s="805"/>
      <c r="J11" s="806"/>
      <c r="K11" s="806"/>
      <c r="L11" s="806"/>
      <c r="M11" s="806"/>
      <c r="N11" s="806"/>
      <c r="O11" s="806"/>
      <c r="P11" s="806"/>
      <c r="Q11" s="806"/>
      <c r="R11" s="806"/>
      <c r="S11" s="806"/>
      <c r="T11" s="806"/>
      <c r="U11" s="806"/>
      <c r="V11" s="806"/>
      <c r="W11" s="806"/>
      <c r="X11" s="806"/>
      <c r="Y11" s="806"/>
      <c r="Z11" s="806"/>
      <c r="AA11" s="806"/>
      <c r="AB11" s="806"/>
      <c r="AC11" s="806"/>
      <c r="AD11" s="806"/>
      <c r="AE11" s="806"/>
      <c r="AF11" s="806"/>
      <c r="AG11" s="806"/>
      <c r="AH11" s="806"/>
      <c r="AI11" s="806"/>
      <c r="AJ11" s="807"/>
      <c r="AK11" s="811"/>
      <c r="AL11" s="812"/>
      <c r="AM11" s="812"/>
      <c r="AN11" s="812"/>
      <c r="AO11" s="813"/>
      <c r="AP11" s="815"/>
      <c r="AQ11" s="819"/>
      <c r="AR11" s="820"/>
      <c r="AS11" s="815"/>
      <c r="AT11" s="822"/>
      <c r="AU11" s="823" t="s">
        <v>175</v>
      </c>
    </row>
    <row r="12" spans="1:48" s="2" customFormat="1" ht="18.95" customHeight="1">
      <c r="A12" s="789"/>
      <c r="B12" s="797"/>
      <c r="C12" s="100"/>
      <c r="D12" s="100"/>
      <c r="E12" s="100"/>
      <c r="F12" s="100"/>
      <c r="G12" s="824" t="s">
        <v>197</v>
      </c>
      <c r="H12" s="825"/>
      <c r="I12" s="826" t="s">
        <v>198</v>
      </c>
      <c r="J12" s="827"/>
      <c r="K12" s="828" t="s">
        <v>199</v>
      </c>
      <c r="L12" s="827"/>
      <c r="M12" s="828" t="s">
        <v>200</v>
      </c>
      <c r="N12" s="827"/>
      <c r="O12" s="828" t="s">
        <v>201</v>
      </c>
      <c r="P12" s="827"/>
      <c r="Q12" s="828" t="s">
        <v>202</v>
      </c>
      <c r="R12" s="827"/>
      <c r="S12" s="828" t="s">
        <v>203</v>
      </c>
      <c r="T12" s="827"/>
      <c r="U12" s="828" t="s">
        <v>204</v>
      </c>
      <c r="V12" s="827"/>
      <c r="W12" s="828" t="s">
        <v>205</v>
      </c>
      <c r="X12" s="827"/>
      <c r="Y12" s="828" t="s">
        <v>206</v>
      </c>
      <c r="Z12" s="827"/>
      <c r="AA12" s="828" t="s">
        <v>207</v>
      </c>
      <c r="AB12" s="827"/>
      <c r="AC12" s="828" t="s">
        <v>208</v>
      </c>
      <c r="AD12" s="827"/>
      <c r="AE12" s="828" t="s">
        <v>209</v>
      </c>
      <c r="AF12" s="851"/>
      <c r="AG12" s="169" t="s">
        <v>210</v>
      </c>
      <c r="AH12" s="824" t="s">
        <v>18</v>
      </c>
      <c r="AI12" s="852"/>
      <c r="AJ12" s="825"/>
      <c r="AK12" s="170" t="s">
        <v>211</v>
      </c>
      <c r="AL12" s="171"/>
      <c r="AM12" s="172"/>
      <c r="AN12" s="173"/>
      <c r="AO12" s="174"/>
      <c r="AP12" s="816"/>
      <c r="AQ12" s="829"/>
      <c r="AR12" s="830"/>
      <c r="AS12" s="816"/>
      <c r="AT12" s="175" t="s">
        <v>115</v>
      </c>
      <c r="AU12" s="823"/>
    </row>
    <row r="13" spans="1:48" s="2" customFormat="1" ht="15.75" customHeight="1">
      <c r="A13" s="831"/>
      <c r="B13" s="833"/>
      <c r="C13" s="835" t="s">
        <v>100</v>
      </c>
      <c r="D13" s="835"/>
      <c r="E13" s="835"/>
      <c r="F13" s="836"/>
      <c r="G13" s="838" t="s">
        <v>101</v>
      </c>
      <c r="H13" s="839"/>
      <c r="I13" s="842"/>
      <c r="J13" s="843"/>
      <c r="K13" s="842"/>
      <c r="L13" s="846"/>
      <c r="M13" s="842"/>
      <c r="N13" s="846"/>
      <c r="O13" s="842"/>
      <c r="P13" s="846"/>
      <c r="Q13" s="842"/>
      <c r="R13" s="846"/>
      <c r="S13" s="842"/>
      <c r="T13" s="846"/>
      <c r="U13" s="842"/>
      <c r="V13" s="846"/>
      <c r="W13" s="842"/>
      <c r="X13" s="846"/>
      <c r="Y13" s="842"/>
      <c r="Z13" s="846"/>
      <c r="AA13" s="842"/>
      <c r="AB13" s="846"/>
      <c r="AC13" s="842"/>
      <c r="AD13" s="846"/>
      <c r="AE13" s="842"/>
      <c r="AF13" s="846"/>
      <c r="AG13" s="868">
        <f>SUM(I13:AF14)</f>
        <v>0</v>
      </c>
      <c r="AH13" s="835" t="s">
        <v>19</v>
      </c>
      <c r="AI13" s="835"/>
      <c r="AJ13" s="839"/>
      <c r="AK13" s="849" t="s">
        <v>212</v>
      </c>
      <c r="AL13" s="849">
        <v>1000</v>
      </c>
      <c r="AM13" s="855" t="s">
        <v>213</v>
      </c>
      <c r="AN13" s="864">
        <f>AG13/1000</f>
        <v>0</v>
      </c>
      <c r="AO13" s="853" t="s">
        <v>107</v>
      </c>
      <c r="AP13" s="849" t="s">
        <v>193</v>
      </c>
      <c r="AQ13" s="866">
        <v>0.42099999999999999</v>
      </c>
      <c r="AR13" s="853" t="s">
        <v>214</v>
      </c>
      <c r="AS13" s="855" t="s">
        <v>213</v>
      </c>
      <c r="AT13" s="857">
        <f>AN13*AQ13</f>
        <v>0</v>
      </c>
      <c r="AU13" s="176" t="str">
        <f>IF(AND(AG13&gt;0,AQ13=""),"CO2排出係数が入力されていません","")</f>
        <v/>
      </c>
    </row>
    <row r="14" spans="1:48" s="2" customFormat="1" ht="15.75" customHeight="1">
      <c r="A14" s="832"/>
      <c r="B14" s="834"/>
      <c r="C14" s="837"/>
      <c r="D14" s="837"/>
      <c r="E14" s="837"/>
      <c r="F14" s="837"/>
      <c r="G14" s="840"/>
      <c r="H14" s="841"/>
      <c r="I14" s="844"/>
      <c r="J14" s="845"/>
      <c r="K14" s="847"/>
      <c r="L14" s="848"/>
      <c r="M14" s="847"/>
      <c r="N14" s="848"/>
      <c r="O14" s="847"/>
      <c r="P14" s="848"/>
      <c r="Q14" s="847"/>
      <c r="R14" s="848"/>
      <c r="S14" s="847"/>
      <c r="T14" s="848"/>
      <c r="U14" s="847"/>
      <c r="V14" s="848"/>
      <c r="W14" s="847"/>
      <c r="X14" s="848"/>
      <c r="Y14" s="847"/>
      <c r="Z14" s="848"/>
      <c r="AA14" s="847"/>
      <c r="AB14" s="848"/>
      <c r="AC14" s="847"/>
      <c r="AD14" s="848"/>
      <c r="AE14" s="847"/>
      <c r="AF14" s="848"/>
      <c r="AG14" s="869"/>
      <c r="AH14" s="837"/>
      <c r="AI14" s="837"/>
      <c r="AJ14" s="841"/>
      <c r="AK14" s="850"/>
      <c r="AL14" s="850"/>
      <c r="AM14" s="856"/>
      <c r="AN14" s="865"/>
      <c r="AO14" s="854"/>
      <c r="AP14" s="850"/>
      <c r="AQ14" s="867"/>
      <c r="AR14" s="854"/>
      <c r="AS14" s="856"/>
      <c r="AT14" s="858"/>
      <c r="AU14" s="176" t="str">
        <f>IF(AND(AG13&gt;0,G13=""),"事業者名が入力されていません","")</f>
        <v/>
      </c>
    </row>
    <row r="15" spans="1:48" s="2" customFormat="1" ht="15.75" customHeight="1">
      <c r="A15" s="831"/>
      <c r="B15" s="833"/>
      <c r="C15" s="859" t="s">
        <v>100</v>
      </c>
      <c r="D15" s="859"/>
      <c r="E15" s="859"/>
      <c r="F15" s="836"/>
      <c r="G15" s="860"/>
      <c r="H15" s="861"/>
      <c r="I15" s="842"/>
      <c r="J15" s="843"/>
      <c r="K15" s="842"/>
      <c r="L15" s="843"/>
      <c r="M15" s="842"/>
      <c r="N15" s="843"/>
      <c r="O15" s="842"/>
      <c r="P15" s="843"/>
      <c r="Q15" s="842"/>
      <c r="R15" s="843"/>
      <c r="S15" s="842"/>
      <c r="T15" s="843"/>
      <c r="U15" s="842"/>
      <c r="V15" s="843"/>
      <c r="W15" s="842"/>
      <c r="X15" s="843"/>
      <c r="Y15" s="842"/>
      <c r="Z15" s="843"/>
      <c r="AA15" s="842"/>
      <c r="AB15" s="843"/>
      <c r="AC15" s="842"/>
      <c r="AD15" s="843"/>
      <c r="AE15" s="842"/>
      <c r="AF15" s="872"/>
      <c r="AG15" s="868">
        <f t="shared" ref="AG15" si="0">SUM(I15:AF16)</f>
        <v>0</v>
      </c>
      <c r="AH15" s="835" t="s">
        <v>19</v>
      </c>
      <c r="AI15" s="835"/>
      <c r="AJ15" s="839"/>
      <c r="AK15" s="849" t="s">
        <v>212</v>
      </c>
      <c r="AL15" s="849">
        <v>1000</v>
      </c>
      <c r="AM15" s="855" t="s">
        <v>213</v>
      </c>
      <c r="AN15" s="864">
        <f>AG15/1000</f>
        <v>0</v>
      </c>
      <c r="AO15" s="853" t="s">
        <v>107</v>
      </c>
      <c r="AP15" s="849" t="s">
        <v>193</v>
      </c>
      <c r="AQ15" s="866"/>
      <c r="AR15" s="853" t="s">
        <v>214</v>
      </c>
      <c r="AS15" s="855" t="s">
        <v>213</v>
      </c>
      <c r="AT15" s="857">
        <f>AN15*AQ15</f>
        <v>0</v>
      </c>
      <c r="AU15" s="176" t="str">
        <f>IF(AND(AG15&gt;0,AQ15=""),"CO2排出係数が入力されていません","")</f>
        <v/>
      </c>
    </row>
    <row r="16" spans="1:48" s="2" customFormat="1" ht="15.75" customHeight="1">
      <c r="A16" s="832"/>
      <c r="B16" s="834"/>
      <c r="C16" s="837"/>
      <c r="D16" s="837"/>
      <c r="E16" s="837"/>
      <c r="F16" s="837"/>
      <c r="G16" s="862"/>
      <c r="H16" s="863"/>
      <c r="I16" s="844"/>
      <c r="J16" s="845"/>
      <c r="K16" s="844"/>
      <c r="L16" s="845"/>
      <c r="M16" s="844"/>
      <c r="N16" s="845"/>
      <c r="O16" s="844"/>
      <c r="P16" s="845"/>
      <c r="Q16" s="844"/>
      <c r="R16" s="845"/>
      <c r="S16" s="844"/>
      <c r="T16" s="845"/>
      <c r="U16" s="844"/>
      <c r="V16" s="845"/>
      <c r="W16" s="844"/>
      <c r="X16" s="845"/>
      <c r="Y16" s="844"/>
      <c r="Z16" s="845"/>
      <c r="AA16" s="844"/>
      <c r="AB16" s="845"/>
      <c r="AC16" s="844"/>
      <c r="AD16" s="845"/>
      <c r="AE16" s="844"/>
      <c r="AF16" s="844"/>
      <c r="AG16" s="869"/>
      <c r="AH16" s="837"/>
      <c r="AI16" s="837"/>
      <c r="AJ16" s="841"/>
      <c r="AK16" s="850"/>
      <c r="AL16" s="850"/>
      <c r="AM16" s="856"/>
      <c r="AN16" s="865"/>
      <c r="AO16" s="854"/>
      <c r="AP16" s="850"/>
      <c r="AQ16" s="867"/>
      <c r="AR16" s="854"/>
      <c r="AS16" s="856"/>
      <c r="AT16" s="858"/>
      <c r="AU16" s="176" t="str">
        <f>IF(AND(AG15&gt;0,G15=""),"事業者名が入力されていません","")</f>
        <v/>
      </c>
    </row>
    <row r="17" spans="1:47" s="2" customFormat="1" ht="15.75" customHeight="1">
      <c r="A17" s="831"/>
      <c r="B17" s="833"/>
      <c r="C17" s="859" t="s">
        <v>100</v>
      </c>
      <c r="D17" s="859"/>
      <c r="E17" s="859"/>
      <c r="F17" s="836"/>
      <c r="G17" s="860"/>
      <c r="H17" s="861"/>
      <c r="I17" s="842"/>
      <c r="J17" s="843"/>
      <c r="K17" s="870"/>
      <c r="L17" s="843"/>
      <c r="M17" s="870"/>
      <c r="N17" s="843"/>
      <c r="O17" s="870"/>
      <c r="P17" s="843"/>
      <c r="Q17" s="870"/>
      <c r="R17" s="843"/>
      <c r="S17" s="870"/>
      <c r="T17" s="843"/>
      <c r="U17" s="870"/>
      <c r="V17" s="843"/>
      <c r="W17" s="870"/>
      <c r="X17" s="843"/>
      <c r="Y17" s="870"/>
      <c r="Z17" s="843"/>
      <c r="AA17" s="870"/>
      <c r="AB17" s="843"/>
      <c r="AC17" s="870"/>
      <c r="AD17" s="843"/>
      <c r="AE17" s="870"/>
      <c r="AF17" s="872"/>
      <c r="AG17" s="868">
        <f t="shared" ref="AG17" si="1">SUM(I17:AF18)</f>
        <v>0</v>
      </c>
      <c r="AH17" s="835" t="s">
        <v>19</v>
      </c>
      <c r="AI17" s="835"/>
      <c r="AJ17" s="839"/>
      <c r="AK17" s="849" t="s">
        <v>212</v>
      </c>
      <c r="AL17" s="849">
        <v>1000</v>
      </c>
      <c r="AM17" s="855" t="s">
        <v>213</v>
      </c>
      <c r="AN17" s="864">
        <f>AG17/1000</f>
        <v>0</v>
      </c>
      <c r="AO17" s="853" t="s">
        <v>107</v>
      </c>
      <c r="AP17" s="849" t="s">
        <v>193</v>
      </c>
      <c r="AQ17" s="866"/>
      <c r="AR17" s="853" t="s">
        <v>214</v>
      </c>
      <c r="AS17" s="855" t="s">
        <v>213</v>
      </c>
      <c r="AT17" s="857">
        <f>AN17*AQ17</f>
        <v>0</v>
      </c>
      <c r="AU17" s="176" t="str">
        <f t="shared" ref="AU17:AU36" si="2">IF(AND(AG17&gt;0,AQ17=""),"CO2排出係数が入力されていません","")</f>
        <v/>
      </c>
    </row>
    <row r="18" spans="1:47" s="2" customFormat="1" ht="15.75" customHeight="1">
      <c r="A18" s="832"/>
      <c r="B18" s="834"/>
      <c r="C18" s="837"/>
      <c r="D18" s="837"/>
      <c r="E18" s="837"/>
      <c r="F18" s="837"/>
      <c r="G18" s="862"/>
      <c r="H18" s="863"/>
      <c r="I18" s="844"/>
      <c r="J18" s="845"/>
      <c r="K18" s="871"/>
      <c r="L18" s="845"/>
      <c r="M18" s="871"/>
      <c r="N18" s="845"/>
      <c r="O18" s="871"/>
      <c r="P18" s="845"/>
      <c r="Q18" s="871"/>
      <c r="R18" s="845"/>
      <c r="S18" s="871"/>
      <c r="T18" s="845"/>
      <c r="U18" s="871"/>
      <c r="V18" s="845"/>
      <c r="W18" s="871"/>
      <c r="X18" s="845"/>
      <c r="Y18" s="871"/>
      <c r="Z18" s="845"/>
      <c r="AA18" s="871"/>
      <c r="AB18" s="845"/>
      <c r="AC18" s="871"/>
      <c r="AD18" s="845"/>
      <c r="AE18" s="871"/>
      <c r="AF18" s="844"/>
      <c r="AG18" s="869"/>
      <c r="AH18" s="837"/>
      <c r="AI18" s="837"/>
      <c r="AJ18" s="841"/>
      <c r="AK18" s="850"/>
      <c r="AL18" s="850"/>
      <c r="AM18" s="856"/>
      <c r="AN18" s="865"/>
      <c r="AO18" s="854"/>
      <c r="AP18" s="850"/>
      <c r="AQ18" s="867"/>
      <c r="AR18" s="854"/>
      <c r="AS18" s="856"/>
      <c r="AT18" s="858"/>
      <c r="AU18" s="176" t="str">
        <f>IF(AND(AG17&gt;0,G17=""),"事業者名が入力されていません","")</f>
        <v/>
      </c>
    </row>
    <row r="19" spans="1:47" s="2" customFormat="1" ht="15.75" customHeight="1">
      <c r="A19" s="831"/>
      <c r="B19" s="833"/>
      <c r="C19" s="835" t="s">
        <v>13</v>
      </c>
      <c r="D19" s="835"/>
      <c r="E19" s="835"/>
      <c r="F19" s="835"/>
      <c r="G19" s="835"/>
      <c r="H19" s="873"/>
      <c r="I19" s="842"/>
      <c r="J19" s="843"/>
      <c r="K19" s="870"/>
      <c r="L19" s="843"/>
      <c r="M19" s="870"/>
      <c r="N19" s="843"/>
      <c r="O19" s="870"/>
      <c r="P19" s="843"/>
      <c r="Q19" s="870"/>
      <c r="R19" s="843"/>
      <c r="S19" s="870"/>
      <c r="T19" s="843"/>
      <c r="U19" s="870"/>
      <c r="V19" s="843"/>
      <c r="W19" s="870"/>
      <c r="X19" s="843"/>
      <c r="Y19" s="870"/>
      <c r="Z19" s="843"/>
      <c r="AA19" s="870"/>
      <c r="AB19" s="843"/>
      <c r="AC19" s="870"/>
      <c r="AD19" s="843"/>
      <c r="AE19" s="870"/>
      <c r="AF19" s="872"/>
      <c r="AG19" s="868">
        <f t="shared" ref="AG19" si="3">SUM(I19:AF20)</f>
        <v>0</v>
      </c>
      <c r="AH19" s="835" t="s">
        <v>20</v>
      </c>
      <c r="AI19" s="835"/>
      <c r="AJ19" s="878"/>
      <c r="AK19" s="849" t="s">
        <v>212</v>
      </c>
      <c r="AL19" s="849">
        <v>1000</v>
      </c>
      <c r="AM19" s="855" t="s">
        <v>213</v>
      </c>
      <c r="AN19" s="864">
        <f>AG19/1000</f>
        <v>0</v>
      </c>
      <c r="AO19" s="853" t="s">
        <v>108</v>
      </c>
      <c r="AP19" s="849" t="s">
        <v>193</v>
      </c>
      <c r="AQ19" s="876">
        <v>2.29</v>
      </c>
      <c r="AR19" s="853" t="s">
        <v>215</v>
      </c>
      <c r="AS19" s="855" t="s">
        <v>213</v>
      </c>
      <c r="AT19" s="857">
        <f>AN19*AQ19</f>
        <v>0</v>
      </c>
      <c r="AU19" s="176" t="str">
        <f t="shared" si="2"/>
        <v/>
      </c>
    </row>
    <row r="20" spans="1:47" s="2" customFormat="1" ht="15.75" customHeight="1">
      <c r="A20" s="832"/>
      <c r="B20" s="834"/>
      <c r="C20" s="874"/>
      <c r="D20" s="874"/>
      <c r="E20" s="874"/>
      <c r="F20" s="874"/>
      <c r="G20" s="874"/>
      <c r="H20" s="875"/>
      <c r="I20" s="844"/>
      <c r="J20" s="845"/>
      <c r="K20" s="871"/>
      <c r="L20" s="845"/>
      <c r="M20" s="871"/>
      <c r="N20" s="845"/>
      <c r="O20" s="871"/>
      <c r="P20" s="845"/>
      <c r="Q20" s="871"/>
      <c r="R20" s="845"/>
      <c r="S20" s="871"/>
      <c r="T20" s="845"/>
      <c r="U20" s="871"/>
      <c r="V20" s="845"/>
      <c r="W20" s="871"/>
      <c r="X20" s="845"/>
      <c r="Y20" s="871"/>
      <c r="Z20" s="845"/>
      <c r="AA20" s="871"/>
      <c r="AB20" s="845"/>
      <c r="AC20" s="871"/>
      <c r="AD20" s="845"/>
      <c r="AE20" s="871"/>
      <c r="AF20" s="844"/>
      <c r="AG20" s="869"/>
      <c r="AH20" s="879"/>
      <c r="AI20" s="879"/>
      <c r="AJ20" s="880"/>
      <c r="AK20" s="850"/>
      <c r="AL20" s="850"/>
      <c r="AM20" s="856"/>
      <c r="AN20" s="865"/>
      <c r="AO20" s="854"/>
      <c r="AP20" s="850"/>
      <c r="AQ20" s="877"/>
      <c r="AR20" s="854"/>
      <c r="AS20" s="856"/>
      <c r="AT20" s="858"/>
      <c r="AU20" s="176" t="str">
        <f t="shared" si="2"/>
        <v/>
      </c>
    </row>
    <row r="21" spans="1:47" s="2" customFormat="1" ht="15.75" customHeight="1">
      <c r="A21" s="831"/>
      <c r="B21" s="833"/>
      <c r="C21" s="835" t="s">
        <v>14</v>
      </c>
      <c r="D21" s="835"/>
      <c r="E21" s="835"/>
      <c r="F21" s="835"/>
      <c r="G21" s="835"/>
      <c r="H21" s="873"/>
      <c r="I21" s="842"/>
      <c r="J21" s="843"/>
      <c r="K21" s="870"/>
      <c r="L21" s="843"/>
      <c r="M21" s="870"/>
      <c r="N21" s="843"/>
      <c r="O21" s="870"/>
      <c r="P21" s="843"/>
      <c r="Q21" s="870"/>
      <c r="R21" s="843"/>
      <c r="S21" s="870"/>
      <c r="T21" s="843"/>
      <c r="U21" s="870"/>
      <c r="V21" s="843"/>
      <c r="W21" s="870"/>
      <c r="X21" s="843"/>
      <c r="Y21" s="870"/>
      <c r="Z21" s="843"/>
      <c r="AA21" s="870"/>
      <c r="AB21" s="843"/>
      <c r="AC21" s="870"/>
      <c r="AD21" s="843"/>
      <c r="AE21" s="870"/>
      <c r="AF21" s="872"/>
      <c r="AG21" s="868">
        <f t="shared" ref="AG21" si="4">SUM(I21:AF22)</f>
        <v>0</v>
      </c>
      <c r="AH21" s="835" t="s">
        <v>20</v>
      </c>
      <c r="AI21" s="835"/>
      <c r="AJ21" s="878"/>
      <c r="AK21" s="849" t="s">
        <v>212</v>
      </c>
      <c r="AL21" s="849">
        <v>1000</v>
      </c>
      <c r="AM21" s="855" t="s">
        <v>213</v>
      </c>
      <c r="AN21" s="864">
        <f>AG21/1000</f>
        <v>0</v>
      </c>
      <c r="AO21" s="853" t="s">
        <v>108</v>
      </c>
      <c r="AP21" s="849" t="s">
        <v>193</v>
      </c>
      <c r="AQ21" s="876">
        <v>2.5</v>
      </c>
      <c r="AR21" s="853" t="s">
        <v>215</v>
      </c>
      <c r="AS21" s="855" t="s">
        <v>213</v>
      </c>
      <c r="AT21" s="857">
        <f>AN21*AQ21</f>
        <v>0</v>
      </c>
      <c r="AU21" s="176" t="str">
        <f t="shared" si="2"/>
        <v/>
      </c>
    </row>
    <row r="22" spans="1:47" s="2" customFormat="1" ht="15.75" customHeight="1">
      <c r="A22" s="832"/>
      <c r="B22" s="834"/>
      <c r="C22" s="874"/>
      <c r="D22" s="874"/>
      <c r="E22" s="874"/>
      <c r="F22" s="874"/>
      <c r="G22" s="874"/>
      <c r="H22" s="875"/>
      <c r="I22" s="844"/>
      <c r="J22" s="845"/>
      <c r="K22" s="871"/>
      <c r="L22" s="845"/>
      <c r="M22" s="871"/>
      <c r="N22" s="845"/>
      <c r="O22" s="871"/>
      <c r="P22" s="845"/>
      <c r="Q22" s="871"/>
      <c r="R22" s="845"/>
      <c r="S22" s="871"/>
      <c r="T22" s="845"/>
      <c r="U22" s="871"/>
      <c r="V22" s="845"/>
      <c r="W22" s="871"/>
      <c r="X22" s="845"/>
      <c r="Y22" s="871"/>
      <c r="Z22" s="845"/>
      <c r="AA22" s="871"/>
      <c r="AB22" s="845"/>
      <c r="AC22" s="871"/>
      <c r="AD22" s="845"/>
      <c r="AE22" s="871"/>
      <c r="AF22" s="844"/>
      <c r="AG22" s="869"/>
      <c r="AH22" s="879"/>
      <c r="AI22" s="879"/>
      <c r="AJ22" s="880"/>
      <c r="AK22" s="850"/>
      <c r="AL22" s="850"/>
      <c r="AM22" s="856"/>
      <c r="AN22" s="865"/>
      <c r="AO22" s="854"/>
      <c r="AP22" s="850"/>
      <c r="AQ22" s="877"/>
      <c r="AR22" s="854"/>
      <c r="AS22" s="856"/>
      <c r="AT22" s="858"/>
      <c r="AU22" s="176" t="str">
        <f t="shared" si="2"/>
        <v/>
      </c>
    </row>
    <row r="23" spans="1:47" s="2" customFormat="1" ht="15.75" customHeight="1">
      <c r="A23" s="831"/>
      <c r="B23" s="833"/>
      <c r="C23" s="835" t="s">
        <v>15</v>
      </c>
      <c r="D23" s="835"/>
      <c r="E23" s="835"/>
      <c r="F23" s="835"/>
      <c r="G23" s="835"/>
      <c r="H23" s="873"/>
      <c r="I23" s="842"/>
      <c r="J23" s="843"/>
      <c r="K23" s="870"/>
      <c r="L23" s="843"/>
      <c r="M23" s="870"/>
      <c r="N23" s="843"/>
      <c r="O23" s="870"/>
      <c r="P23" s="843"/>
      <c r="Q23" s="870"/>
      <c r="R23" s="843"/>
      <c r="S23" s="870"/>
      <c r="T23" s="843"/>
      <c r="U23" s="870"/>
      <c r="V23" s="843"/>
      <c r="W23" s="870"/>
      <c r="X23" s="843"/>
      <c r="Y23" s="870"/>
      <c r="Z23" s="843"/>
      <c r="AA23" s="870"/>
      <c r="AB23" s="843"/>
      <c r="AC23" s="870"/>
      <c r="AD23" s="843"/>
      <c r="AE23" s="870"/>
      <c r="AF23" s="872"/>
      <c r="AG23" s="868">
        <f t="shared" ref="AG23" si="5">SUM(I23:AF24)</f>
        <v>0</v>
      </c>
      <c r="AH23" s="835" t="s">
        <v>20</v>
      </c>
      <c r="AI23" s="835"/>
      <c r="AJ23" s="878"/>
      <c r="AK23" s="849" t="s">
        <v>212</v>
      </c>
      <c r="AL23" s="849">
        <v>1000</v>
      </c>
      <c r="AM23" s="855" t="s">
        <v>213</v>
      </c>
      <c r="AN23" s="991"/>
      <c r="AO23" s="853" t="s">
        <v>108</v>
      </c>
      <c r="AP23" s="849" t="s">
        <v>193</v>
      </c>
      <c r="AQ23" s="876">
        <v>2.62</v>
      </c>
      <c r="AR23" s="853" t="s">
        <v>215</v>
      </c>
      <c r="AS23" s="855" t="s">
        <v>213</v>
      </c>
      <c r="AT23" s="857">
        <f>AN23*AQ23</f>
        <v>0</v>
      </c>
      <c r="AU23" s="176" t="str">
        <f t="shared" si="2"/>
        <v/>
      </c>
    </row>
    <row r="24" spans="1:47" s="2" customFormat="1" ht="15.75" customHeight="1">
      <c r="A24" s="832"/>
      <c r="B24" s="834"/>
      <c r="C24" s="874"/>
      <c r="D24" s="874"/>
      <c r="E24" s="874"/>
      <c r="F24" s="874"/>
      <c r="G24" s="874"/>
      <c r="H24" s="875"/>
      <c r="I24" s="844"/>
      <c r="J24" s="845"/>
      <c r="K24" s="871"/>
      <c r="L24" s="845"/>
      <c r="M24" s="871"/>
      <c r="N24" s="845"/>
      <c r="O24" s="871"/>
      <c r="P24" s="845"/>
      <c r="Q24" s="871"/>
      <c r="R24" s="845"/>
      <c r="S24" s="871"/>
      <c r="T24" s="845"/>
      <c r="U24" s="871"/>
      <c r="V24" s="845"/>
      <c r="W24" s="871"/>
      <c r="X24" s="845"/>
      <c r="Y24" s="871"/>
      <c r="Z24" s="845"/>
      <c r="AA24" s="871"/>
      <c r="AB24" s="845"/>
      <c r="AC24" s="871"/>
      <c r="AD24" s="845"/>
      <c r="AE24" s="871"/>
      <c r="AF24" s="844"/>
      <c r="AG24" s="869"/>
      <c r="AH24" s="879"/>
      <c r="AI24" s="879"/>
      <c r="AJ24" s="880"/>
      <c r="AK24" s="850"/>
      <c r="AL24" s="850"/>
      <c r="AM24" s="856"/>
      <c r="AN24" s="992"/>
      <c r="AO24" s="854"/>
      <c r="AP24" s="850"/>
      <c r="AQ24" s="877"/>
      <c r="AR24" s="854"/>
      <c r="AS24" s="856"/>
      <c r="AT24" s="858"/>
      <c r="AU24" s="176" t="str">
        <f t="shared" si="2"/>
        <v/>
      </c>
    </row>
    <row r="25" spans="1:47" s="2" customFormat="1" ht="15.75" customHeight="1">
      <c r="A25" s="831"/>
      <c r="B25" s="833"/>
      <c r="C25" s="835" t="s">
        <v>16</v>
      </c>
      <c r="D25" s="835"/>
      <c r="E25" s="835"/>
      <c r="F25" s="835"/>
      <c r="G25" s="835"/>
      <c r="H25" s="873"/>
      <c r="I25" s="842"/>
      <c r="J25" s="843"/>
      <c r="K25" s="842"/>
      <c r="L25" s="843"/>
      <c r="M25" s="842"/>
      <c r="N25" s="843"/>
      <c r="O25" s="842"/>
      <c r="P25" s="843"/>
      <c r="Q25" s="842"/>
      <c r="R25" s="843"/>
      <c r="S25" s="842"/>
      <c r="T25" s="843"/>
      <c r="U25" s="842"/>
      <c r="V25" s="843"/>
      <c r="W25" s="842"/>
      <c r="X25" s="843"/>
      <c r="Y25" s="842"/>
      <c r="Z25" s="843"/>
      <c r="AA25" s="842"/>
      <c r="AB25" s="843"/>
      <c r="AC25" s="842"/>
      <c r="AD25" s="843"/>
      <c r="AE25" s="842"/>
      <c r="AF25" s="872"/>
      <c r="AG25" s="868">
        <f t="shared" ref="AG25" si="6">SUM(I25:AF26)</f>
        <v>0</v>
      </c>
      <c r="AH25" s="835" t="s">
        <v>20</v>
      </c>
      <c r="AI25" s="835"/>
      <c r="AJ25" s="878"/>
      <c r="AK25" s="849" t="s">
        <v>212</v>
      </c>
      <c r="AL25" s="849">
        <v>1000</v>
      </c>
      <c r="AM25" s="855" t="s">
        <v>213</v>
      </c>
      <c r="AN25" s="864">
        <f>AG25/1000</f>
        <v>0</v>
      </c>
      <c r="AO25" s="853" t="s">
        <v>108</v>
      </c>
      <c r="AP25" s="849" t="s">
        <v>193</v>
      </c>
      <c r="AQ25" s="876">
        <v>2.75</v>
      </c>
      <c r="AR25" s="853" t="s">
        <v>215</v>
      </c>
      <c r="AS25" s="855" t="s">
        <v>213</v>
      </c>
      <c r="AT25" s="857">
        <f>AN25*AQ25</f>
        <v>0</v>
      </c>
      <c r="AU25" s="176" t="str">
        <f t="shared" si="2"/>
        <v/>
      </c>
    </row>
    <row r="26" spans="1:47" s="2" customFormat="1" ht="15.75" customHeight="1">
      <c r="A26" s="832"/>
      <c r="B26" s="834"/>
      <c r="C26" s="874"/>
      <c r="D26" s="874"/>
      <c r="E26" s="874"/>
      <c r="F26" s="874"/>
      <c r="G26" s="874"/>
      <c r="H26" s="875"/>
      <c r="I26" s="844"/>
      <c r="J26" s="845"/>
      <c r="K26" s="844"/>
      <c r="L26" s="845"/>
      <c r="M26" s="844"/>
      <c r="N26" s="845"/>
      <c r="O26" s="844"/>
      <c r="P26" s="845"/>
      <c r="Q26" s="844"/>
      <c r="R26" s="845"/>
      <c r="S26" s="844"/>
      <c r="T26" s="845"/>
      <c r="U26" s="844"/>
      <c r="V26" s="845"/>
      <c r="W26" s="844"/>
      <c r="X26" s="845"/>
      <c r="Y26" s="844"/>
      <c r="Z26" s="845"/>
      <c r="AA26" s="844"/>
      <c r="AB26" s="845"/>
      <c r="AC26" s="844"/>
      <c r="AD26" s="845"/>
      <c r="AE26" s="844"/>
      <c r="AF26" s="844"/>
      <c r="AG26" s="869"/>
      <c r="AH26" s="879"/>
      <c r="AI26" s="879"/>
      <c r="AJ26" s="880"/>
      <c r="AK26" s="850"/>
      <c r="AL26" s="850"/>
      <c r="AM26" s="856"/>
      <c r="AN26" s="865"/>
      <c r="AO26" s="854"/>
      <c r="AP26" s="850"/>
      <c r="AQ26" s="877"/>
      <c r="AR26" s="854"/>
      <c r="AS26" s="856"/>
      <c r="AT26" s="858"/>
      <c r="AU26" s="176" t="str">
        <f t="shared" si="2"/>
        <v/>
      </c>
    </row>
    <row r="27" spans="1:47" s="2" customFormat="1" ht="15.75" customHeight="1">
      <c r="A27" s="831"/>
      <c r="B27" s="833"/>
      <c r="C27" s="835" t="s">
        <v>21</v>
      </c>
      <c r="D27" s="835"/>
      <c r="E27" s="835"/>
      <c r="F27" s="835"/>
      <c r="G27" s="835"/>
      <c r="H27" s="873"/>
      <c r="I27" s="842"/>
      <c r="J27" s="843"/>
      <c r="K27" s="870"/>
      <c r="L27" s="843"/>
      <c r="M27" s="870"/>
      <c r="N27" s="843"/>
      <c r="O27" s="870"/>
      <c r="P27" s="843"/>
      <c r="Q27" s="870"/>
      <c r="R27" s="843"/>
      <c r="S27" s="870"/>
      <c r="T27" s="843"/>
      <c r="U27" s="870"/>
      <c r="V27" s="843"/>
      <c r="W27" s="870"/>
      <c r="X27" s="843"/>
      <c r="Y27" s="870"/>
      <c r="Z27" s="843"/>
      <c r="AA27" s="870"/>
      <c r="AB27" s="843"/>
      <c r="AC27" s="870"/>
      <c r="AD27" s="843"/>
      <c r="AE27" s="870"/>
      <c r="AF27" s="872"/>
      <c r="AG27" s="868">
        <f t="shared" ref="AG27:AG35" si="7">SUM(I27:AF28)</f>
        <v>0</v>
      </c>
      <c r="AH27" s="835" t="s">
        <v>20</v>
      </c>
      <c r="AI27" s="835"/>
      <c r="AJ27" s="878"/>
      <c r="AK27" s="849" t="s">
        <v>212</v>
      </c>
      <c r="AL27" s="849">
        <v>1000</v>
      </c>
      <c r="AM27" s="855" t="s">
        <v>213</v>
      </c>
      <c r="AN27" s="864">
        <f>AG27/1000</f>
        <v>0</v>
      </c>
      <c r="AO27" s="853" t="s">
        <v>108</v>
      </c>
      <c r="AP27" s="849" t="s">
        <v>193</v>
      </c>
      <c r="AQ27" s="876">
        <v>3.1</v>
      </c>
      <c r="AR27" s="853" t="s">
        <v>215</v>
      </c>
      <c r="AS27" s="855" t="s">
        <v>213</v>
      </c>
      <c r="AT27" s="857">
        <f>AN27*AQ27</f>
        <v>0</v>
      </c>
      <c r="AU27" s="176" t="str">
        <f t="shared" si="2"/>
        <v/>
      </c>
    </row>
    <row r="28" spans="1:47" s="2" customFormat="1" ht="15.75" customHeight="1">
      <c r="A28" s="832"/>
      <c r="B28" s="834"/>
      <c r="C28" s="874"/>
      <c r="D28" s="874"/>
      <c r="E28" s="874"/>
      <c r="F28" s="874"/>
      <c r="G28" s="874"/>
      <c r="H28" s="875"/>
      <c r="I28" s="844"/>
      <c r="J28" s="845"/>
      <c r="K28" s="871"/>
      <c r="L28" s="845"/>
      <c r="M28" s="871"/>
      <c r="N28" s="845"/>
      <c r="O28" s="871"/>
      <c r="P28" s="845"/>
      <c r="Q28" s="871"/>
      <c r="R28" s="845"/>
      <c r="S28" s="871"/>
      <c r="T28" s="845"/>
      <c r="U28" s="871"/>
      <c r="V28" s="845"/>
      <c r="W28" s="871"/>
      <c r="X28" s="845"/>
      <c r="Y28" s="871"/>
      <c r="Z28" s="845"/>
      <c r="AA28" s="871"/>
      <c r="AB28" s="845"/>
      <c r="AC28" s="871"/>
      <c r="AD28" s="845"/>
      <c r="AE28" s="871"/>
      <c r="AF28" s="844"/>
      <c r="AG28" s="869"/>
      <c r="AH28" s="879"/>
      <c r="AI28" s="879"/>
      <c r="AJ28" s="880"/>
      <c r="AK28" s="850"/>
      <c r="AL28" s="850"/>
      <c r="AM28" s="856"/>
      <c r="AN28" s="865"/>
      <c r="AO28" s="854"/>
      <c r="AP28" s="850"/>
      <c r="AQ28" s="877"/>
      <c r="AR28" s="854"/>
      <c r="AS28" s="856"/>
      <c r="AT28" s="858"/>
      <c r="AU28" s="176" t="str">
        <f t="shared" si="2"/>
        <v/>
      </c>
    </row>
    <row r="29" spans="1:47" s="2" customFormat="1" ht="15.75" customHeight="1">
      <c r="A29" s="831"/>
      <c r="B29" s="833"/>
      <c r="C29" s="835" t="s">
        <v>216</v>
      </c>
      <c r="D29" s="835"/>
      <c r="E29" s="835"/>
      <c r="F29" s="835"/>
      <c r="G29" s="835"/>
      <c r="H29" s="873"/>
      <c r="I29" s="885"/>
      <c r="J29" s="886"/>
      <c r="K29" s="889"/>
      <c r="L29" s="886"/>
      <c r="M29" s="889"/>
      <c r="N29" s="886"/>
      <c r="O29" s="889"/>
      <c r="P29" s="886"/>
      <c r="Q29" s="889"/>
      <c r="R29" s="886"/>
      <c r="S29" s="889"/>
      <c r="T29" s="886"/>
      <c r="U29" s="889"/>
      <c r="V29" s="886"/>
      <c r="W29" s="889"/>
      <c r="X29" s="886"/>
      <c r="Y29" s="889"/>
      <c r="Z29" s="886"/>
      <c r="AA29" s="889"/>
      <c r="AB29" s="886"/>
      <c r="AC29" s="889"/>
      <c r="AD29" s="886"/>
      <c r="AE29" s="889"/>
      <c r="AF29" s="914"/>
      <c r="AG29" s="891">
        <f t="shared" si="7"/>
        <v>0</v>
      </c>
      <c r="AH29" s="835" t="s">
        <v>102</v>
      </c>
      <c r="AI29" s="835"/>
      <c r="AJ29" s="893"/>
      <c r="AK29" s="896" t="s">
        <v>217</v>
      </c>
      <c r="AL29" s="896">
        <v>458</v>
      </c>
      <c r="AM29" s="898" t="s">
        <v>195</v>
      </c>
      <c r="AN29" s="910">
        <f>AG29/458</f>
        <v>0</v>
      </c>
      <c r="AO29" s="853" t="s">
        <v>109</v>
      </c>
      <c r="AP29" s="849" t="s">
        <v>193</v>
      </c>
      <c r="AQ29" s="876">
        <v>2.99</v>
      </c>
      <c r="AR29" s="853" t="s">
        <v>218</v>
      </c>
      <c r="AS29" s="898" t="s">
        <v>195</v>
      </c>
      <c r="AT29" s="857">
        <f>AN29*AQ29</f>
        <v>0</v>
      </c>
      <c r="AU29" s="176" t="str">
        <f t="shared" si="2"/>
        <v/>
      </c>
    </row>
    <row r="30" spans="1:47" s="2" customFormat="1" ht="15.75" customHeight="1">
      <c r="A30" s="881"/>
      <c r="B30" s="882"/>
      <c r="C30" s="883"/>
      <c r="D30" s="883"/>
      <c r="E30" s="883"/>
      <c r="F30" s="883"/>
      <c r="G30" s="883"/>
      <c r="H30" s="884"/>
      <c r="I30" s="887"/>
      <c r="J30" s="888"/>
      <c r="K30" s="890"/>
      <c r="L30" s="888"/>
      <c r="M30" s="890"/>
      <c r="N30" s="888"/>
      <c r="O30" s="890"/>
      <c r="P30" s="888"/>
      <c r="Q30" s="890"/>
      <c r="R30" s="888"/>
      <c r="S30" s="890"/>
      <c r="T30" s="888"/>
      <c r="U30" s="890"/>
      <c r="V30" s="888"/>
      <c r="W30" s="890"/>
      <c r="X30" s="888"/>
      <c r="Y30" s="890"/>
      <c r="Z30" s="888"/>
      <c r="AA30" s="890"/>
      <c r="AB30" s="888"/>
      <c r="AC30" s="890"/>
      <c r="AD30" s="888"/>
      <c r="AE30" s="890"/>
      <c r="AF30" s="887"/>
      <c r="AG30" s="892"/>
      <c r="AH30" s="894"/>
      <c r="AI30" s="894"/>
      <c r="AJ30" s="895"/>
      <c r="AK30" s="897"/>
      <c r="AL30" s="897"/>
      <c r="AM30" s="899"/>
      <c r="AN30" s="911"/>
      <c r="AO30" s="912"/>
      <c r="AP30" s="850"/>
      <c r="AQ30" s="913"/>
      <c r="AR30" s="912"/>
      <c r="AS30" s="899"/>
      <c r="AT30" s="906"/>
      <c r="AU30" s="176" t="str">
        <f t="shared" si="2"/>
        <v/>
      </c>
    </row>
    <row r="31" spans="1:47" s="2" customFormat="1" ht="15.75" customHeight="1">
      <c r="A31" s="881"/>
      <c r="B31" s="882"/>
      <c r="C31" s="883"/>
      <c r="D31" s="883"/>
      <c r="E31" s="883"/>
      <c r="F31" s="883"/>
      <c r="G31" s="883"/>
      <c r="H31" s="884"/>
      <c r="I31" s="907"/>
      <c r="J31" s="888"/>
      <c r="K31" s="907"/>
      <c r="L31" s="888"/>
      <c r="M31" s="907"/>
      <c r="N31" s="888"/>
      <c r="O31" s="907"/>
      <c r="P31" s="888"/>
      <c r="Q31" s="907"/>
      <c r="R31" s="888"/>
      <c r="S31" s="907"/>
      <c r="T31" s="888"/>
      <c r="U31" s="907"/>
      <c r="V31" s="888"/>
      <c r="W31" s="907"/>
      <c r="X31" s="888"/>
      <c r="Y31" s="907"/>
      <c r="Z31" s="888"/>
      <c r="AA31" s="907"/>
      <c r="AB31" s="888"/>
      <c r="AC31" s="907"/>
      <c r="AD31" s="888"/>
      <c r="AE31" s="907"/>
      <c r="AF31" s="887"/>
      <c r="AG31" s="892">
        <f t="shared" si="7"/>
        <v>0</v>
      </c>
      <c r="AH31" s="901" t="s">
        <v>103</v>
      </c>
      <c r="AI31" s="901"/>
      <c r="AJ31" s="902"/>
      <c r="AK31" s="897" t="s">
        <v>217</v>
      </c>
      <c r="AL31" s="923">
        <v>1000</v>
      </c>
      <c r="AM31" s="899" t="s">
        <v>195</v>
      </c>
      <c r="AN31" s="925">
        <f>AG31/1000</f>
        <v>0</v>
      </c>
      <c r="AO31" s="915" t="s">
        <v>109</v>
      </c>
      <c r="AP31" s="849" t="s">
        <v>193</v>
      </c>
      <c r="AQ31" s="927">
        <v>2.99</v>
      </c>
      <c r="AR31" s="915" t="s">
        <v>218</v>
      </c>
      <c r="AS31" s="899" t="s">
        <v>195</v>
      </c>
      <c r="AT31" s="919">
        <f>AN31*AQ31</f>
        <v>0</v>
      </c>
      <c r="AU31" s="176" t="str">
        <f t="shared" si="2"/>
        <v/>
      </c>
    </row>
    <row r="32" spans="1:47" s="2" customFormat="1" ht="15.75" customHeight="1">
      <c r="A32" s="832"/>
      <c r="B32" s="834"/>
      <c r="C32" s="874"/>
      <c r="D32" s="874"/>
      <c r="E32" s="874"/>
      <c r="F32" s="874"/>
      <c r="G32" s="874"/>
      <c r="H32" s="875"/>
      <c r="I32" s="908"/>
      <c r="J32" s="909"/>
      <c r="K32" s="908"/>
      <c r="L32" s="909"/>
      <c r="M32" s="908"/>
      <c r="N32" s="909"/>
      <c r="O32" s="908"/>
      <c r="P32" s="909"/>
      <c r="Q32" s="908"/>
      <c r="R32" s="909"/>
      <c r="S32" s="908"/>
      <c r="T32" s="909"/>
      <c r="U32" s="908"/>
      <c r="V32" s="909"/>
      <c r="W32" s="908"/>
      <c r="X32" s="909"/>
      <c r="Y32" s="908"/>
      <c r="Z32" s="909"/>
      <c r="AA32" s="908"/>
      <c r="AB32" s="909"/>
      <c r="AC32" s="908"/>
      <c r="AD32" s="909"/>
      <c r="AE32" s="908"/>
      <c r="AF32" s="908"/>
      <c r="AG32" s="900"/>
      <c r="AH32" s="903"/>
      <c r="AI32" s="903"/>
      <c r="AJ32" s="904"/>
      <c r="AK32" s="905"/>
      <c r="AL32" s="924"/>
      <c r="AM32" s="916"/>
      <c r="AN32" s="926"/>
      <c r="AO32" s="854"/>
      <c r="AP32" s="850"/>
      <c r="AQ32" s="877"/>
      <c r="AR32" s="854"/>
      <c r="AS32" s="916"/>
      <c r="AT32" s="858"/>
      <c r="AU32" s="176" t="str">
        <f t="shared" si="2"/>
        <v/>
      </c>
    </row>
    <row r="33" spans="1:47" s="2" customFormat="1" ht="15.75" customHeight="1">
      <c r="A33" s="831"/>
      <c r="B33" s="833"/>
      <c r="C33" s="920" t="s">
        <v>17</v>
      </c>
      <c r="D33" s="859"/>
      <c r="E33" s="859"/>
      <c r="F33" s="859"/>
      <c r="G33" s="860"/>
      <c r="H33" s="861"/>
      <c r="I33" s="842"/>
      <c r="J33" s="843"/>
      <c r="K33" s="870"/>
      <c r="L33" s="843"/>
      <c r="M33" s="870"/>
      <c r="N33" s="843"/>
      <c r="O33" s="870"/>
      <c r="P33" s="843"/>
      <c r="Q33" s="870"/>
      <c r="R33" s="843"/>
      <c r="S33" s="870"/>
      <c r="T33" s="843"/>
      <c r="U33" s="870"/>
      <c r="V33" s="843"/>
      <c r="W33" s="870"/>
      <c r="X33" s="843"/>
      <c r="Y33" s="870"/>
      <c r="Z33" s="843"/>
      <c r="AA33" s="870"/>
      <c r="AB33" s="843"/>
      <c r="AC33" s="870"/>
      <c r="AD33" s="843"/>
      <c r="AE33" s="870"/>
      <c r="AF33" s="872"/>
      <c r="AG33" s="868">
        <f t="shared" si="7"/>
        <v>0</v>
      </c>
      <c r="AH33" s="835" t="s">
        <v>102</v>
      </c>
      <c r="AI33" s="835"/>
      <c r="AJ33" s="893"/>
      <c r="AK33" s="849" t="s">
        <v>212</v>
      </c>
      <c r="AL33" s="849">
        <v>1000</v>
      </c>
      <c r="AM33" s="855" t="s">
        <v>213</v>
      </c>
      <c r="AN33" s="864">
        <f>AG33/1000</f>
        <v>0</v>
      </c>
      <c r="AO33" s="917" t="s">
        <v>219</v>
      </c>
      <c r="AP33" s="849" t="s">
        <v>193</v>
      </c>
      <c r="AQ33" s="876"/>
      <c r="AR33" s="917" t="s">
        <v>220</v>
      </c>
      <c r="AS33" s="855" t="s">
        <v>213</v>
      </c>
      <c r="AT33" s="857">
        <f>AN33*AQ33</f>
        <v>0</v>
      </c>
      <c r="AU33" s="176" t="str">
        <f t="shared" si="2"/>
        <v/>
      </c>
    </row>
    <row r="34" spans="1:47" s="2" customFormat="1" ht="15.75" customHeight="1">
      <c r="A34" s="832"/>
      <c r="B34" s="834"/>
      <c r="C34" s="921"/>
      <c r="D34" s="922"/>
      <c r="E34" s="922"/>
      <c r="F34" s="922"/>
      <c r="G34" s="862"/>
      <c r="H34" s="863"/>
      <c r="I34" s="844"/>
      <c r="J34" s="845"/>
      <c r="K34" s="871"/>
      <c r="L34" s="845"/>
      <c r="M34" s="871"/>
      <c r="N34" s="845"/>
      <c r="O34" s="871"/>
      <c r="P34" s="845"/>
      <c r="Q34" s="871"/>
      <c r="R34" s="845"/>
      <c r="S34" s="871"/>
      <c r="T34" s="845"/>
      <c r="U34" s="871"/>
      <c r="V34" s="845"/>
      <c r="W34" s="871"/>
      <c r="X34" s="845"/>
      <c r="Y34" s="871"/>
      <c r="Z34" s="845"/>
      <c r="AA34" s="871"/>
      <c r="AB34" s="845"/>
      <c r="AC34" s="871"/>
      <c r="AD34" s="845"/>
      <c r="AE34" s="871"/>
      <c r="AF34" s="844"/>
      <c r="AG34" s="869"/>
      <c r="AH34" s="930"/>
      <c r="AI34" s="930"/>
      <c r="AJ34" s="931"/>
      <c r="AK34" s="850"/>
      <c r="AL34" s="850"/>
      <c r="AM34" s="856"/>
      <c r="AN34" s="865"/>
      <c r="AO34" s="918"/>
      <c r="AP34" s="850"/>
      <c r="AQ34" s="877"/>
      <c r="AR34" s="918"/>
      <c r="AS34" s="856"/>
      <c r="AT34" s="858"/>
      <c r="AU34" s="176" t="str">
        <f>IF(AND(AG33&gt;0,G33=""),"事業者名が入力されていません","")</f>
        <v/>
      </c>
    </row>
    <row r="35" spans="1:47" s="2" customFormat="1" ht="15.75" customHeight="1">
      <c r="A35" s="831"/>
      <c r="B35" s="833"/>
      <c r="C35" s="859" t="s">
        <v>104</v>
      </c>
      <c r="D35" s="859"/>
      <c r="E35" s="859"/>
      <c r="F35" s="859"/>
      <c r="G35" s="859"/>
      <c r="H35" s="929"/>
      <c r="I35" s="842"/>
      <c r="J35" s="843"/>
      <c r="K35" s="870"/>
      <c r="L35" s="843"/>
      <c r="M35" s="870"/>
      <c r="N35" s="843"/>
      <c r="O35" s="870"/>
      <c r="P35" s="843"/>
      <c r="Q35" s="870"/>
      <c r="R35" s="843"/>
      <c r="S35" s="870"/>
      <c r="T35" s="843"/>
      <c r="U35" s="870"/>
      <c r="V35" s="843"/>
      <c r="W35" s="870"/>
      <c r="X35" s="843"/>
      <c r="Y35" s="870"/>
      <c r="Z35" s="843"/>
      <c r="AA35" s="870"/>
      <c r="AB35" s="843"/>
      <c r="AC35" s="870"/>
      <c r="AD35" s="843"/>
      <c r="AE35" s="963"/>
      <c r="AF35" s="964"/>
      <c r="AG35" s="868">
        <f t="shared" si="7"/>
        <v>0</v>
      </c>
      <c r="AH35" s="967"/>
      <c r="AI35" s="967"/>
      <c r="AJ35" s="861"/>
      <c r="AK35" s="970"/>
      <c r="AL35" s="970"/>
      <c r="AM35" s="955"/>
      <c r="AN35" s="957"/>
      <c r="AO35" s="959"/>
      <c r="AP35" s="849" t="s">
        <v>193</v>
      </c>
      <c r="AQ35" s="876"/>
      <c r="AR35" s="961"/>
      <c r="AS35" s="855" t="s">
        <v>213</v>
      </c>
      <c r="AT35" s="857">
        <f>AN35*AQ35</f>
        <v>0</v>
      </c>
      <c r="AU35" s="176" t="str">
        <f t="shared" si="2"/>
        <v/>
      </c>
    </row>
    <row r="36" spans="1:47" s="2" customFormat="1" ht="15.75" customHeight="1" thickBot="1">
      <c r="A36" s="832"/>
      <c r="B36" s="928"/>
      <c r="C36" s="101" t="s">
        <v>105</v>
      </c>
      <c r="D36" s="944"/>
      <c r="E36" s="944"/>
      <c r="F36" s="944"/>
      <c r="G36" s="944"/>
      <c r="H36" s="102" t="s">
        <v>99</v>
      </c>
      <c r="I36" s="844"/>
      <c r="J36" s="845"/>
      <c r="K36" s="871"/>
      <c r="L36" s="845"/>
      <c r="M36" s="871"/>
      <c r="N36" s="845"/>
      <c r="O36" s="871"/>
      <c r="P36" s="845"/>
      <c r="Q36" s="871"/>
      <c r="R36" s="845"/>
      <c r="S36" s="871"/>
      <c r="T36" s="845"/>
      <c r="U36" s="871"/>
      <c r="V36" s="845"/>
      <c r="W36" s="871"/>
      <c r="X36" s="845"/>
      <c r="Y36" s="871"/>
      <c r="Z36" s="845"/>
      <c r="AA36" s="871"/>
      <c r="AB36" s="845"/>
      <c r="AC36" s="871"/>
      <c r="AD36" s="845"/>
      <c r="AE36" s="965"/>
      <c r="AF36" s="966"/>
      <c r="AG36" s="869"/>
      <c r="AH36" s="968"/>
      <c r="AI36" s="968"/>
      <c r="AJ36" s="969"/>
      <c r="AK36" s="971"/>
      <c r="AL36" s="971"/>
      <c r="AM36" s="956"/>
      <c r="AN36" s="958"/>
      <c r="AO36" s="960"/>
      <c r="AP36" s="850"/>
      <c r="AQ36" s="877"/>
      <c r="AR36" s="962"/>
      <c r="AS36" s="856"/>
      <c r="AT36" s="943"/>
      <c r="AU36" s="176" t="str">
        <f t="shared" si="2"/>
        <v/>
      </c>
    </row>
    <row r="37" spans="1:47" s="2" customFormat="1" ht="41.2" customHeight="1" thickBot="1">
      <c r="B37" s="945" t="s">
        <v>153</v>
      </c>
      <c r="C37" s="946"/>
      <c r="D37" s="946"/>
      <c r="E37" s="946"/>
      <c r="F37" s="946"/>
      <c r="G37" s="946"/>
      <c r="H37" s="946"/>
      <c r="I37" s="946"/>
      <c r="J37" s="946"/>
      <c r="K37" s="946"/>
      <c r="L37" s="946"/>
      <c r="M37" s="946"/>
      <c r="N37" s="946"/>
      <c r="O37" s="946"/>
      <c r="P37" s="946"/>
      <c r="Q37" s="946"/>
      <c r="R37" s="946"/>
      <c r="S37" s="946"/>
      <c r="T37" s="946"/>
      <c r="U37" s="946"/>
      <c r="V37" s="946"/>
      <c r="W37" s="946"/>
      <c r="X37" s="946"/>
      <c r="Y37" s="946"/>
      <c r="Z37" s="946"/>
      <c r="AA37" s="946"/>
      <c r="AB37" s="946"/>
      <c r="AC37" s="946"/>
      <c r="AD37" s="946"/>
      <c r="AE37" s="946"/>
      <c r="AF37" s="946"/>
      <c r="AG37" s="946"/>
      <c r="AH37" s="946"/>
      <c r="AI37" s="946"/>
      <c r="AJ37" s="946"/>
      <c r="AK37" s="946"/>
      <c r="AL37" s="946"/>
      <c r="AM37" s="946"/>
      <c r="AN37" s="946"/>
      <c r="AO37" s="946"/>
      <c r="AP37" s="946"/>
      <c r="AQ37" s="946"/>
      <c r="AR37" s="177"/>
      <c r="AS37" s="178"/>
      <c r="AT37" s="179">
        <f>SUM(AT13:AT36)</f>
        <v>0</v>
      </c>
    </row>
    <row r="38" spans="1:47" ht="39" customHeight="1">
      <c r="B38" s="947" t="s">
        <v>154</v>
      </c>
      <c r="C38" s="948"/>
      <c r="D38" s="948"/>
      <c r="E38" s="948"/>
      <c r="F38" s="948"/>
      <c r="G38" s="948"/>
      <c r="H38" s="948"/>
      <c r="I38" s="948"/>
      <c r="J38" s="948"/>
      <c r="K38" s="948"/>
      <c r="L38" s="948"/>
      <c r="M38" s="948"/>
      <c r="N38" s="948"/>
      <c r="O38" s="948"/>
      <c r="P38" s="948"/>
      <c r="Q38" s="948"/>
      <c r="R38" s="948"/>
      <c r="S38" s="948"/>
      <c r="T38" s="948"/>
      <c r="U38" s="948"/>
      <c r="V38" s="948"/>
      <c r="W38" s="948"/>
      <c r="X38" s="948"/>
      <c r="Y38" s="948"/>
      <c r="Z38" s="948"/>
      <c r="AA38" s="948"/>
      <c r="AB38" s="948"/>
      <c r="AC38" s="948"/>
      <c r="AD38" s="948"/>
      <c r="AE38" s="948"/>
      <c r="AF38" s="948"/>
      <c r="AG38" s="948"/>
      <c r="AH38" s="948"/>
      <c r="AI38" s="948"/>
      <c r="AJ38" s="948"/>
      <c r="AK38" s="948"/>
      <c r="AL38" s="948"/>
      <c r="AM38" s="948"/>
      <c r="AN38" s="948"/>
      <c r="AO38" s="948"/>
      <c r="AP38" s="948"/>
      <c r="AQ38" s="949"/>
      <c r="AR38" s="180"/>
      <c r="AS38" s="181"/>
      <c r="AT38" s="950"/>
    </row>
    <row r="39" spans="1:47" ht="33.5" customHeight="1" thickBot="1">
      <c r="B39" s="952" t="s">
        <v>221</v>
      </c>
      <c r="C39" s="953"/>
      <c r="D39" s="953"/>
      <c r="E39" s="953"/>
      <c r="F39" s="953"/>
      <c r="G39" s="953"/>
      <c r="H39" s="953"/>
      <c r="I39" s="953"/>
      <c r="J39" s="953"/>
      <c r="K39" s="953"/>
      <c r="L39" s="953"/>
      <c r="M39" s="953"/>
      <c r="N39" s="953"/>
      <c r="O39" s="953"/>
      <c r="P39" s="953"/>
      <c r="Q39" s="953"/>
      <c r="R39" s="953"/>
      <c r="S39" s="953"/>
      <c r="T39" s="953"/>
      <c r="U39" s="953"/>
      <c r="V39" s="953"/>
      <c r="W39" s="953"/>
      <c r="X39" s="953"/>
      <c r="Y39" s="953"/>
      <c r="Z39" s="953"/>
      <c r="AA39" s="953"/>
      <c r="AB39" s="953"/>
      <c r="AC39" s="953"/>
      <c r="AD39" s="953"/>
      <c r="AE39" s="953"/>
      <c r="AF39" s="953"/>
      <c r="AG39" s="953"/>
      <c r="AH39" s="953"/>
      <c r="AI39" s="953"/>
      <c r="AJ39" s="953"/>
      <c r="AK39" s="953"/>
      <c r="AL39" s="953"/>
      <c r="AM39" s="953"/>
      <c r="AN39" s="953"/>
      <c r="AO39" s="953"/>
      <c r="AP39" s="953"/>
      <c r="AQ39" s="954"/>
      <c r="AR39" s="182"/>
      <c r="AS39" s="183"/>
      <c r="AT39" s="951"/>
    </row>
    <row r="40" spans="1:47" ht="42.5" customHeight="1" thickTop="1" thickBot="1">
      <c r="B40" s="938" t="s">
        <v>155</v>
      </c>
      <c r="C40" s="939"/>
      <c r="D40" s="93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939"/>
      <c r="P40" s="939"/>
      <c r="Q40" s="939"/>
      <c r="R40" s="939"/>
      <c r="S40" s="939"/>
      <c r="T40" s="939"/>
      <c r="U40" s="939"/>
      <c r="V40" s="939"/>
      <c r="W40" s="939"/>
      <c r="X40" s="939"/>
      <c r="Y40" s="939"/>
      <c r="Z40" s="939"/>
      <c r="AA40" s="939"/>
      <c r="AB40" s="939"/>
      <c r="AC40" s="939"/>
      <c r="AD40" s="939"/>
      <c r="AE40" s="939"/>
      <c r="AF40" s="939"/>
      <c r="AG40" s="939"/>
      <c r="AH40" s="939"/>
      <c r="AI40" s="939"/>
      <c r="AJ40" s="939"/>
      <c r="AK40" s="939"/>
      <c r="AL40" s="939"/>
      <c r="AM40" s="939"/>
      <c r="AN40" s="939"/>
      <c r="AO40" s="939"/>
      <c r="AP40" s="939"/>
      <c r="AQ40" s="940"/>
      <c r="AR40" s="184"/>
      <c r="AS40" s="184"/>
      <c r="AT40" s="185">
        <f>AT37-AT38</f>
        <v>0</v>
      </c>
      <c r="AU40" s="186" t="s">
        <v>222</v>
      </c>
    </row>
    <row r="41" spans="1:47" ht="15.5" customHeight="1">
      <c r="D41" s="941" t="s">
        <v>223</v>
      </c>
      <c r="E41" s="941"/>
      <c r="F41" s="941"/>
      <c r="G41" s="941"/>
      <c r="H41" s="941"/>
      <c r="I41" s="941"/>
      <c r="J41" s="941"/>
      <c r="K41" s="941"/>
      <c r="L41" s="941"/>
      <c r="M41" s="941"/>
      <c r="N41" s="941"/>
      <c r="O41" s="941"/>
      <c r="P41" s="941"/>
      <c r="Q41" s="941"/>
      <c r="R41" s="941"/>
      <c r="S41" s="941"/>
      <c r="T41" s="941"/>
      <c r="U41" s="941"/>
      <c r="V41" s="941"/>
      <c r="W41" s="941"/>
      <c r="X41" s="941"/>
      <c r="Y41" s="941"/>
      <c r="Z41" s="941"/>
      <c r="AA41" s="941"/>
      <c r="AB41" s="941"/>
      <c r="AC41" s="941"/>
      <c r="AD41" s="941"/>
      <c r="AE41" s="941"/>
      <c r="AF41" s="941"/>
      <c r="AG41" s="941"/>
      <c r="AH41" s="941"/>
      <c r="AI41" s="941"/>
      <c r="AJ41" s="941"/>
      <c r="AK41" s="941"/>
      <c r="AL41" s="941"/>
      <c r="AM41" s="941"/>
      <c r="AN41" s="941"/>
      <c r="AO41" s="941"/>
      <c r="AP41" s="941"/>
      <c r="AQ41" s="941"/>
      <c r="AR41" s="941"/>
      <c r="AS41" s="941"/>
      <c r="AT41" s="942"/>
    </row>
    <row r="42" spans="1:47" ht="21.6" customHeight="1">
      <c r="D42" s="942"/>
      <c r="E42" s="942"/>
      <c r="F42" s="942"/>
      <c r="G42" s="942"/>
      <c r="H42" s="942"/>
      <c r="I42" s="942"/>
      <c r="J42" s="942"/>
      <c r="K42" s="942"/>
      <c r="L42" s="942"/>
      <c r="M42" s="942"/>
      <c r="N42" s="942"/>
      <c r="O42" s="942"/>
      <c r="P42" s="942"/>
      <c r="Q42" s="942"/>
      <c r="R42" s="942"/>
      <c r="S42" s="942"/>
      <c r="T42" s="942"/>
      <c r="U42" s="942"/>
      <c r="V42" s="942"/>
      <c r="W42" s="942"/>
      <c r="X42" s="942"/>
      <c r="Y42" s="942"/>
      <c r="Z42" s="942"/>
      <c r="AA42" s="942"/>
      <c r="AB42" s="942"/>
      <c r="AC42" s="942"/>
      <c r="AD42" s="942"/>
      <c r="AE42" s="942"/>
      <c r="AF42" s="942"/>
      <c r="AG42" s="942"/>
      <c r="AH42" s="942"/>
      <c r="AI42" s="942"/>
      <c r="AJ42" s="942"/>
      <c r="AK42" s="942"/>
      <c r="AL42" s="942"/>
      <c r="AM42" s="942"/>
      <c r="AN42" s="942"/>
      <c r="AO42" s="942"/>
      <c r="AP42" s="942"/>
      <c r="AQ42" s="942"/>
      <c r="AR42" s="942"/>
      <c r="AS42" s="942"/>
      <c r="AT42" s="942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733" priority="21">
      <formula>LEN(TRIM(G15))&gt;0</formula>
    </cfRule>
  </conditionalFormatting>
  <conditionalFormatting sqref="G33">
    <cfRule type="notContainsBlanks" dxfId="732" priority="2">
      <formula>LEN(TRIM(G33))&gt;0</formula>
    </cfRule>
  </conditionalFormatting>
  <conditionalFormatting sqref="G15:H16">
    <cfRule type="expression" dxfId="731" priority="47">
      <formula>AND(#REF!&gt;0,$G$15="")</formula>
    </cfRule>
  </conditionalFormatting>
  <conditionalFormatting sqref="G17:H18">
    <cfRule type="expression" dxfId="730" priority="48">
      <formula>AND(#REF!&gt;0,$G$17="")</formula>
    </cfRule>
  </conditionalFormatting>
  <conditionalFormatting sqref="G33:H34">
    <cfRule type="expression" dxfId="729" priority="3">
      <formula>AND(#REF!&gt;0,$G$15="")</formula>
    </cfRule>
  </conditionalFormatting>
  <conditionalFormatting sqref="I13 K13 M13 O13 Q13 S13 U13 W13 Y13 AA13 AC13 AE13 I33">
    <cfRule type="cellIs" dxfId="728" priority="45" operator="equal">
      <formula>""</formula>
    </cfRule>
  </conditionalFormatting>
  <conditionalFormatting sqref="I15 K15 M15 O15 Q15 S15 U15 W15 Y15 AA15 AC15 AE15 I17">
    <cfRule type="cellIs" dxfId="727" priority="27" operator="equal">
      <formula>""</formula>
    </cfRule>
  </conditionalFormatting>
  <conditionalFormatting sqref="I19">
    <cfRule type="cellIs" dxfId="726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725" priority="33" operator="equal">
      <formula>""</formula>
    </cfRule>
  </conditionalFormatting>
  <conditionalFormatting sqref="I35">
    <cfRule type="cellIs" dxfId="724" priority="11" operator="equal">
      <formula>""</formula>
    </cfRule>
  </conditionalFormatting>
  <conditionalFormatting sqref="I29:AF30">
    <cfRule type="expression" dxfId="723" priority="19">
      <formula>ISNUMBER($I$31:$AF$32)</formula>
    </cfRule>
  </conditionalFormatting>
  <conditionalFormatting sqref="I31:AF32">
    <cfRule type="expression" dxfId="722" priority="20">
      <formula>ISNUMBER($I$29:$AF$30)</formula>
    </cfRule>
  </conditionalFormatting>
  <conditionalFormatting sqref="K17">
    <cfRule type="cellIs" dxfId="721" priority="26" operator="equal">
      <formula>""</formula>
    </cfRule>
  </conditionalFormatting>
  <conditionalFormatting sqref="K19">
    <cfRule type="cellIs" dxfId="720" priority="38" operator="equal">
      <formula>""</formula>
    </cfRule>
  </conditionalFormatting>
  <conditionalFormatting sqref="K21 K23 K27">
    <cfRule type="cellIs" dxfId="719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718" priority="28" operator="equal">
      <formula>""</formula>
    </cfRule>
  </conditionalFormatting>
  <conditionalFormatting sqref="K33">
    <cfRule type="cellIs" dxfId="717" priority="44" operator="equal">
      <formula>""</formula>
    </cfRule>
  </conditionalFormatting>
  <conditionalFormatting sqref="K35">
    <cfRule type="cellIs" dxfId="716" priority="10" operator="equal">
      <formula>""</formula>
    </cfRule>
  </conditionalFormatting>
  <conditionalFormatting sqref="M17">
    <cfRule type="cellIs" dxfId="715" priority="25" operator="equal">
      <formula>""</formula>
    </cfRule>
  </conditionalFormatting>
  <conditionalFormatting sqref="M19">
    <cfRule type="cellIs" dxfId="714" priority="37" operator="equal">
      <formula>""</formula>
    </cfRule>
  </conditionalFormatting>
  <conditionalFormatting sqref="M21 M23 M27">
    <cfRule type="cellIs" dxfId="713" priority="31" operator="equal">
      <formula>""</formula>
    </cfRule>
  </conditionalFormatting>
  <conditionalFormatting sqref="M33">
    <cfRule type="cellIs" dxfId="712" priority="43" operator="equal">
      <formula>""</formula>
    </cfRule>
  </conditionalFormatting>
  <conditionalFormatting sqref="M35">
    <cfRule type="cellIs" dxfId="711" priority="9" operator="equal">
      <formula>""</formula>
    </cfRule>
  </conditionalFormatting>
  <conditionalFormatting sqref="O17">
    <cfRule type="cellIs" dxfId="710" priority="24" operator="equal">
      <formula>""</formula>
    </cfRule>
  </conditionalFormatting>
  <conditionalFormatting sqref="O19">
    <cfRule type="cellIs" dxfId="709" priority="36" operator="equal">
      <formula>""</formula>
    </cfRule>
  </conditionalFormatting>
  <conditionalFormatting sqref="O21 O23 O27">
    <cfRule type="cellIs" dxfId="708" priority="30" operator="equal">
      <formula>""</formula>
    </cfRule>
  </conditionalFormatting>
  <conditionalFormatting sqref="O33">
    <cfRule type="cellIs" dxfId="707" priority="42" operator="equal">
      <formula>""</formula>
    </cfRule>
  </conditionalFormatting>
  <conditionalFormatting sqref="O35">
    <cfRule type="cellIs" dxfId="706" priority="8" operator="equal">
      <formula>""</formula>
    </cfRule>
  </conditionalFormatting>
  <conditionalFormatting sqref="Q17">
    <cfRule type="cellIs" dxfId="705" priority="23" operator="equal">
      <formula>""</formula>
    </cfRule>
  </conditionalFormatting>
  <conditionalFormatting sqref="Q19">
    <cfRule type="cellIs" dxfId="704" priority="35" operator="equal">
      <formula>""</formula>
    </cfRule>
  </conditionalFormatting>
  <conditionalFormatting sqref="Q21 Q23 Q27">
    <cfRule type="cellIs" dxfId="703" priority="29" operator="equal">
      <formula>""</formula>
    </cfRule>
  </conditionalFormatting>
  <conditionalFormatting sqref="Q33">
    <cfRule type="cellIs" dxfId="702" priority="41" operator="equal">
      <formula>""</formula>
    </cfRule>
  </conditionalFormatting>
  <conditionalFormatting sqref="Q35">
    <cfRule type="cellIs" dxfId="701" priority="7" operator="equal">
      <formula>""</formula>
    </cfRule>
  </conditionalFormatting>
  <conditionalFormatting sqref="S17 U17 W17 Y17 AA17 AC17">
    <cfRule type="cellIs" dxfId="700" priority="22" operator="equal">
      <formula>""</formula>
    </cfRule>
  </conditionalFormatting>
  <conditionalFormatting sqref="S19 U19 W19 Y19 AA19 AC19">
    <cfRule type="cellIs" dxfId="699" priority="34" operator="equal">
      <formula>""</formula>
    </cfRule>
  </conditionalFormatting>
  <conditionalFormatting sqref="S35 U35 W35 Y35 AA35 AC35">
    <cfRule type="cellIs" dxfId="698" priority="6" operator="equal">
      <formula>""</formula>
    </cfRule>
  </conditionalFormatting>
  <conditionalFormatting sqref="AE29 AE17 AE19 AE21 AE23 AE27 S33 U33 W33 Y33 AA33 AC33 AE33 AE35">
    <cfRule type="cellIs" dxfId="697" priority="40" operator="equal">
      <formula>""</formula>
    </cfRule>
  </conditionalFormatting>
  <conditionalFormatting sqref="AH35">
    <cfRule type="expression" dxfId="696" priority="13">
      <formula>AND(ISTEXT($D$36),#REF!="")</formula>
    </cfRule>
  </conditionalFormatting>
  <conditionalFormatting sqref="AH35:AJ36">
    <cfRule type="notContainsBlanks" dxfId="695" priority="12">
      <formula>LEN(TRIM(AH35))&gt;0</formula>
    </cfRule>
  </conditionalFormatting>
  <conditionalFormatting sqref="AN35:AN36">
    <cfRule type="expression" dxfId="694" priority="16">
      <formula>AND(ISTEXT($B$35),$F$34="")</formula>
    </cfRule>
  </conditionalFormatting>
  <conditionalFormatting sqref="AN35:AO36 D36:G36">
    <cfRule type="notContainsBlanks" dxfId="693" priority="46">
      <formula>LEN(TRIM(D35))&gt;0</formula>
    </cfRule>
  </conditionalFormatting>
  <conditionalFormatting sqref="AO35:AO36">
    <cfRule type="expression" dxfId="692" priority="17">
      <formula>AND(ISTEXT($B$35),$G$34="")</formula>
    </cfRule>
  </conditionalFormatting>
  <conditionalFormatting sqref="AQ13:AQ36">
    <cfRule type="notContainsBlanks" dxfId="691" priority="49">
      <formula>LEN(TRIM(AQ13))&gt;0</formula>
    </cfRule>
  </conditionalFormatting>
  <conditionalFormatting sqref="AQ15">
    <cfRule type="expression" dxfId="690" priority="18">
      <formula>AND(ISTEXT($C$14),#REF!="")</formula>
    </cfRule>
  </conditionalFormatting>
  <conditionalFormatting sqref="AQ17">
    <cfRule type="expression" dxfId="689" priority="5">
      <formula>AND(ISTEXT($C$14),#REF!="")</formula>
    </cfRule>
  </conditionalFormatting>
  <conditionalFormatting sqref="AQ33">
    <cfRule type="expression" dxfId="688" priority="4">
      <formula>AND(ISTEXT($C$14),#REF!="")</formula>
    </cfRule>
  </conditionalFormatting>
  <conditionalFormatting sqref="AT38:AT39">
    <cfRule type="expression" dxfId="687" priority="14">
      <formula>ISNUMBER($AT$38)</formula>
    </cfRule>
  </conditionalFormatting>
  <hyperlinks>
    <hyperlink ref="A8" r:id="rId1" xr:uid="{3CD33534-89B1-452D-9C60-E155DE725543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ABE2E81-32EE-4A50-A2E8-085B315FAD38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20DC9B89-FB47-44A8-BDCA-D61C1D3B9E0B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BED3F9-7C60-4D52-BF16-6B2A706B095F}">
          <x14:formula1>
            <xm:f>記載不要!$A$2</xm:f>
          </x14:formula1>
          <xm:sqref>A13:B36 B38:AQ39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24</vt:i4>
      </vt:variant>
    </vt:vector>
  </HeadingPairs>
  <TitlesOfParts>
    <vt:vector size="51" baseType="lpstr">
      <vt:lpstr>実績報告書</vt:lpstr>
      <vt:lpstr>別紙１-２</vt:lpstr>
      <vt:lpstr>別紙３-２</vt:lpstr>
      <vt:lpstr>別紙２（No.1）</vt:lpstr>
      <vt:lpstr>別紙２（No.2）</vt:lpstr>
      <vt:lpstr>別紙２（No.3）</vt:lpstr>
      <vt:lpstr>別紙２（No.4）</vt:lpstr>
      <vt:lpstr>別紙２（No.5）</vt:lpstr>
      <vt:lpstr>別紙２（No.6）</vt:lpstr>
      <vt:lpstr>別紙２（No.7）</vt:lpstr>
      <vt:lpstr>別紙２（No.8）</vt:lpstr>
      <vt:lpstr>別紙２（No.9）</vt:lpstr>
      <vt:lpstr>別紙２（No.10）</vt:lpstr>
      <vt:lpstr>別紙２（No.11）</vt:lpstr>
      <vt:lpstr>別紙２（No.12）</vt:lpstr>
      <vt:lpstr>別紙２（No.13）</vt:lpstr>
      <vt:lpstr>別紙２（No.14）</vt:lpstr>
      <vt:lpstr>別紙２（No.15）</vt:lpstr>
      <vt:lpstr>別紙２（No.16）</vt:lpstr>
      <vt:lpstr>別紙２（No.17）</vt:lpstr>
      <vt:lpstr>別紙２（No.18）</vt:lpstr>
      <vt:lpstr>別紙２（No.19）</vt:lpstr>
      <vt:lpstr>別紙２（No.20）</vt:lpstr>
      <vt:lpstr>➡以降のシートは記載不要です</vt:lpstr>
      <vt:lpstr>記載不要</vt:lpstr>
      <vt:lpstr>記載不要【別表】業種一覧表</vt:lpstr>
      <vt:lpstr>【記載不要】集計用</vt:lpstr>
      <vt:lpstr>実績報告書!Print_Area</vt:lpstr>
      <vt:lpstr>'別紙１-２'!Print_Area</vt:lpstr>
      <vt:lpstr>'別紙２（No.1）'!Print_Area</vt:lpstr>
      <vt:lpstr>'別紙２（No.10）'!Print_Area</vt:lpstr>
      <vt:lpstr>'別紙２（No.11）'!Print_Area</vt:lpstr>
      <vt:lpstr>'別紙２（No.12）'!Print_Area</vt:lpstr>
      <vt:lpstr>'別紙２（No.13）'!Print_Area</vt:lpstr>
      <vt:lpstr>'別紙２（No.14）'!Print_Area</vt:lpstr>
      <vt:lpstr>'別紙２（No.15）'!Print_Area</vt:lpstr>
      <vt:lpstr>'別紙２（No.16）'!Print_Area</vt:lpstr>
      <vt:lpstr>'別紙２（No.17）'!Print_Area</vt:lpstr>
      <vt:lpstr>'別紙２（No.18）'!Print_Area</vt:lpstr>
      <vt:lpstr>'別紙２（No.19）'!Print_Area</vt:lpstr>
      <vt:lpstr>'別紙２（No.2）'!Print_Area</vt:lpstr>
      <vt:lpstr>'別紙２（No.20）'!Print_Area</vt:lpstr>
      <vt:lpstr>'別紙２（No.3）'!Print_Area</vt:lpstr>
      <vt:lpstr>'別紙２（No.4）'!Print_Area</vt:lpstr>
      <vt:lpstr>'別紙２（No.5）'!Print_Area</vt:lpstr>
      <vt:lpstr>'別紙２（No.6）'!Print_Area</vt:lpstr>
      <vt:lpstr>'別紙２（No.7）'!Print_Area</vt:lpstr>
      <vt:lpstr>'別紙２（No.8）'!Print_Area</vt:lpstr>
      <vt:lpstr>'別紙２（No.9）'!Print_Area</vt:lpstr>
      <vt:lpstr>'別紙３-２'!Print_Area</vt:lpstr>
      <vt:lpstr>'別紙３-２'!Print_Titles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2025-03-31T05:08:36Z</cp:lastPrinted>
  <dcterms:created xsi:type="dcterms:W3CDTF">2023-07-12T02:36:03Z</dcterms:created>
  <dcterms:modified xsi:type="dcterms:W3CDTF">2026-03-13T05:54:13Z</dcterms:modified>
</cp:coreProperties>
</file>