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mc:AlternateContent xmlns:mc="http://schemas.openxmlformats.org/markup-compatibility/2006">
    <mc:Choice Requires="x15">
      <x15ac:absPath xmlns:x15ac="http://schemas.microsoft.com/office/spreadsheetml/2010/11/ac" url="X:\share\disk\__backup\usb1\_backups\調査解析\調査解析班\●ホームページ公表用添付ファイル\産業連関表\経済波及効果分析ツール\分析ツール（R2）\"/>
    </mc:Choice>
  </mc:AlternateContent>
  <xr:revisionPtr revIDLastSave="0" documentId="13_ncr:1_{08D498FB-BF90-470B-9C76-A9D9BF522B86}" xr6:coauthVersionLast="47" xr6:coauthVersionMax="47" xr10:uidLastSave="{00000000-0000-0000-0000-000000000000}"/>
  <bookViews>
    <workbookView xWindow="-98" yWindow="-98" windowWidth="20715" windowHeight="13155" xr2:uid="{00000000-000D-0000-FFFF-FFFF00000000}"/>
  </bookViews>
  <sheets>
    <sheet name="留意事項" sheetId="18" r:id="rId1"/>
    <sheet name="観光消費推計" sheetId="20" r:id="rId2"/>
    <sheet name="入力①" sheetId="4" r:id="rId3"/>
    <sheet name="入力②" sheetId="5" r:id="rId4"/>
    <sheet name="入力③" sheetId="6" r:id="rId5"/>
    <sheet name="まとめ" sheetId="12" r:id="rId6"/>
    <sheet name="波及効果計算" sheetId="7" r:id="rId7"/>
    <sheet name="計算結果" sheetId="11" r:id="rId8"/>
    <sheet name="フロー図" sheetId="21" r:id="rId9"/>
    <sheet name="（参考）マージン率" sheetId="13" r:id="rId10"/>
  </sheets>
  <definedNames>
    <definedName name="_xlnm.Print_Area" localSheetId="5">まとめ!$A$1:$J$23</definedName>
    <definedName name="_xlnm.Print_Area" localSheetId="6">波及効果計算!$A$1:$DF$51</definedName>
    <definedName name="_xlnm.Print_Titles" localSheetId="2">入力①!$B:$C</definedName>
    <definedName name="_xlnm.Print_Titles" localSheetId="6">波及効果計算!$B:$C</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1" i="20" l="1"/>
  <c r="L50" i="20"/>
  <c r="L49" i="20"/>
  <c r="L48" i="20"/>
  <c r="L47" i="20"/>
  <c r="L46" i="20"/>
  <c r="L45" i="20"/>
  <c r="L44" i="20"/>
  <c r="L43" i="20"/>
  <c r="L42" i="20"/>
  <c r="L41" i="20"/>
  <c r="L40" i="20"/>
  <c r="L39" i="20"/>
  <c r="L38" i="20"/>
  <c r="L37" i="20"/>
  <c r="L36" i="20"/>
  <c r="L35" i="20"/>
  <c r="L34" i="20"/>
  <c r="L33" i="20"/>
  <c r="L32" i="20"/>
  <c r="L31" i="20"/>
  <c r="L30" i="20"/>
  <c r="L29" i="20"/>
  <c r="L28" i="20"/>
  <c r="L27" i="20"/>
  <c r="L26" i="20"/>
  <c r="L25" i="20"/>
  <c r="L24" i="20"/>
  <c r="L23" i="20"/>
  <c r="L22" i="20"/>
  <c r="L21" i="20"/>
  <c r="L20" i="20"/>
  <c r="L19" i="20"/>
  <c r="L18" i="20"/>
  <c r="L17" i="20"/>
  <c r="K51" i="20"/>
  <c r="K50" i="20"/>
  <c r="K49" i="20"/>
  <c r="K48" i="20"/>
  <c r="K47" i="20"/>
  <c r="K46" i="20"/>
  <c r="K45" i="20"/>
  <c r="K44" i="20"/>
  <c r="K43" i="20"/>
  <c r="K42" i="20"/>
  <c r="K41" i="20"/>
  <c r="K40" i="20"/>
  <c r="K39" i="20"/>
  <c r="K38" i="20"/>
  <c r="K37" i="20"/>
  <c r="K36" i="20"/>
  <c r="K35" i="20"/>
  <c r="K34" i="20"/>
  <c r="K33" i="20"/>
  <c r="K32" i="20"/>
  <c r="K31" i="20"/>
  <c r="K30" i="20"/>
  <c r="K29" i="20"/>
  <c r="K28" i="20"/>
  <c r="K27" i="20"/>
  <c r="K26" i="20"/>
  <c r="K25" i="20"/>
  <c r="K24" i="20"/>
  <c r="K23" i="20"/>
  <c r="K22" i="20"/>
  <c r="K21" i="20"/>
  <c r="K20" i="20"/>
  <c r="K19" i="20"/>
  <c r="K18" i="20"/>
  <c r="K17" i="20"/>
  <c r="J51" i="20"/>
  <c r="J50" i="20"/>
  <c r="J49" i="20"/>
  <c r="J48" i="20"/>
  <c r="J47" i="20"/>
  <c r="J46" i="20"/>
  <c r="J45" i="20"/>
  <c r="J44" i="20"/>
  <c r="J43" i="20"/>
  <c r="J42" i="20"/>
  <c r="J41" i="20"/>
  <c r="J40" i="20"/>
  <c r="J39" i="20"/>
  <c r="J38" i="20"/>
  <c r="J37" i="20"/>
  <c r="J36" i="20"/>
  <c r="J35" i="20"/>
  <c r="J34" i="20"/>
  <c r="J33" i="20"/>
  <c r="J32" i="20"/>
  <c r="J31" i="20"/>
  <c r="J30" i="20"/>
  <c r="J29" i="20"/>
  <c r="J28" i="20"/>
  <c r="J27" i="20"/>
  <c r="J26" i="20"/>
  <c r="J25" i="20"/>
  <c r="J24" i="20"/>
  <c r="J23" i="20"/>
  <c r="J22" i="20"/>
  <c r="J21" i="20"/>
  <c r="J20" i="20"/>
  <c r="J17" i="20"/>
  <c r="J19" i="20"/>
  <c r="J18" i="20"/>
  <c r="CN51" i="7"/>
  <c r="N48" i="13"/>
  <c r="M48" i="13"/>
  <c r="H48" i="13"/>
  <c r="G48" i="13"/>
  <c r="N47" i="13"/>
  <c r="M47" i="13"/>
  <c r="H47" i="13"/>
  <c r="G47" i="13"/>
  <c r="N46" i="13"/>
  <c r="M46" i="13"/>
  <c r="H46" i="13"/>
  <c r="G46" i="13"/>
  <c r="N45" i="13"/>
  <c r="M45" i="13"/>
  <c r="H45" i="13"/>
  <c r="G45" i="13"/>
  <c r="N44" i="13"/>
  <c r="M44" i="13"/>
  <c r="H44" i="13"/>
  <c r="G44" i="13"/>
  <c r="N43" i="13"/>
  <c r="M43" i="13"/>
  <c r="H43" i="13"/>
  <c r="G43" i="13"/>
  <c r="N42" i="13"/>
  <c r="M42" i="13"/>
  <c r="H42" i="13"/>
  <c r="G42" i="13"/>
  <c r="N41" i="13"/>
  <c r="M41" i="13"/>
  <c r="H41" i="13"/>
  <c r="G41" i="13"/>
  <c r="N40" i="13"/>
  <c r="M40" i="13"/>
  <c r="H40" i="13"/>
  <c r="G40" i="13"/>
  <c r="N39" i="13"/>
  <c r="M39" i="13"/>
  <c r="H39" i="13"/>
  <c r="G39" i="13"/>
  <c r="N38" i="13"/>
  <c r="M38" i="13"/>
  <c r="H38" i="13"/>
  <c r="G38" i="13"/>
  <c r="N37" i="13"/>
  <c r="M37" i="13"/>
  <c r="H37" i="13"/>
  <c r="G37" i="13"/>
  <c r="N36" i="13"/>
  <c r="M36" i="13"/>
  <c r="H36" i="13"/>
  <c r="G36" i="13"/>
  <c r="N35" i="13"/>
  <c r="M35" i="13"/>
  <c r="H35" i="13"/>
  <c r="G35" i="13"/>
  <c r="N34" i="13"/>
  <c r="M34" i="13"/>
  <c r="H34" i="13"/>
  <c r="G34" i="13"/>
  <c r="N33" i="13"/>
  <c r="M33" i="13"/>
  <c r="H33" i="13"/>
  <c r="G33" i="13"/>
  <c r="N32" i="13"/>
  <c r="M32" i="13"/>
  <c r="H32" i="13"/>
  <c r="G32" i="13"/>
  <c r="N31" i="13"/>
  <c r="M31" i="13"/>
  <c r="H31" i="13"/>
  <c r="G31" i="13"/>
  <c r="N30" i="13"/>
  <c r="M30" i="13"/>
  <c r="H30" i="13"/>
  <c r="G30" i="13"/>
  <c r="N29" i="13"/>
  <c r="M29" i="13"/>
  <c r="H29" i="13"/>
  <c r="G29" i="13"/>
  <c r="N28" i="13"/>
  <c r="M28" i="13"/>
  <c r="H28" i="13"/>
  <c r="G28" i="13"/>
  <c r="N27" i="13"/>
  <c r="M27" i="13"/>
  <c r="H27" i="13"/>
  <c r="G27" i="13"/>
  <c r="N26" i="13"/>
  <c r="M26" i="13"/>
  <c r="H26" i="13"/>
  <c r="G26" i="13"/>
  <c r="N25" i="13"/>
  <c r="M25" i="13"/>
  <c r="H25" i="13"/>
  <c r="G25" i="13"/>
  <c r="N24" i="13"/>
  <c r="M24" i="13"/>
  <c r="H24" i="13"/>
  <c r="G24" i="13"/>
  <c r="N23" i="13"/>
  <c r="M23" i="13"/>
  <c r="H23" i="13"/>
  <c r="G23" i="13"/>
  <c r="N22" i="13"/>
  <c r="M22" i="13"/>
  <c r="H22" i="13"/>
  <c r="G22" i="13"/>
  <c r="N21" i="13"/>
  <c r="M21" i="13"/>
  <c r="H21" i="13"/>
  <c r="G21" i="13"/>
  <c r="N20" i="13"/>
  <c r="M20" i="13"/>
  <c r="H20" i="13"/>
  <c r="G20" i="13"/>
  <c r="N19" i="13"/>
  <c r="M19" i="13"/>
  <c r="H19" i="13"/>
  <c r="G19" i="13"/>
  <c r="N18" i="13"/>
  <c r="M18" i="13"/>
  <c r="H18" i="13"/>
  <c r="G18" i="13"/>
  <c r="N17" i="13"/>
  <c r="M17" i="13"/>
  <c r="H17" i="13"/>
  <c r="G17" i="13"/>
  <c r="N16" i="13"/>
  <c r="M16" i="13"/>
  <c r="H16" i="13"/>
  <c r="G16" i="13"/>
  <c r="N15" i="13"/>
  <c r="M15" i="13"/>
  <c r="H15" i="13"/>
  <c r="G15" i="13"/>
  <c r="N14" i="13"/>
  <c r="M14" i="13"/>
  <c r="H14" i="13"/>
  <c r="G14" i="13"/>
  <c r="N13" i="13"/>
  <c r="M13" i="13"/>
  <c r="H13" i="13"/>
  <c r="G13" i="13"/>
  <c r="N12" i="13"/>
  <c r="M12" i="13"/>
  <c r="H12" i="13"/>
  <c r="G12" i="13"/>
  <c r="F7" i="12"/>
  <c r="E9" i="12" s="1"/>
  <c r="CL51" i="7"/>
  <c r="F50" i="7"/>
  <c r="F49" i="7"/>
  <c r="F48" i="7"/>
  <c r="F47" i="7"/>
  <c r="F46" i="7"/>
  <c r="F45" i="7"/>
  <c r="F44" i="7"/>
  <c r="F43" i="7"/>
  <c r="F42" i="7"/>
  <c r="F41" i="7"/>
  <c r="D41" i="7"/>
  <c r="F40" i="7"/>
  <c r="F39" i="7"/>
  <c r="F38" i="7"/>
  <c r="F37" i="7"/>
  <c r="F36" i="7"/>
  <c r="F35" i="7"/>
  <c r="F34" i="7"/>
  <c r="F33" i="7"/>
  <c r="F32" i="7"/>
  <c r="F31" i="7"/>
  <c r="F30" i="7"/>
  <c r="F29" i="7"/>
  <c r="F28" i="7"/>
  <c r="F27" i="7"/>
  <c r="F26" i="7"/>
  <c r="F25" i="7"/>
  <c r="F24" i="7"/>
  <c r="F23" i="7"/>
  <c r="F22" i="7"/>
  <c r="F21" i="7"/>
  <c r="F20" i="7"/>
  <c r="F19" i="7"/>
  <c r="F18" i="7"/>
  <c r="F17" i="7"/>
  <c r="F16" i="7"/>
  <c r="F15" i="7"/>
  <c r="F14" i="7"/>
  <c r="E58" i="4"/>
  <c r="D58" i="4"/>
  <c r="I57" i="4"/>
  <c r="H57" i="4"/>
  <c r="I56" i="4"/>
  <c r="H56" i="4"/>
  <c r="I55" i="4"/>
  <c r="H55" i="4"/>
  <c r="I54" i="4"/>
  <c r="H54" i="4"/>
  <c r="I53" i="4"/>
  <c r="H53" i="4"/>
  <c r="I52" i="4"/>
  <c r="H52" i="4"/>
  <c r="I51" i="4"/>
  <c r="H51" i="4"/>
  <c r="I50" i="4"/>
  <c r="H50" i="4"/>
  <c r="I49" i="4"/>
  <c r="H49" i="4"/>
  <c r="H48" i="4"/>
  <c r="I47" i="4"/>
  <c r="H47" i="4"/>
  <c r="I46" i="4"/>
  <c r="H46" i="4"/>
  <c r="J46" i="4" s="1"/>
  <c r="K46" i="4" s="1"/>
  <c r="D39" i="7" s="1"/>
  <c r="I45" i="4"/>
  <c r="I44" i="4"/>
  <c r="H44" i="4"/>
  <c r="J44" i="4" s="1"/>
  <c r="K44" i="4" s="1"/>
  <c r="D37" i="7" s="1"/>
  <c r="I43" i="4"/>
  <c r="H43" i="4"/>
  <c r="I42" i="4"/>
  <c r="H42" i="4"/>
  <c r="J42" i="4" s="1"/>
  <c r="K42" i="4" s="1"/>
  <c r="D35" i="7" s="1"/>
  <c r="I41" i="4"/>
  <c r="H41" i="4"/>
  <c r="I40" i="4"/>
  <c r="H40" i="4"/>
  <c r="I39" i="4"/>
  <c r="H39" i="4"/>
  <c r="I38" i="4"/>
  <c r="H38" i="4"/>
  <c r="I37" i="4"/>
  <c r="H37" i="4"/>
  <c r="I36" i="4"/>
  <c r="H36" i="4"/>
  <c r="J36" i="4" s="1"/>
  <c r="K36" i="4" s="1"/>
  <c r="D29" i="7" s="1"/>
  <c r="I35" i="4"/>
  <c r="H35" i="4"/>
  <c r="I34" i="4"/>
  <c r="H34" i="4"/>
  <c r="J34" i="4" s="1"/>
  <c r="K34" i="4" s="1"/>
  <c r="D27" i="7" s="1"/>
  <c r="I33" i="4"/>
  <c r="H33" i="4"/>
  <c r="I32" i="4"/>
  <c r="H32" i="4"/>
  <c r="I31" i="4"/>
  <c r="H31" i="4"/>
  <c r="I30" i="4"/>
  <c r="H30" i="4"/>
  <c r="I29" i="4"/>
  <c r="H29" i="4"/>
  <c r="I28" i="4"/>
  <c r="H28" i="4"/>
  <c r="J28" i="4" s="1"/>
  <c r="K28" i="4" s="1"/>
  <c r="D21" i="7" s="1"/>
  <c r="I27" i="4"/>
  <c r="H27" i="4"/>
  <c r="I26" i="4"/>
  <c r="H26" i="4"/>
  <c r="J26" i="4" s="1"/>
  <c r="K26" i="4" s="1"/>
  <c r="D19" i="7" s="1"/>
  <c r="I25" i="4"/>
  <c r="H25" i="4"/>
  <c r="I24" i="4"/>
  <c r="H24" i="4"/>
  <c r="I23" i="4"/>
  <c r="H23" i="4"/>
  <c r="I22" i="4"/>
  <c r="H22" i="4"/>
  <c r="I21" i="4"/>
  <c r="H21" i="4"/>
  <c r="E51" i="20"/>
  <c r="D51" i="20"/>
  <c r="R53" i="20"/>
  <c r="S53" i="20" s="1"/>
  <c r="R52" i="20"/>
  <c r="S52" i="20" s="1"/>
  <c r="R46" i="20"/>
  <c r="S46" i="20" s="1"/>
  <c r="R43" i="20"/>
  <c r="S43" i="20" s="1"/>
  <c r="R42" i="20"/>
  <c r="S42" i="20" s="1"/>
  <c r="R41" i="20"/>
  <c r="S41" i="20" s="1"/>
  <c r="R40" i="20"/>
  <c r="S40" i="20" s="1"/>
  <c r="R39" i="20"/>
  <c r="S39" i="20" s="1"/>
  <c r="R38" i="20"/>
  <c r="S38" i="20" s="1"/>
  <c r="R37" i="20"/>
  <c r="S37" i="20" s="1"/>
  <c r="R35" i="20"/>
  <c r="S35" i="20" s="1"/>
  <c r="R34" i="20"/>
  <c r="S34" i="20" s="1"/>
  <c r="R32" i="20"/>
  <c r="S32" i="20" s="1"/>
  <c r="R31" i="20"/>
  <c r="S31" i="20" s="1"/>
  <c r="R30" i="20"/>
  <c r="S30" i="20" s="1"/>
  <c r="R29" i="20"/>
  <c r="S29" i="20" s="1"/>
  <c r="R28" i="20"/>
  <c r="S28" i="20" s="1"/>
  <c r="R27" i="20"/>
  <c r="S27" i="20" s="1"/>
  <c r="R26" i="20"/>
  <c r="S26" i="20" s="1"/>
  <c r="R24" i="20"/>
  <c r="S24" i="20" s="1"/>
  <c r="R18" i="20"/>
  <c r="S18" i="20" s="1"/>
  <c r="K12" i="20"/>
  <c r="K11" i="20"/>
  <c r="K10" i="20"/>
  <c r="K9" i="20"/>
  <c r="K8" i="20"/>
  <c r="K7" i="20"/>
  <c r="K6" i="20"/>
  <c r="K5" i="20"/>
  <c r="J57" i="4" l="1"/>
  <c r="K57" i="4" s="1"/>
  <c r="D50" i="7" s="1"/>
  <c r="J55" i="4"/>
  <c r="K55" i="4" s="1"/>
  <c r="D48" i="7" s="1"/>
  <c r="J51" i="4"/>
  <c r="K51" i="4" s="1"/>
  <c r="D44" i="7" s="1"/>
  <c r="D39" i="11" s="1"/>
  <c r="J53" i="4"/>
  <c r="K53" i="4" s="1"/>
  <c r="D46" i="7" s="1"/>
  <c r="D41" i="11" s="1"/>
  <c r="J49" i="4"/>
  <c r="K49" i="4" s="1"/>
  <c r="D42" i="7" s="1"/>
  <c r="J21" i="4"/>
  <c r="K21" i="4" s="1"/>
  <c r="D14" i="7" s="1"/>
  <c r="J23" i="4"/>
  <c r="K23" i="4" s="1"/>
  <c r="D16" i="7" s="1"/>
  <c r="J29" i="4"/>
  <c r="K29" i="4" s="1"/>
  <c r="D22" i="7" s="1"/>
  <c r="J31" i="4"/>
  <c r="K31" i="4" s="1"/>
  <c r="D24" i="7" s="1"/>
  <c r="D19" i="11" s="1"/>
  <c r="J37" i="4"/>
  <c r="K37" i="4" s="1"/>
  <c r="D30" i="7" s="1"/>
  <c r="J39" i="4"/>
  <c r="K39" i="4" s="1"/>
  <c r="D32" i="7" s="1"/>
  <c r="H32" i="7" s="1"/>
  <c r="I58" i="4"/>
  <c r="J48" i="4" s="1"/>
  <c r="K48" i="4" s="1"/>
  <c r="E41" i="7" s="1"/>
  <c r="E51" i="7" s="1"/>
  <c r="J50" i="4"/>
  <c r="K50" i="4" s="1"/>
  <c r="D43" i="7" s="1"/>
  <c r="D38" i="11" s="1"/>
  <c r="J52" i="4"/>
  <c r="K52" i="4" s="1"/>
  <c r="D45" i="7" s="1"/>
  <c r="J54" i="4"/>
  <c r="K54" i="4" s="1"/>
  <c r="D47" i="7" s="1"/>
  <c r="D42" i="11" s="1"/>
  <c r="J56" i="4"/>
  <c r="K56" i="4" s="1"/>
  <c r="D49" i="7" s="1"/>
  <c r="J25" i="4"/>
  <c r="K25" i="4" s="1"/>
  <c r="D18" i="7" s="1"/>
  <c r="H18" i="7" s="1"/>
  <c r="J33" i="4"/>
  <c r="K33" i="4" s="1"/>
  <c r="D26" i="7" s="1"/>
  <c r="J41" i="4"/>
  <c r="K41" i="4" s="1"/>
  <c r="D34" i="7" s="1"/>
  <c r="J22" i="4"/>
  <c r="K22" i="4" s="1"/>
  <c r="D15" i="7" s="1"/>
  <c r="J24" i="4"/>
  <c r="K24" i="4" s="1"/>
  <c r="D17" i="7" s="1"/>
  <c r="D12" i="11" s="1"/>
  <c r="J27" i="4"/>
  <c r="K27" i="4" s="1"/>
  <c r="D20" i="7" s="1"/>
  <c r="J30" i="4"/>
  <c r="K30" i="4" s="1"/>
  <c r="D23" i="7" s="1"/>
  <c r="D18" i="11" s="1"/>
  <c r="J32" i="4"/>
  <c r="K32" i="4" s="1"/>
  <c r="D25" i="7" s="1"/>
  <c r="D20" i="11" s="1"/>
  <c r="J35" i="4"/>
  <c r="K35" i="4" s="1"/>
  <c r="D28" i="7" s="1"/>
  <c r="H28" i="7" s="1"/>
  <c r="J38" i="4"/>
  <c r="K38" i="4" s="1"/>
  <c r="D31" i="7" s="1"/>
  <c r="J40" i="4"/>
  <c r="K40" i="4" s="1"/>
  <c r="D33" i="7" s="1"/>
  <c r="H33" i="7" s="1"/>
  <c r="J43" i="4"/>
  <c r="K43" i="4" s="1"/>
  <c r="D36" i="7" s="1"/>
  <c r="H36" i="7" s="1"/>
  <c r="J47" i="4"/>
  <c r="K47" i="4" s="1"/>
  <c r="D40" i="7" s="1"/>
  <c r="D35" i="11" s="1"/>
  <c r="F51" i="20"/>
  <c r="D14" i="11"/>
  <c r="H19" i="7"/>
  <c r="H24" i="7"/>
  <c r="D22" i="11"/>
  <c r="H27" i="7"/>
  <c r="D27" i="11"/>
  <c r="D30" i="11"/>
  <c r="H35" i="7"/>
  <c r="D23" i="11"/>
  <c r="D26" i="11"/>
  <c r="H31" i="7"/>
  <c r="D31" i="11"/>
  <c r="G51" i="20"/>
  <c r="D16" i="11"/>
  <c r="H21" i="7"/>
  <c r="H25" i="7"/>
  <c r="D24" i="11"/>
  <c r="H29" i="7"/>
  <c r="D32" i="11"/>
  <c r="H37" i="7"/>
  <c r="H44" i="7"/>
  <c r="H46" i="7"/>
  <c r="D43" i="11"/>
  <c r="H48" i="7"/>
  <c r="D45" i="11"/>
  <c r="H50" i="7"/>
  <c r="D9" i="11"/>
  <c r="H14" i="7"/>
  <c r="H30" i="7"/>
  <c r="D25" i="11"/>
  <c r="D34" i="11"/>
  <c r="H39" i="7"/>
  <c r="H58" i="4"/>
  <c r="J45" i="4" s="1"/>
  <c r="K45" i="4" s="1"/>
  <c r="D38" i="7" s="1"/>
  <c r="H41" i="7"/>
  <c r="D36" i="11"/>
  <c r="D37" i="11" l="1"/>
  <c r="H42" i="7"/>
  <c r="D11" i="11"/>
  <c r="H16" i="7"/>
  <c r="H22" i="7"/>
  <c r="D17" i="11"/>
  <c r="H26" i="7"/>
  <c r="E21" i="11" s="1"/>
  <c r="D21" i="11"/>
  <c r="H34" i="7"/>
  <c r="D29" i="11"/>
  <c r="D10" i="11"/>
  <c r="H15" i="7"/>
  <c r="H20" i="7"/>
  <c r="D15" i="11"/>
  <c r="D40" i="11"/>
  <c r="H45" i="7"/>
  <c r="D44" i="11"/>
  <c r="H49" i="7"/>
  <c r="CT49" i="7" s="1"/>
  <c r="H17" i="7"/>
  <c r="H43" i="7"/>
  <c r="D28" i="11"/>
  <c r="H40" i="7"/>
  <c r="D13" i="11"/>
  <c r="H23" i="7"/>
  <c r="H47" i="7"/>
  <c r="R33" i="20"/>
  <c r="S33" i="20" s="1"/>
  <c r="I51" i="20"/>
  <c r="R20" i="20"/>
  <c r="S20" i="20" s="1"/>
  <c r="R21" i="20"/>
  <c r="S21" i="20" s="1"/>
  <c r="R23" i="20"/>
  <c r="S23" i="20" s="1"/>
  <c r="R47" i="20"/>
  <c r="S47" i="20" s="1"/>
  <c r="R45" i="20"/>
  <c r="S45" i="20" s="1"/>
  <c r="R49" i="20"/>
  <c r="S49" i="20" s="1"/>
  <c r="R25" i="20"/>
  <c r="S25" i="20" s="1"/>
  <c r="E36" i="11"/>
  <c r="CY41" i="7"/>
  <c r="CT41" i="7"/>
  <c r="E13" i="11"/>
  <c r="CY18" i="7"/>
  <c r="CT18" i="7"/>
  <c r="R48" i="20"/>
  <c r="S48" i="20" s="1"/>
  <c r="CY26" i="7"/>
  <c r="CT26" i="7"/>
  <c r="E26" i="11"/>
  <c r="CY31" i="7"/>
  <c r="CT31" i="7"/>
  <c r="E10" i="11"/>
  <c r="CY15" i="7"/>
  <c r="CT15" i="7"/>
  <c r="H51" i="20"/>
  <c r="E34" i="11"/>
  <c r="CY39" i="7"/>
  <c r="CT39" i="7"/>
  <c r="J58" i="4"/>
  <c r="E9" i="11"/>
  <c r="CY14" i="7"/>
  <c r="CT14" i="7"/>
  <c r="E43" i="11"/>
  <c r="CT48" i="7"/>
  <c r="CY48" i="7"/>
  <c r="E39" i="11"/>
  <c r="CY44" i="7"/>
  <c r="CT44" i="7"/>
  <c r="E28" i="11"/>
  <c r="CY33" i="7"/>
  <c r="CT33" i="7"/>
  <c r="E20" i="11"/>
  <c r="CY25" i="7"/>
  <c r="CT25" i="7"/>
  <c r="E27" i="11"/>
  <c r="CY32" i="7"/>
  <c r="CT32" i="7"/>
  <c r="E19" i="11"/>
  <c r="CY24" i="7"/>
  <c r="CT24" i="7"/>
  <c r="E11" i="11"/>
  <c r="CY16" i="7"/>
  <c r="CT16" i="7"/>
  <c r="D33" i="11"/>
  <c r="D46" i="11" s="1"/>
  <c r="F5" i="12" s="1"/>
  <c r="H38" i="7"/>
  <c r="AT14" i="7" s="1" a="1"/>
  <c r="E25" i="11"/>
  <c r="CY30" i="7"/>
  <c r="CT30" i="7"/>
  <c r="K58" i="4"/>
  <c r="D11" i="21" s="1"/>
  <c r="E17" i="11"/>
  <c r="CY22" i="7"/>
  <c r="CT22" i="7"/>
  <c r="D51" i="7"/>
  <c r="E29" i="11"/>
  <c r="CY34" i="7"/>
  <c r="CT34" i="7"/>
  <c r="E31" i="11"/>
  <c r="CY36" i="7"/>
  <c r="CT36" i="7"/>
  <c r="E23" i="11"/>
  <c r="CY28" i="7"/>
  <c r="CT28" i="7"/>
  <c r="CY20" i="7"/>
  <c r="E45" i="11"/>
  <c r="CY50" i="7"/>
  <c r="CT50" i="7"/>
  <c r="E41" i="11"/>
  <c r="CY46" i="7"/>
  <c r="CT46" i="7"/>
  <c r="E37" i="11"/>
  <c r="CY42" i="7"/>
  <c r="CT42" i="7"/>
  <c r="E32" i="11"/>
  <c r="CY37" i="7"/>
  <c r="CT37" i="7"/>
  <c r="E24" i="11"/>
  <c r="CY29" i="7"/>
  <c r="CT29" i="7"/>
  <c r="E16" i="11"/>
  <c r="CY21" i="7"/>
  <c r="CT21" i="7"/>
  <c r="E30" i="11"/>
  <c r="CY35" i="7"/>
  <c r="CT35" i="7"/>
  <c r="E22" i="11"/>
  <c r="CY27" i="7"/>
  <c r="CT27" i="7"/>
  <c r="E14" i="11"/>
  <c r="CT19" i="7"/>
  <c r="CY19" i="7"/>
  <c r="E15" i="11" l="1"/>
  <c r="CT20" i="7"/>
  <c r="E40" i="11"/>
  <c r="CY45" i="7"/>
  <c r="M40" i="11" s="1"/>
  <c r="CT45" i="7"/>
  <c r="I40" i="11" s="1"/>
  <c r="E12" i="11"/>
  <c r="CY17" i="7"/>
  <c r="M12" i="11" s="1"/>
  <c r="CT17" i="7"/>
  <c r="I12" i="11" s="1"/>
  <c r="E38" i="11"/>
  <c r="CY43" i="7"/>
  <c r="M38" i="11" s="1"/>
  <c r="CT43" i="7"/>
  <c r="I38" i="11" s="1"/>
  <c r="E35" i="11"/>
  <c r="CY40" i="7"/>
  <c r="M35" i="11" s="1"/>
  <c r="CT40" i="7"/>
  <c r="I35" i="11" s="1"/>
  <c r="E18" i="11"/>
  <c r="CT23" i="7"/>
  <c r="I18" i="11" s="1"/>
  <c r="CY23" i="7"/>
  <c r="M18" i="11" s="1"/>
  <c r="CY47" i="7"/>
  <c r="M42" i="11" s="1"/>
  <c r="E42" i="11"/>
  <c r="CY49" i="7"/>
  <c r="M44" i="11" s="1"/>
  <c r="E44" i="11"/>
  <c r="CT47" i="7"/>
  <c r="I42" i="11" s="1"/>
  <c r="R22" i="20"/>
  <c r="S22" i="20" s="1"/>
  <c r="R50" i="20"/>
  <c r="S50" i="20" s="1"/>
  <c r="R19" i="20"/>
  <c r="S19" i="20" s="1"/>
  <c r="R51" i="20"/>
  <c r="S51" i="20" s="1"/>
  <c r="R17" i="20"/>
  <c r="S17" i="20" s="1"/>
  <c r="R36" i="20"/>
  <c r="S36" i="20" s="1"/>
  <c r="AT48" i="7"/>
  <c r="AV48" i="7" s="1"/>
  <c r="AT44" i="7"/>
  <c r="AV44" i="7" s="1"/>
  <c r="AT40" i="7"/>
  <c r="AV40" i="7" s="1"/>
  <c r="AT36" i="7"/>
  <c r="AV36" i="7" s="1"/>
  <c r="AT32" i="7"/>
  <c r="AV32" i="7" s="1"/>
  <c r="AT28" i="7"/>
  <c r="AV28" i="7" s="1"/>
  <c r="AT24" i="7"/>
  <c r="AV24" i="7" s="1"/>
  <c r="AT20" i="7"/>
  <c r="AV20" i="7" s="1"/>
  <c r="AT16" i="7"/>
  <c r="AV16" i="7" s="1"/>
  <c r="AT47" i="7"/>
  <c r="AV47" i="7" s="1"/>
  <c r="AT43" i="7"/>
  <c r="AV43" i="7" s="1"/>
  <c r="AT39" i="7"/>
  <c r="AV39" i="7" s="1"/>
  <c r="AT35" i="7"/>
  <c r="AV35" i="7" s="1"/>
  <c r="AT31" i="7"/>
  <c r="AV31" i="7" s="1"/>
  <c r="AT27" i="7"/>
  <c r="AV27" i="7" s="1"/>
  <c r="AT23" i="7"/>
  <c r="AV23" i="7" s="1"/>
  <c r="AT19" i="7"/>
  <c r="AV19" i="7" s="1"/>
  <c r="AT15" i="7"/>
  <c r="AV15" i="7" s="1"/>
  <c r="AT50" i="7"/>
  <c r="AV50" i="7" s="1"/>
  <c r="AT46" i="7"/>
  <c r="AV46" i="7" s="1"/>
  <c r="AT42" i="7"/>
  <c r="AV42" i="7" s="1"/>
  <c r="AT38" i="7"/>
  <c r="AV38" i="7" s="1"/>
  <c r="AT34" i="7"/>
  <c r="AV34" i="7" s="1"/>
  <c r="AT30" i="7"/>
  <c r="AV30" i="7" s="1"/>
  <c r="AT26" i="7"/>
  <c r="AV26" i="7" s="1"/>
  <c r="AT22" i="7"/>
  <c r="AV22" i="7" s="1"/>
  <c r="AT18" i="7"/>
  <c r="AV18" i="7" s="1"/>
  <c r="AT49" i="7"/>
  <c r="AV49" i="7" s="1"/>
  <c r="AT33" i="7"/>
  <c r="AV33" i="7" s="1"/>
  <c r="AT17" i="7"/>
  <c r="AV17" i="7" s="1"/>
  <c r="AT45" i="7"/>
  <c r="AV45" i="7" s="1"/>
  <c r="AT29" i="7"/>
  <c r="AV29" i="7" s="1"/>
  <c r="AT14" i="7"/>
  <c r="AT41" i="7"/>
  <c r="AV41" i="7" s="1"/>
  <c r="AT25" i="7"/>
  <c r="AV25" i="7" s="1"/>
  <c r="AT37" i="7"/>
  <c r="AV37" i="7" s="1"/>
  <c r="AT21" i="7"/>
  <c r="AV21" i="7" s="1"/>
  <c r="I34" i="11"/>
  <c r="M21" i="11"/>
  <c r="I22" i="11"/>
  <c r="M24" i="11"/>
  <c r="I32" i="11"/>
  <c r="M23" i="11"/>
  <c r="I31" i="11"/>
  <c r="M29" i="11"/>
  <c r="I17" i="11"/>
  <c r="M25" i="11"/>
  <c r="M28" i="11"/>
  <c r="M34" i="11"/>
  <c r="M10" i="11"/>
  <c r="I36" i="11"/>
  <c r="M30" i="11"/>
  <c r="I16" i="11"/>
  <c r="M37" i="11"/>
  <c r="I41" i="11"/>
  <c r="M45" i="11"/>
  <c r="M15" i="11"/>
  <c r="E33" i="11"/>
  <c r="CY38" i="7"/>
  <c r="CT38" i="7"/>
  <c r="I11" i="11"/>
  <c r="M19" i="11"/>
  <c r="I27" i="11"/>
  <c r="I20" i="11"/>
  <c r="M39" i="11"/>
  <c r="M9" i="11"/>
  <c r="H51" i="7"/>
  <c r="P11" i="21" s="1"/>
  <c r="M26" i="11"/>
  <c r="I21" i="11"/>
  <c r="I14" i="11"/>
  <c r="M16" i="11"/>
  <c r="I24" i="11"/>
  <c r="M41" i="11"/>
  <c r="I15" i="11"/>
  <c r="I23" i="11"/>
  <c r="I29" i="11"/>
  <c r="R44" i="20"/>
  <c r="S44" i="20" s="1"/>
  <c r="I25" i="11"/>
  <c r="M11" i="11"/>
  <c r="M27" i="11"/>
  <c r="M20" i="11"/>
  <c r="I28" i="11"/>
  <c r="I43" i="11"/>
  <c r="I10" i="11"/>
  <c r="M14" i="11"/>
  <c r="M22" i="11"/>
  <c r="I30" i="11"/>
  <c r="M32" i="11"/>
  <c r="I37" i="11"/>
  <c r="I45" i="11"/>
  <c r="M31" i="11"/>
  <c r="M17" i="11"/>
  <c r="I19" i="11"/>
  <c r="I39" i="11"/>
  <c r="M43" i="11"/>
  <c r="I9" i="11"/>
  <c r="I44" i="11"/>
  <c r="I26" i="11"/>
  <c r="I13" i="11"/>
  <c r="M36" i="11"/>
  <c r="M13" i="11"/>
  <c r="E46" i="11" l="1"/>
  <c r="S54" i="20"/>
  <c r="R54" i="20"/>
  <c r="I33" i="11"/>
  <c r="I46" i="11" s="1"/>
  <c r="F15" i="12" s="1"/>
  <c r="M33" i="11"/>
  <c r="CY51" i="7"/>
  <c r="M46" i="11" s="1"/>
  <c r="F16" i="12" s="1"/>
  <c r="CT51" i="7"/>
  <c r="AT51" i="7"/>
  <c r="AB11" i="21" s="1"/>
  <c r="AV14" i="7"/>
  <c r="F6" i="12" l="1"/>
  <c r="F14" i="12"/>
  <c r="AV51" i="7"/>
  <c r="AN11" i="21" s="1"/>
  <c r="CH14" i="7" a="1"/>
  <c r="CH49" i="7" l="1"/>
  <c r="CH45" i="7"/>
  <c r="CH41" i="7"/>
  <c r="CH37" i="7"/>
  <c r="CH33" i="7"/>
  <c r="CH29" i="7"/>
  <c r="CH25" i="7"/>
  <c r="CH21" i="7"/>
  <c r="CH17" i="7"/>
  <c r="CH14" i="7"/>
  <c r="CH48" i="7"/>
  <c r="CH44" i="7"/>
  <c r="CH40" i="7"/>
  <c r="CH36" i="7"/>
  <c r="CH32" i="7"/>
  <c r="CH28" i="7"/>
  <c r="CH24" i="7"/>
  <c r="CH20" i="7"/>
  <c r="CH16" i="7"/>
  <c r="CH47" i="7"/>
  <c r="CH43" i="7"/>
  <c r="CH39" i="7"/>
  <c r="CH35" i="7"/>
  <c r="CH31" i="7"/>
  <c r="CH27" i="7"/>
  <c r="CH23" i="7"/>
  <c r="CH19" i="7"/>
  <c r="CH15" i="7"/>
  <c r="CH50" i="7"/>
  <c r="CH46" i="7"/>
  <c r="CH42" i="7"/>
  <c r="CH38" i="7"/>
  <c r="CH34" i="7"/>
  <c r="CH30" i="7"/>
  <c r="CH26" i="7"/>
  <c r="CH22" i="7"/>
  <c r="CH18" i="7"/>
  <c r="F32" i="11" l="1"/>
  <c r="CZ37" i="7"/>
  <c r="CU37" i="7"/>
  <c r="CI37" i="7"/>
  <c r="CK37" i="7" s="1"/>
  <c r="F21" i="11"/>
  <c r="CZ26" i="7"/>
  <c r="CU26" i="7"/>
  <c r="CI26" i="7"/>
  <c r="CK26" i="7" s="1"/>
  <c r="F14" i="11"/>
  <c r="CZ19" i="7"/>
  <c r="CU19" i="7"/>
  <c r="CI19" i="7"/>
  <c r="CK19" i="7" s="1"/>
  <c r="F30" i="11"/>
  <c r="CZ35" i="7"/>
  <c r="CU35" i="7"/>
  <c r="CI35" i="7"/>
  <c r="CK35" i="7" s="1"/>
  <c r="F11" i="11"/>
  <c r="CZ16" i="7"/>
  <c r="CU16" i="7"/>
  <c r="CI16" i="7"/>
  <c r="CK16" i="7" s="1"/>
  <c r="F27" i="11"/>
  <c r="CZ32" i="7"/>
  <c r="CU32" i="7"/>
  <c r="CI32" i="7"/>
  <c r="CK32" i="7" s="1"/>
  <c r="F43" i="11"/>
  <c r="CZ48" i="7"/>
  <c r="CU48" i="7"/>
  <c r="CI48" i="7"/>
  <c r="CK48" i="7" s="1"/>
  <c r="F20" i="11"/>
  <c r="CZ25" i="7"/>
  <c r="CU25" i="7"/>
  <c r="CI25" i="7"/>
  <c r="CK25" i="7" s="1"/>
  <c r="F25" i="11"/>
  <c r="CZ30" i="7"/>
  <c r="CU30" i="7"/>
  <c r="CI30" i="7"/>
  <c r="CK30" i="7" s="1"/>
  <c r="F41" i="11"/>
  <c r="CZ46" i="7"/>
  <c r="CU46" i="7"/>
  <c r="CI46" i="7"/>
  <c r="CK46" i="7" s="1"/>
  <c r="F18" i="11"/>
  <c r="CZ23" i="7"/>
  <c r="CU23" i="7"/>
  <c r="CI23" i="7"/>
  <c r="CK23" i="7" s="1"/>
  <c r="F34" i="11"/>
  <c r="CZ39" i="7"/>
  <c r="CU39" i="7"/>
  <c r="CI39" i="7"/>
  <c r="CK39" i="7" s="1"/>
  <c r="F15" i="11"/>
  <c r="CZ20" i="7"/>
  <c r="CU20" i="7"/>
  <c r="CI20" i="7"/>
  <c r="CK20" i="7" s="1"/>
  <c r="F31" i="11"/>
  <c r="CZ36" i="7"/>
  <c r="CU36" i="7"/>
  <c r="CI36" i="7"/>
  <c r="CK36" i="7" s="1"/>
  <c r="F9" i="11"/>
  <c r="CH51" i="7"/>
  <c r="AZ11" i="21" s="1"/>
  <c r="CZ14" i="7"/>
  <c r="CU14" i="7"/>
  <c r="CI14" i="7"/>
  <c r="F24" i="11"/>
  <c r="CZ29" i="7"/>
  <c r="CU29" i="7"/>
  <c r="CI29" i="7"/>
  <c r="CK29" i="7" s="1"/>
  <c r="F40" i="11"/>
  <c r="CZ45" i="7"/>
  <c r="CU45" i="7"/>
  <c r="CI45" i="7"/>
  <c r="CK45" i="7" s="1"/>
  <c r="F17" i="11"/>
  <c r="CZ22" i="7"/>
  <c r="CU22" i="7"/>
  <c r="CI22" i="7"/>
  <c r="CK22" i="7" s="1"/>
  <c r="F33" i="11"/>
  <c r="CZ38" i="7"/>
  <c r="CU38" i="7"/>
  <c r="CI38" i="7"/>
  <c r="CK38" i="7" s="1"/>
  <c r="F10" i="11"/>
  <c r="CZ15" i="7"/>
  <c r="CU15" i="7"/>
  <c r="CI15" i="7"/>
  <c r="CK15" i="7" s="1"/>
  <c r="F26" i="11"/>
  <c r="CZ31" i="7"/>
  <c r="CU31" i="7"/>
  <c r="CI31" i="7"/>
  <c r="CK31" i="7" s="1"/>
  <c r="F42" i="11"/>
  <c r="CU47" i="7"/>
  <c r="CZ47" i="7"/>
  <c r="CI47" i="7"/>
  <c r="CK47" i="7" s="1"/>
  <c r="F23" i="11"/>
  <c r="CZ28" i="7"/>
  <c r="CU28" i="7"/>
  <c r="CI28" i="7"/>
  <c r="CK28" i="7" s="1"/>
  <c r="F39" i="11"/>
  <c r="CZ44" i="7"/>
  <c r="CU44" i="7"/>
  <c r="CI44" i="7"/>
  <c r="CK44" i="7" s="1"/>
  <c r="F16" i="11"/>
  <c r="CU21" i="7"/>
  <c r="CZ21" i="7"/>
  <c r="CI21" i="7"/>
  <c r="CK21" i="7" s="1"/>
  <c r="F37" i="11"/>
  <c r="CZ42" i="7"/>
  <c r="CU42" i="7"/>
  <c r="CI42" i="7"/>
  <c r="CK42" i="7" s="1"/>
  <c r="CZ41" i="7"/>
  <c r="CU41" i="7"/>
  <c r="F36" i="11"/>
  <c r="CI41" i="7"/>
  <c r="CK41" i="7" s="1"/>
  <c r="F13" i="11"/>
  <c r="CZ18" i="7"/>
  <c r="CU18" i="7"/>
  <c r="CI18" i="7"/>
  <c r="CK18" i="7" s="1"/>
  <c r="F29" i="11"/>
  <c r="CZ34" i="7"/>
  <c r="CU34" i="7"/>
  <c r="CI34" i="7"/>
  <c r="CK34" i="7" s="1"/>
  <c r="F45" i="11"/>
  <c r="CZ50" i="7"/>
  <c r="CU50" i="7"/>
  <c r="CI50" i="7"/>
  <c r="CK50" i="7" s="1"/>
  <c r="F22" i="11"/>
  <c r="CZ27" i="7"/>
  <c r="CU27" i="7"/>
  <c r="CI27" i="7"/>
  <c r="CK27" i="7" s="1"/>
  <c r="F38" i="11"/>
  <c r="CZ43" i="7"/>
  <c r="CU43" i="7"/>
  <c r="CI43" i="7"/>
  <c r="CK43" i="7" s="1"/>
  <c r="CZ24" i="7"/>
  <c r="CU24" i="7"/>
  <c r="F19" i="11"/>
  <c r="CI24" i="7"/>
  <c r="CK24" i="7" s="1"/>
  <c r="F35" i="11"/>
  <c r="CZ40" i="7"/>
  <c r="CU40" i="7"/>
  <c r="CI40" i="7"/>
  <c r="CK40" i="7" s="1"/>
  <c r="F12" i="11"/>
  <c r="CZ17" i="7"/>
  <c r="CU17" i="7"/>
  <c r="CI17" i="7"/>
  <c r="CK17" i="7" s="1"/>
  <c r="F28" i="11"/>
  <c r="CZ33" i="7"/>
  <c r="CU33" i="7"/>
  <c r="CI33" i="7"/>
  <c r="CK33" i="7" s="1"/>
  <c r="F44" i="11"/>
  <c r="CZ49" i="7"/>
  <c r="CU49" i="7"/>
  <c r="CI49" i="7"/>
  <c r="CK49" i="7" s="1"/>
  <c r="J44" i="11" l="1"/>
  <c r="N35" i="11"/>
  <c r="N45" i="11"/>
  <c r="J41" i="11"/>
  <c r="N43" i="11"/>
  <c r="N44" i="11"/>
  <c r="J28" i="11"/>
  <c r="J19" i="11"/>
  <c r="J38" i="11"/>
  <c r="N29" i="11"/>
  <c r="J13" i="11"/>
  <c r="J16" i="11"/>
  <c r="J39" i="11"/>
  <c r="N26" i="11"/>
  <c r="J10" i="11"/>
  <c r="N40" i="11"/>
  <c r="J24" i="11"/>
  <c r="F46" i="11"/>
  <c r="G14" i="12" s="1"/>
  <c r="N31" i="11"/>
  <c r="J15" i="11"/>
  <c r="N41" i="11"/>
  <c r="J25" i="11"/>
  <c r="N27" i="11"/>
  <c r="J11" i="11"/>
  <c r="N21" i="11"/>
  <c r="J32" i="11"/>
  <c r="N36" i="11"/>
  <c r="N37" i="11"/>
  <c r="N16" i="11"/>
  <c r="J42" i="11"/>
  <c r="J26" i="11"/>
  <c r="N17" i="11"/>
  <c r="J40" i="11"/>
  <c r="CI51" i="7"/>
  <c r="CK14" i="7"/>
  <c r="CK51" i="7" s="1"/>
  <c r="J31" i="11"/>
  <c r="N18" i="11"/>
  <c r="J27" i="11"/>
  <c r="N14" i="11"/>
  <c r="J21" i="11"/>
  <c r="N28" i="11"/>
  <c r="N19" i="11"/>
  <c r="N38" i="11"/>
  <c r="J22" i="11"/>
  <c r="N13" i="11"/>
  <c r="N39" i="11"/>
  <c r="J23" i="11"/>
  <c r="N10" i="11"/>
  <c r="J33" i="11"/>
  <c r="N24" i="11"/>
  <c r="CU51" i="7"/>
  <c r="J9" i="11"/>
  <c r="N15" i="11"/>
  <c r="J34" i="11"/>
  <c r="N25" i="11"/>
  <c r="J20" i="11"/>
  <c r="N11" i="11"/>
  <c r="J30" i="11"/>
  <c r="N32" i="11"/>
  <c r="J29" i="11"/>
  <c r="J12" i="11"/>
  <c r="N12" i="11"/>
  <c r="J35" i="11"/>
  <c r="N22" i="11"/>
  <c r="J45" i="11"/>
  <c r="J36" i="11"/>
  <c r="J37" i="11"/>
  <c r="N23" i="11"/>
  <c r="N42" i="11"/>
  <c r="N33" i="11"/>
  <c r="J17" i="11"/>
  <c r="CZ51" i="7"/>
  <c r="N46" i="11" s="1"/>
  <c r="G16" i="12" s="1"/>
  <c r="N9" i="11"/>
  <c r="N34" i="11"/>
  <c r="J18" i="11"/>
  <c r="N20" i="11"/>
  <c r="J43" i="11"/>
  <c r="N30" i="11"/>
  <c r="J14" i="11"/>
  <c r="J46" i="11" l="1"/>
  <c r="G15" i="12" s="1"/>
  <c r="P44" i="21"/>
  <c r="CM51" i="7"/>
  <c r="BF11" i="21"/>
  <c r="D44" i="21"/>
  <c r="AB44" i="21" l="1"/>
  <c r="CO50" i="7"/>
  <c r="CP50" i="7" s="1"/>
  <c r="CO48" i="7"/>
  <c r="CP48" i="7" s="1"/>
  <c r="CO43" i="7"/>
  <c r="CP43" i="7" s="1"/>
  <c r="CO38" i="7"/>
  <c r="CP38" i="7" s="1"/>
  <c r="CO34" i="7"/>
  <c r="CP34" i="7" s="1"/>
  <c r="CO30" i="7"/>
  <c r="CP30" i="7" s="1"/>
  <c r="CO26" i="7"/>
  <c r="CP26" i="7" s="1"/>
  <c r="CO22" i="7"/>
  <c r="CP22" i="7" s="1"/>
  <c r="CO18" i="7"/>
  <c r="CP18" i="7" s="1"/>
  <c r="CO49" i="7"/>
  <c r="CP49" i="7" s="1"/>
  <c r="CO47" i="7"/>
  <c r="CP47" i="7" s="1"/>
  <c r="CO44" i="7"/>
  <c r="CP44" i="7" s="1"/>
  <c r="CO39" i="7"/>
  <c r="CP39" i="7" s="1"/>
  <c r="CO35" i="7"/>
  <c r="CP35" i="7" s="1"/>
  <c r="CO31" i="7"/>
  <c r="CP31" i="7" s="1"/>
  <c r="CO27" i="7"/>
  <c r="CP27" i="7" s="1"/>
  <c r="CO23" i="7"/>
  <c r="CP23" i="7" s="1"/>
  <c r="CO19" i="7"/>
  <c r="CP19" i="7" s="1"/>
  <c r="CO45" i="7"/>
  <c r="CP45" i="7" s="1"/>
  <c r="CO41" i="7"/>
  <c r="CP41" i="7" s="1"/>
  <c r="CO40" i="7"/>
  <c r="CP40" i="7" s="1"/>
  <c r="CO36" i="7"/>
  <c r="CP36" i="7" s="1"/>
  <c r="CO32" i="7"/>
  <c r="CP32" i="7" s="1"/>
  <c r="CO28" i="7"/>
  <c r="CP28" i="7" s="1"/>
  <c r="CO24" i="7"/>
  <c r="CP24" i="7" s="1"/>
  <c r="CO46" i="7"/>
  <c r="CP46" i="7" s="1"/>
  <c r="CO33" i="7"/>
  <c r="CP33" i="7" s="1"/>
  <c r="CO25" i="7"/>
  <c r="CP25" i="7" s="1"/>
  <c r="CO16" i="7"/>
  <c r="CP16" i="7" s="1"/>
  <c r="CO14" i="7"/>
  <c r="CO20" i="7"/>
  <c r="CP20" i="7" s="1"/>
  <c r="CO42" i="7"/>
  <c r="CP42" i="7" s="1"/>
  <c r="CO37" i="7"/>
  <c r="CP37" i="7" s="1"/>
  <c r="CO29" i="7"/>
  <c r="CP29" i="7" s="1"/>
  <c r="CO17" i="7"/>
  <c r="CP17" i="7" s="1"/>
  <c r="CO21" i="7"/>
  <c r="CP21" i="7" s="1"/>
  <c r="CO15" i="7"/>
  <c r="CP15" i="7" s="1"/>
  <c r="CO51" i="7" l="1"/>
  <c r="CP14" i="7"/>
  <c r="CP51" i="7" l="1"/>
  <c r="AN44" i="21" s="1"/>
  <c r="CQ14" i="7" a="1"/>
  <c r="CQ47" i="7" l="1"/>
  <c r="CQ43" i="7"/>
  <c r="CQ39" i="7"/>
  <c r="CQ35" i="7"/>
  <c r="CQ31" i="7"/>
  <c r="CQ27" i="7"/>
  <c r="CQ23" i="7"/>
  <c r="CQ19" i="7"/>
  <c r="CQ15" i="7"/>
  <c r="CQ50" i="7"/>
  <c r="CQ46" i="7"/>
  <c r="CQ42" i="7"/>
  <c r="CQ38" i="7"/>
  <c r="CQ34" i="7"/>
  <c r="CQ30" i="7"/>
  <c r="CQ26" i="7"/>
  <c r="CQ22" i="7"/>
  <c r="CQ18" i="7"/>
  <c r="CQ49" i="7"/>
  <c r="CQ45" i="7"/>
  <c r="CQ41" i="7"/>
  <c r="CQ37" i="7"/>
  <c r="CQ33" i="7"/>
  <c r="CQ29" i="7"/>
  <c r="CQ25" i="7"/>
  <c r="CQ21" i="7"/>
  <c r="CQ17" i="7"/>
  <c r="CQ14" i="7"/>
  <c r="CQ48" i="7"/>
  <c r="CQ44" i="7"/>
  <c r="CQ40" i="7"/>
  <c r="CQ36" i="7"/>
  <c r="CQ32" i="7"/>
  <c r="CQ28" i="7"/>
  <c r="CQ24" i="7"/>
  <c r="CQ20" i="7"/>
  <c r="CQ16" i="7"/>
  <c r="G9" i="11" l="1"/>
  <c r="DA14" i="7"/>
  <c r="CV14" i="7"/>
  <c r="CQ51" i="7"/>
  <c r="AZ44" i="21" s="1"/>
  <c r="CR14" i="7"/>
  <c r="G24" i="11"/>
  <c r="DA29" i="7"/>
  <c r="CV29" i="7"/>
  <c r="CR29" i="7"/>
  <c r="G40" i="11"/>
  <c r="DA45" i="7"/>
  <c r="CV45" i="7"/>
  <c r="CR45" i="7"/>
  <c r="G14" i="11"/>
  <c r="DA19" i="7"/>
  <c r="CV19" i="7"/>
  <c r="CR19" i="7"/>
  <c r="G30" i="11"/>
  <c r="DA35" i="7"/>
  <c r="CV35" i="7"/>
  <c r="CR35" i="7"/>
  <c r="G31" i="11"/>
  <c r="DA36" i="7"/>
  <c r="CV36" i="7"/>
  <c r="CR36" i="7"/>
  <c r="G21" i="11"/>
  <c r="DA26" i="7"/>
  <c r="CV26" i="7"/>
  <c r="CR26" i="7"/>
  <c r="G19" i="11"/>
  <c r="DA24" i="7"/>
  <c r="CV24" i="7"/>
  <c r="CR24" i="7"/>
  <c r="G12" i="11"/>
  <c r="CV17" i="7"/>
  <c r="DA17" i="7"/>
  <c r="CR17" i="7"/>
  <c r="G25" i="11"/>
  <c r="DA30" i="7"/>
  <c r="CV30" i="7"/>
  <c r="CR30" i="7"/>
  <c r="G18" i="11"/>
  <c r="DA23" i="7"/>
  <c r="CV23" i="7"/>
  <c r="CR23" i="7"/>
  <c r="G32" i="11"/>
  <c r="DA37" i="7"/>
  <c r="CV37" i="7"/>
  <c r="CR37" i="7"/>
  <c r="G15" i="11"/>
  <c r="DA20" i="7"/>
  <c r="CV20" i="7"/>
  <c r="CR20" i="7"/>
  <c r="G37" i="11"/>
  <c r="DA42" i="7"/>
  <c r="CV42" i="7"/>
  <c r="CR42" i="7"/>
  <c r="G35" i="11"/>
  <c r="DA40" i="7"/>
  <c r="CV40" i="7"/>
  <c r="CR40" i="7"/>
  <c r="G28" i="11"/>
  <c r="DA33" i="7"/>
  <c r="CV33" i="7"/>
  <c r="CR33" i="7"/>
  <c r="G44" i="11"/>
  <c r="DA49" i="7"/>
  <c r="CV49" i="7"/>
  <c r="CR49" i="7"/>
  <c r="G41" i="11"/>
  <c r="DA46" i="7"/>
  <c r="CV46" i="7"/>
  <c r="CR46" i="7"/>
  <c r="G34" i="11"/>
  <c r="DA39" i="7"/>
  <c r="CV39" i="7"/>
  <c r="CR39" i="7"/>
  <c r="G23" i="11"/>
  <c r="DA28" i="7"/>
  <c r="CV28" i="7"/>
  <c r="CR28" i="7"/>
  <c r="G39" i="11"/>
  <c r="DA44" i="7"/>
  <c r="CV44" i="7"/>
  <c r="CR44" i="7"/>
  <c r="G16" i="11"/>
  <c r="CV21" i="7"/>
  <c r="DA21" i="7"/>
  <c r="CR21" i="7"/>
  <c r="G13" i="11"/>
  <c r="DA18" i="7"/>
  <c r="CV18" i="7"/>
  <c r="CR18" i="7"/>
  <c r="G29" i="11"/>
  <c r="DA34" i="7"/>
  <c r="CV34" i="7"/>
  <c r="CR34" i="7"/>
  <c r="G45" i="11"/>
  <c r="CV50" i="7"/>
  <c r="DA50" i="7"/>
  <c r="CR50" i="7"/>
  <c r="G22" i="11"/>
  <c r="DA27" i="7"/>
  <c r="CV27" i="7"/>
  <c r="CR27" i="7"/>
  <c r="G38" i="11"/>
  <c r="DA43" i="7"/>
  <c r="CV43" i="7"/>
  <c r="CR43" i="7"/>
  <c r="G11" i="11"/>
  <c r="DA16" i="7"/>
  <c r="CV16" i="7"/>
  <c r="CR16" i="7"/>
  <c r="G27" i="11"/>
  <c r="DA32" i="7"/>
  <c r="CV32" i="7"/>
  <c r="CR32" i="7"/>
  <c r="G43" i="11"/>
  <c r="DA48" i="7"/>
  <c r="CV48" i="7"/>
  <c r="CR48" i="7"/>
  <c r="DA25" i="7"/>
  <c r="CV25" i="7"/>
  <c r="G20" i="11"/>
  <c r="CR25" i="7"/>
  <c r="G36" i="11"/>
  <c r="DA41" i="7"/>
  <c r="CV41" i="7"/>
  <c r="CR41" i="7"/>
  <c r="G17" i="11"/>
  <c r="DA22" i="7"/>
  <c r="CV22" i="7"/>
  <c r="CR22" i="7"/>
  <c r="G33" i="11"/>
  <c r="DA38" i="7"/>
  <c r="CV38" i="7"/>
  <c r="CR38" i="7"/>
  <c r="G10" i="11"/>
  <c r="DA15" i="7"/>
  <c r="CV15" i="7"/>
  <c r="CR15" i="7"/>
  <c r="G26" i="11"/>
  <c r="DA31" i="7"/>
  <c r="CV31" i="7"/>
  <c r="CR31" i="7"/>
  <c r="G42" i="11"/>
  <c r="CV47" i="7"/>
  <c r="DA47" i="7"/>
  <c r="CR47" i="7"/>
  <c r="K10" i="11" l="1"/>
  <c r="CW15" i="7"/>
  <c r="L10" i="11" s="1"/>
  <c r="K43" i="11"/>
  <c r="CW48" i="7"/>
  <c r="L43" i="11" s="1"/>
  <c r="K27" i="11"/>
  <c r="CW32" i="7"/>
  <c r="L27" i="11" s="1"/>
  <c r="K11" i="11"/>
  <c r="CW16" i="7"/>
  <c r="L11" i="11" s="1"/>
  <c r="K38" i="11"/>
  <c r="CW43" i="7"/>
  <c r="L38" i="11" s="1"/>
  <c r="K22" i="11"/>
  <c r="CW27" i="7"/>
  <c r="L22" i="11" s="1"/>
  <c r="O45" i="11"/>
  <c r="DB50" i="7"/>
  <c r="P45" i="11" s="1"/>
  <c r="K29" i="11"/>
  <c r="CW34" i="7"/>
  <c r="L29" i="11" s="1"/>
  <c r="K13" i="11"/>
  <c r="CW18" i="7"/>
  <c r="L13" i="11" s="1"/>
  <c r="O16" i="11"/>
  <c r="DB21" i="7"/>
  <c r="P16" i="11" s="1"/>
  <c r="K39" i="11"/>
  <c r="CW44" i="7"/>
  <c r="L39" i="11" s="1"/>
  <c r="K23" i="11"/>
  <c r="CW28" i="7"/>
  <c r="L23" i="11" s="1"/>
  <c r="K34" i="11"/>
  <c r="CW39" i="7"/>
  <c r="L34" i="11" s="1"/>
  <c r="K41" i="11"/>
  <c r="CW46" i="7"/>
  <c r="L41" i="11" s="1"/>
  <c r="K44" i="11"/>
  <c r="CW49" i="7"/>
  <c r="L44" i="11" s="1"/>
  <c r="K28" i="11"/>
  <c r="CW33" i="7"/>
  <c r="L28" i="11" s="1"/>
  <c r="K35" i="11"/>
  <c r="CW40" i="7"/>
  <c r="L35" i="11" s="1"/>
  <c r="K37" i="11"/>
  <c r="CW42" i="7"/>
  <c r="L37" i="11" s="1"/>
  <c r="K15" i="11"/>
  <c r="CW20" i="7"/>
  <c r="L15" i="11" s="1"/>
  <c r="K32" i="11"/>
  <c r="CW37" i="7"/>
  <c r="L32" i="11" s="1"/>
  <c r="K18" i="11"/>
  <c r="CW23" i="7"/>
  <c r="L18" i="11" s="1"/>
  <c r="K25" i="11"/>
  <c r="CW30" i="7"/>
  <c r="L25" i="11" s="1"/>
  <c r="O12" i="11"/>
  <c r="DB17" i="7"/>
  <c r="P12" i="11" s="1"/>
  <c r="K19" i="11"/>
  <c r="CW24" i="7"/>
  <c r="L19" i="11" s="1"/>
  <c r="K21" i="11"/>
  <c r="CW26" i="7"/>
  <c r="L21" i="11" s="1"/>
  <c r="K31" i="11"/>
  <c r="CW36" i="7"/>
  <c r="L31" i="11" s="1"/>
  <c r="K30" i="11"/>
  <c r="CW35" i="7"/>
  <c r="L30" i="11" s="1"/>
  <c r="K14" i="11"/>
  <c r="CW19" i="7"/>
  <c r="L14" i="11" s="1"/>
  <c r="K40" i="11"/>
  <c r="CW45" i="7"/>
  <c r="L40" i="11" s="1"/>
  <c r="K24" i="11"/>
  <c r="CW29" i="7"/>
  <c r="L24" i="11" s="1"/>
  <c r="K26" i="11"/>
  <c r="CW31" i="7"/>
  <c r="L26" i="11" s="1"/>
  <c r="K17" i="11"/>
  <c r="CW22" i="7"/>
  <c r="L17" i="11" s="1"/>
  <c r="K42" i="11"/>
  <c r="CW47" i="7"/>
  <c r="L42" i="11" s="1"/>
  <c r="O26" i="11"/>
  <c r="DB31" i="7"/>
  <c r="P26" i="11" s="1"/>
  <c r="O10" i="11"/>
  <c r="DB15" i="7"/>
  <c r="P10" i="11" s="1"/>
  <c r="O33" i="11"/>
  <c r="DB38" i="7"/>
  <c r="P33" i="11" s="1"/>
  <c r="O17" i="11"/>
  <c r="DB22" i="7"/>
  <c r="P17" i="11" s="1"/>
  <c r="O36" i="11"/>
  <c r="DB41" i="7"/>
  <c r="P36" i="11" s="1"/>
  <c r="K20" i="11"/>
  <c r="CW25" i="7"/>
  <c r="L20" i="11" s="1"/>
  <c r="O43" i="11"/>
  <c r="DB48" i="7"/>
  <c r="P43" i="11" s="1"/>
  <c r="O27" i="11"/>
  <c r="DB32" i="7"/>
  <c r="P27" i="11" s="1"/>
  <c r="O11" i="11"/>
  <c r="DB16" i="7"/>
  <c r="P11" i="11" s="1"/>
  <c r="O38" i="11"/>
  <c r="DB43" i="7"/>
  <c r="P38" i="11" s="1"/>
  <c r="O22" i="11"/>
  <c r="DB27" i="7"/>
  <c r="P22" i="11" s="1"/>
  <c r="K45" i="11"/>
  <c r="CW50" i="7"/>
  <c r="L45" i="11" s="1"/>
  <c r="O29" i="11"/>
  <c r="DB34" i="7"/>
  <c r="P29" i="11" s="1"/>
  <c r="O13" i="11"/>
  <c r="DB18" i="7"/>
  <c r="P13" i="11" s="1"/>
  <c r="K16" i="11"/>
  <c r="CW21" i="7"/>
  <c r="L16" i="11" s="1"/>
  <c r="O39" i="11"/>
  <c r="DB44" i="7"/>
  <c r="P39" i="11" s="1"/>
  <c r="O23" i="11"/>
  <c r="DB28" i="7"/>
  <c r="P23" i="11" s="1"/>
  <c r="O34" i="11"/>
  <c r="DB39" i="7"/>
  <c r="P34" i="11" s="1"/>
  <c r="O41" i="11"/>
  <c r="DB46" i="7"/>
  <c r="P41" i="11" s="1"/>
  <c r="O44" i="11"/>
  <c r="DB49" i="7"/>
  <c r="P44" i="11" s="1"/>
  <c r="O28" i="11"/>
  <c r="DB33" i="7"/>
  <c r="P28" i="11" s="1"/>
  <c r="O35" i="11"/>
  <c r="DB40" i="7"/>
  <c r="P35" i="11" s="1"/>
  <c r="O37" i="11"/>
  <c r="DB42" i="7"/>
  <c r="P37" i="11" s="1"/>
  <c r="O15" i="11"/>
  <c r="DB20" i="7"/>
  <c r="P15" i="11" s="1"/>
  <c r="O32" i="11"/>
  <c r="DB37" i="7"/>
  <c r="P32" i="11" s="1"/>
  <c r="O18" i="11"/>
  <c r="DB23" i="7"/>
  <c r="P18" i="11" s="1"/>
  <c r="O25" i="11"/>
  <c r="DB30" i="7"/>
  <c r="P25" i="11" s="1"/>
  <c r="K12" i="11"/>
  <c r="CW17" i="7"/>
  <c r="L12" i="11" s="1"/>
  <c r="O19" i="11"/>
  <c r="DB24" i="7"/>
  <c r="P19" i="11" s="1"/>
  <c r="O21" i="11"/>
  <c r="DB26" i="7"/>
  <c r="P21" i="11" s="1"/>
  <c r="O31" i="11"/>
  <c r="DB36" i="7"/>
  <c r="P31" i="11" s="1"/>
  <c r="O30" i="11"/>
  <c r="DB35" i="7"/>
  <c r="P30" i="11" s="1"/>
  <c r="O14" i="11"/>
  <c r="DB19" i="7"/>
  <c r="P14" i="11" s="1"/>
  <c r="O40" i="11"/>
  <c r="DB45" i="7"/>
  <c r="P40" i="11" s="1"/>
  <c r="O24" i="11"/>
  <c r="DB29" i="7"/>
  <c r="P24" i="11" s="1"/>
  <c r="K9" i="11"/>
  <c r="CV51" i="7"/>
  <c r="CW14" i="7"/>
  <c r="O42" i="11"/>
  <c r="DB47" i="7"/>
  <c r="P42" i="11" s="1"/>
  <c r="K33" i="11"/>
  <c r="CW38" i="7"/>
  <c r="L33" i="11" s="1"/>
  <c r="O20" i="11"/>
  <c r="DB25" i="7"/>
  <c r="P20" i="11" s="1"/>
  <c r="O9" i="11"/>
  <c r="DA51" i="7"/>
  <c r="O46" i="11" s="1"/>
  <c r="H16" i="12" s="1"/>
  <c r="DB14" i="7"/>
  <c r="K36" i="11"/>
  <c r="CW41" i="7"/>
  <c r="L36" i="11" s="1"/>
  <c r="H42" i="11"/>
  <c r="DD47" i="7"/>
  <c r="Q42" i="11" s="1"/>
  <c r="DF47" i="7"/>
  <c r="R42" i="11" s="1"/>
  <c r="H26" i="11"/>
  <c r="DF31" i="7"/>
  <c r="R26" i="11" s="1"/>
  <c r="DD31" i="7"/>
  <c r="Q26" i="11" s="1"/>
  <c r="H10" i="11"/>
  <c r="DD15" i="7"/>
  <c r="Q10" i="11" s="1"/>
  <c r="DF15" i="7"/>
  <c r="R10" i="11" s="1"/>
  <c r="H33" i="11"/>
  <c r="DF38" i="7"/>
  <c r="R33" i="11" s="1"/>
  <c r="DD38" i="7"/>
  <c r="Q33" i="11" s="1"/>
  <c r="DF22" i="7"/>
  <c r="R17" i="11" s="1"/>
  <c r="DD22" i="7"/>
  <c r="Q17" i="11" s="1"/>
  <c r="H17" i="11"/>
  <c r="H36" i="11"/>
  <c r="DF41" i="7"/>
  <c r="R36" i="11" s="1"/>
  <c r="DD41" i="7"/>
  <c r="Q36" i="11" s="1"/>
  <c r="H20" i="11"/>
  <c r="DD25" i="7"/>
  <c r="Q20" i="11" s="1"/>
  <c r="DF25" i="7"/>
  <c r="R20" i="11" s="1"/>
  <c r="H43" i="11"/>
  <c r="DF48" i="7"/>
  <c r="R43" i="11" s="1"/>
  <c r="DD48" i="7"/>
  <c r="Q43" i="11" s="1"/>
  <c r="H27" i="11"/>
  <c r="DF32" i="7"/>
  <c r="R27" i="11" s="1"/>
  <c r="DD32" i="7"/>
  <c r="Q27" i="11" s="1"/>
  <c r="H11" i="11"/>
  <c r="DF16" i="7"/>
  <c r="R11" i="11" s="1"/>
  <c r="DD16" i="7"/>
  <c r="Q11" i="11" s="1"/>
  <c r="DF43" i="7"/>
  <c r="R38" i="11" s="1"/>
  <c r="H38" i="11"/>
  <c r="DD43" i="7"/>
  <c r="Q38" i="11" s="1"/>
  <c r="H22" i="11"/>
  <c r="DF27" i="7"/>
  <c r="R22" i="11" s="1"/>
  <c r="DD27" i="7"/>
  <c r="Q22" i="11" s="1"/>
  <c r="H45" i="11"/>
  <c r="DF50" i="7"/>
  <c r="R45" i="11" s="1"/>
  <c r="DD50" i="7"/>
  <c r="Q45" i="11" s="1"/>
  <c r="H29" i="11"/>
  <c r="DF34" i="7"/>
  <c r="R29" i="11" s="1"/>
  <c r="DD34" i="7"/>
  <c r="Q29" i="11" s="1"/>
  <c r="DF18" i="7"/>
  <c r="R13" i="11" s="1"/>
  <c r="H13" i="11"/>
  <c r="DD18" i="7"/>
  <c r="Q13" i="11" s="1"/>
  <c r="H16" i="11"/>
  <c r="DD21" i="7"/>
  <c r="Q16" i="11" s="1"/>
  <c r="DF21" i="7"/>
  <c r="R16" i="11" s="1"/>
  <c r="H39" i="11"/>
  <c r="DF44" i="7"/>
  <c r="R39" i="11" s="1"/>
  <c r="DD44" i="7"/>
  <c r="Q39" i="11" s="1"/>
  <c r="H23" i="11"/>
  <c r="DF28" i="7"/>
  <c r="R23" i="11" s="1"/>
  <c r="DD28" i="7"/>
  <c r="Q23" i="11" s="1"/>
  <c r="H34" i="11"/>
  <c r="DF39" i="7"/>
  <c r="R34" i="11" s="1"/>
  <c r="DD39" i="7"/>
  <c r="Q34" i="11" s="1"/>
  <c r="H41" i="11"/>
  <c r="DD46" i="7"/>
  <c r="Q41" i="11" s="1"/>
  <c r="DF46" i="7"/>
  <c r="R41" i="11" s="1"/>
  <c r="H44" i="11"/>
  <c r="DD49" i="7"/>
  <c r="Q44" i="11" s="1"/>
  <c r="DF49" i="7"/>
  <c r="R44" i="11" s="1"/>
  <c r="H28" i="11"/>
  <c r="DD33" i="7"/>
  <c r="Q28" i="11" s="1"/>
  <c r="DF33" i="7"/>
  <c r="R28" i="11" s="1"/>
  <c r="H35" i="11"/>
  <c r="DF40" i="7"/>
  <c r="R35" i="11" s="1"/>
  <c r="DD40" i="7"/>
  <c r="Q35" i="11" s="1"/>
  <c r="H37" i="11"/>
  <c r="DD42" i="7"/>
  <c r="Q37" i="11" s="1"/>
  <c r="DF42" i="7"/>
  <c r="R37" i="11" s="1"/>
  <c r="H15" i="11"/>
  <c r="DD20" i="7"/>
  <c r="Q15" i="11" s="1"/>
  <c r="DF20" i="7"/>
  <c r="R15" i="11" s="1"/>
  <c r="H32" i="11"/>
  <c r="DD37" i="7"/>
  <c r="Q32" i="11" s="1"/>
  <c r="DF37" i="7"/>
  <c r="R32" i="11" s="1"/>
  <c r="H18" i="11"/>
  <c r="DF23" i="7"/>
  <c r="R18" i="11" s="1"/>
  <c r="DD23" i="7"/>
  <c r="Q18" i="11" s="1"/>
  <c r="H25" i="11"/>
  <c r="DF30" i="7"/>
  <c r="R25" i="11" s="1"/>
  <c r="DD30" i="7"/>
  <c r="Q25" i="11" s="1"/>
  <c r="H12" i="11"/>
  <c r="DD17" i="7"/>
  <c r="Q12" i="11" s="1"/>
  <c r="DF17" i="7"/>
  <c r="R12" i="11" s="1"/>
  <c r="H19" i="11"/>
  <c r="DF24" i="7"/>
  <c r="R19" i="11" s="1"/>
  <c r="DD24" i="7"/>
  <c r="Q19" i="11" s="1"/>
  <c r="DF26" i="7"/>
  <c r="R21" i="11" s="1"/>
  <c r="DD26" i="7"/>
  <c r="Q21" i="11" s="1"/>
  <c r="H21" i="11"/>
  <c r="H31" i="11"/>
  <c r="DF36" i="7"/>
  <c r="R31" i="11" s="1"/>
  <c r="DD36" i="7"/>
  <c r="Q31" i="11" s="1"/>
  <c r="H30" i="11"/>
  <c r="DF35" i="7"/>
  <c r="R30" i="11" s="1"/>
  <c r="DD35" i="7"/>
  <c r="Q30" i="11" s="1"/>
  <c r="H14" i="11"/>
  <c r="DF19" i="7"/>
  <c r="R14" i="11" s="1"/>
  <c r="DD19" i="7"/>
  <c r="Q14" i="11" s="1"/>
  <c r="H40" i="11"/>
  <c r="DF45" i="7"/>
  <c r="R40" i="11" s="1"/>
  <c r="DD45" i="7"/>
  <c r="Q40" i="11" s="1"/>
  <c r="H24" i="11"/>
  <c r="DD29" i="7"/>
  <c r="Q24" i="11" s="1"/>
  <c r="DF29" i="7"/>
  <c r="R24" i="11" s="1"/>
  <c r="CR51" i="7"/>
  <c r="BR18" i="21" s="1"/>
  <c r="H9" i="11"/>
  <c r="DF14" i="7"/>
  <c r="DD14" i="7"/>
  <c r="G46" i="11"/>
  <c r="H14" i="12" s="1"/>
  <c r="H46" i="11" l="1"/>
  <c r="I14" i="12" s="1"/>
  <c r="F18" i="12" s="1"/>
  <c r="DB51" i="7"/>
  <c r="P46" i="11" s="1"/>
  <c r="I16" i="12" s="1"/>
  <c r="P9" i="11"/>
  <c r="CW51" i="7"/>
  <c r="L9" i="11"/>
  <c r="L46" i="11" s="1"/>
  <c r="I15" i="12" s="1"/>
  <c r="Q9" i="11"/>
  <c r="Q46" i="11" s="1"/>
  <c r="DD51" i="7"/>
  <c r="DF51" i="7"/>
  <c r="R9" i="11"/>
  <c r="R46" i="11" s="1"/>
  <c r="F21" i="12" s="1"/>
  <c r="K46" i="11"/>
  <c r="H15" i="12" s="1"/>
  <c r="F19" i="12" l="1"/>
</calcChain>
</file>

<file path=xl/sharedStrings.xml><?xml version="1.0" encoding="utf-8"?>
<sst xmlns="http://schemas.openxmlformats.org/spreadsheetml/2006/main" count="1286" uniqueCount="477">
  <si>
    <t>分析ツール（観光消費）／留意事項</t>
  </si>
  <si>
    <t>産業連関表を用いた経済（生産）波及効果の推計は、ひとつの経済モデルであって、</t>
  </si>
  <si>
    <t>その結果は理論的なものであることから、必ずしも完璧なものではありません。</t>
  </si>
  <si>
    <r>
      <rPr>
        <sz val="9"/>
        <rFont val="ＭＳ Ｐ明朝"/>
        <family val="1"/>
        <charset val="128"/>
      </rPr>
      <t>そこで、結果を利用する際には、次のような</t>
    </r>
    <r>
      <rPr>
        <sz val="9"/>
        <color rgb="FFFF0000"/>
        <rFont val="ＭＳ Ｐゴシック"/>
        <family val="3"/>
        <charset val="128"/>
      </rPr>
      <t>前提条件</t>
    </r>
    <r>
      <rPr>
        <sz val="9"/>
        <rFont val="ＭＳ Ｐ明朝"/>
        <family val="1"/>
        <charset val="128"/>
      </rPr>
      <t>に留意する必要があります。</t>
    </r>
  </si>
  <si>
    <t>分析について</t>
  </si>
  <si>
    <t>分析ツールについて</t>
  </si>
  <si>
    <t>１　産業連関表は推計に基づいて作成されていること。</t>
  </si>
  <si>
    <t>２　産業連関表作成時点と分析対象時点の産業構造とは完全に一致しないこと。</t>
  </si>
  <si>
    <t>　２次間接波及効果まで試算できます。</t>
  </si>
  <si>
    <r>
      <rPr>
        <sz val="9"/>
        <rFont val="ＭＳ Ｐ明朝"/>
        <family val="1"/>
        <charset val="128"/>
      </rPr>
      <t>３　</t>
    </r>
    <r>
      <rPr>
        <sz val="9"/>
        <color rgb="FFFF0000"/>
        <rFont val="ＭＳ Ｐゴシック"/>
        <family val="3"/>
        <charset val="128"/>
      </rPr>
      <t>全ての生産は「最終需要（消費、投資、輸移出）」を満たすため</t>
    </r>
    <r>
      <rPr>
        <sz val="9"/>
        <rFont val="ＭＳ Ｐ明朝"/>
        <family val="1"/>
        <charset val="128"/>
      </rPr>
      <t>に行われ、</t>
    </r>
  </si>
  <si>
    <r>
      <rPr>
        <sz val="9"/>
        <rFont val="ＭＳ Ｐ明朝"/>
        <family val="1"/>
        <charset val="128"/>
      </rPr>
      <t>　生産能力に限界がないなど、生産を行う上での</t>
    </r>
    <r>
      <rPr>
        <sz val="9"/>
        <color rgb="FFFF0000"/>
        <rFont val="ＭＳ Ｐゴシック"/>
        <family val="3"/>
        <charset val="128"/>
      </rPr>
      <t>「制約条件（ボトルネック）」はない</t>
    </r>
  </si>
  <si>
    <t>　マージン率を使用しています。</t>
  </si>
  <si>
    <t>　ものとしていること。</t>
  </si>
  <si>
    <t>３　２次間接波及効果は、誘発された雇用者所得の一部が消費に回るものとし、消費</t>
  </si>
  <si>
    <r>
      <rPr>
        <sz val="9"/>
        <rFont val="ＭＳ Ｐ明朝"/>
        <family val="1"/>
        <charset val="128"/>
      </rPr>
      <t>４　各部門の</t>
    </r>
    <r>
      <rPr>
        <sz val="9"/>
        <color rgb="FFFF0000"/>
        <rFont val="ＭＳ Ｐゴシック"/>
        <family val="3"/>
        <charset val="128"/>
      </rPr>
      <t>「投入構造」は一定</t>
    </r>
    <r>
      <rPr>
        <sz val="9"/>
        <rFont val="ＭＳ Ｐ明朝"/>
        <family val="1"/>
        <charset val="128"/>
      </rPr>
      <t>であり、規模の経済等はないものとしていること。</t>
    </r>
  </si>
  <si>
    <t>　　生産が２倍になれば原材料等の投入量も２倍になる「線形的比例関係」を仮定</t>
  </si>
  <si>
    <t>　者世帯　消費支出÷実収入）を算出し、使用しています。</t>
  </si>
  <si>
    <t>　しているが、実際には大量生産等を行うことにより投入量が減るなどの変化も考え</t>
  </si>
  <si>
    <t>　られます。</t>
  </si>
  <si>
    <t>　消費支出の構成比を使用しています。</t>
  </si>
  <si>
    <t>５　各部門が生産活動を個別に行った効果の和は、それら部門が同時に行ったとき</t>
  </si>
  <si>
    <t>　の総効果に等しいこと。</t>
  </si>
  <si>
    <t>　　雇用誘発数は理論上の数値です。現実の生産活動においては、所定時間外労働</t>
  </si>
  <si>
    <r>
      <rPr>
        <sz val="9"/>
        <rFont val="ＭＳ Ｐ明朝"/>
        <family val="1"/>
        <charset val="128"/>
      </rPr>
      <t>　　つまり、各生産活動間の相互干渉はなく、</t>
    </r>
    <r>
      <rPr>
        <sz val="9"/>
        <color rgb="FFFF0000"/>
        <rFont val="ＭＳ Ｐゴシック"/>
        <family val="3"/>
        <charset val="128"/>
      </rPr>
      <t>外部経済・外部不経済が存在しない</t>
    </r>
    <r>
      <rPr>
        <sz val="9"/>
        <rFont val="ＭＳ Ｐ明朝"/>
        <family val="1"/>
        <charset val="128"/>
      </rPr>
      <t>こと。</t>
    </r>
  </si>
  <si>
    <t>　や機械の稼働率を上げて対応する場合がありますが、それらを考慮していません。</t>
  </si>
  <si>
    <r>
      <rPr>
        <sz val="9"/>
        <rFont val="ＭＳ Ｐ明朝"/>
        <family val="1"/>
        <charset val="128"/>
      </rPr>
      <t>６　</t>
    </r>
    <r>
      <rPr>
        <sz val="9"/>
        <color rgb="FFFF0000"/>
        <rFont val="ＭＳ Ｐゴシック"/>
        <family val="3"/>
        <charset val="128"/>
      </rPr>
      <t>「生産波及」の中断がない</t>
    </r>
    <r>
      <rPr>
        <sz val="9"/>
        <rFont val="ＭＳ Ｐ明朝"/>
        <family val="1"/>
        <charset val="128"/>
      </rPr>
      <t>ものとしていること。</t>
    </r>
  </si>
  <si>
    <t>５　観光消費分析では、観光客に対して旅行消費に関するアンケートを実施し、その</t>
  </si>
  <si>
    <t>　　生産波及が生じた場合、途中の段階で生産が中断することなく最後まで波及する</t>
  </si>
  <si>
    <t>　消費内容を各部門に振り分けることで、精度の高い分析が可能となりますが、アンケ</t>
  </si>
  <si>
    <t>　ものと仮定しているが、実際の部門間取引の過程では次のようなことが存在するため、</t>
  </si>
  <si>
    <r>
      <rPr>
        <sz val="9"/>
        <rFont val="ＭＳ Ｐ明朝"/>
        <family val="1"/>
        <charset val="128"/>
      </rPr>
      <t>　ートを実施できないときは</t>
    </r>
    <r>
      <rPr>
        <sz val="9"/>
        <color rgb="FFFF0000"/>
        <rFont val="ＭＳ Ｐゴシック"/>
        <family val="3"/>
        <charset val="128"/>
      </rPr>
      <t>「観光消費推計シート」　</t>
    </r>
    <r>
      <rPr>
        <sz val="9"/>
        <rFont val="ＭＳ Ｐ明朝"/>
        <family val="1"/>
        <charset val="128"/>
      </rPr>
      <t>を利用してください。</t>
    </r>
  </si>
  <si>
    <t>　途中で中断する場合があります。</t>
  </si>
  <si>
    <t>　　（１）　各部門において生産能力を上回る需要が生じた場合、その需要増に応える</t>
  </si>
  <si>
    <t>　　　　 だけの生産余力がなければ生産波及は中断します。</t>
  </si>
  <si>
    <t>　　（２）　在庫を過剰に抱えている部門において、需要増に対してその全てを生産増で</t>
  </si>
  <si>
    <t>６　マージン率、自給率、消費転換率は、入力①～③シートにおいて、利用者が任意に</t>
  </si>
  <si>
    <t>　　　　 賄わず、在庫を取り崩して対応するならば、その部門で生産波及は中断します。</t>
  </si>
  <si>
    <r>
      <rPr>
        <sz val="9"/>
        <rFont val="ＭＳ Ｐ明朝"/>
        <family val="1"/>
        <charset val="128"/>
      </rPr>
      <t xml:space="preserve"> 　</t>
    </r>
    <r>
      <rPr>
        <sz val="9"/>
        <color rgb="FFFF0000"/>
        <rFont val="ＭＳ Ｐゴシック"/>
        <family val="3"/>
        <charset val="128"/>
      </rPr>
      <t>設定することも可能</t>
    </r>
    <r>
      <rPr>
        <sz val="9"/>
        <rFont val="ＭＳ Ｐ明朝"/>
        <family val="1"/>
        <charset val="128"/>
      </rPr>
      <t>です。</t>
    </r>
  </si>
  <si>
    <t>　　（３）　生産増を賄うだけの原材料等の経済資源が確保できなければ、生産波及は</t>
  </si>
  <si>
    <t xml:space="preserve">         中断します。</t>
  </si>
  <si>
    <r>
      <rPr>
        <sz val="9"/>
        <rFont val="ＭＳ Ｐ明朝"/>
        <family val="1"/>
        <charset val="128"/>
      </rPr>
      <t>７　</t>
    </r>
    <r>
      <rPr>
        <sz val="9"/>
        <color rgb="FFFF0000"/>
        <rFont val="ＭＳ Ｐゴシック"/>
        <family val="3"/>
        <charset val="128"/>
      </rPr>
      <t>与件データ、各種係数等の設定によって推計結果が異なる</t>
    </r>
    <r>
      <rPr>
        <sz val="9"/>
        <rFont val="ＭＳ Ｐ明朝"/>
        <family val="1"/>
        <charset val="128"/>
      </rPr>
      <t>こと。</t>
    </r>
  </si>
  <si>
    <t>その他</t>
  </si>
  <si>
    <t>８　分析ツールは、あくまで最終的な波及効果を計算するためのものであり、実際に</t>
  </si>
  <si>
    <t>　波及効果が達成される時期は明確ではないこと。</t>
  </si>
  <si>
    <t>１　この分析ツールは、産業連関表を使った分析方法の一例としてご活用ください。</t>
  </si>
  <si>
    <t>９　２次間接波及効果の対象は雇用者所得のみとしていること。</t>
  </si>
  <si>
    <r>
      <rPr>
        <sz val="9"/>
        <rFont val="ＭＳ Ｐ明朝"/>
        <family val="1"/>
        <charset val="128"/>
      </rPr>
      <t>２　</t>
    </r>
    <r>
      <rPr>
        <sz val="9"/>
        <color rgb="FFFF0000"/>
        <rFont val="ＭＳ Ｐゴシック"/>
        <family val="3"/>
        <charset val="128"/>
      </rPr>
      <t>分析結果は新潟県が保証するものではありません。</t>
    </r>
  </si>
  <si>
    <t>　　農家をはじめとする個人事業主の所得は営業余剰となり、雇用者所得には含まれま</t>
  </si>
  <si>
    <t>　せん。</t>
  </si>
  <si>
    <t>観光消費推計シート</t>
  </si>
  <si>
    <t>「１」「２」「３」のうちいずれか１つのみを選び（重複不可）、宿泊者・日帰り者別に人数もしくは金額を色のついたセルに入力してください。</t>
  </si>
  <si>
    <t>来場者数を把握している場合</t>
  </si>
  <si>
    <t>宿泊⇒</t>
  </si>
  <si>
    <t>日帰り⇒</t>
  </si>
  <si>
    <t>計</t>
  </si>
  <si>
    <t>（人）</t>
  </si>
  <si>
    <t>【前提条件等】</t>
  </si>
  <si>
    <t>消費支出総額を把握している場合</t>
  </si>
  <si>
    <t>（千円）</t>
  </si>
  <si>
    <t>交通費</t>
  </si>
  <si>
    <t>・来場者の消費支出額は来場の旅行中の費用を対象とし、旅行前後の費用等を含まないもの</t>
  </si>
  <si>
    <t>宿泊費</t>
  </si>
  <si>
    <t>　とします。</t>
  </si>
  <si>
    <t>費目別の消費支出額を把握している場合</t>
  </si>
  <si>
    <t>飲食費</t>
  </si>
  <si>
    <t xml:space="preserve">・訪日外国人の来場者についても国内からの来場者と同じ取扱いとします。
</t>
  </si>
  <si>
    <t>土産代・買物代</t>
  </si>
  <si>
    <t>・宿泊者は全て県外者とみなし、交通費については県外での消費も考慮し、全額の２分の１を</t>
  </si>
  <si>
    <t>入場料・施設利用料</t>
  </si>
  <si>
    <r>
      <rPr>
        <sz val="11"/>
        <rFont val="ＭＳ Ｐゴシック"/>
        <family val="3"/>
        <charset val="128"/>
      </rPr>
      <t>　計上します。日帰り者は全て県内者として交通費の全額を計上します。</t>
    </r>
    <r>
      <rPr>
        <sz val="11"/>
        <color theme="7"/>
        <rFont val="ＭＳ Ｐゴシック"/>
        <family val="3"/>
        <charset val="128"/>
      </rPr>
      <t>（※１着色部）</t>
    </r>
  </si>
  <si>
    <t xml:space="preserve">・宿泊者は全てホテル・旅館等の有料施設を利用するものとします。
</t>
  </si>
  <si>
    <t>来場者の県内消費支出額と内訳</t>
  </si>
  <si>
    <t>対応する</t>
  </si>
  <si>
    <t>消費</t>
  </si>
  <si>
    <t>内</t>
  </si>
  <si>
    <t>費目</t>
  </si>
  <si>
    <t>消費額単価(円/1人1回)</t>
  </si>
  <si>
    <t>消費額構成比（％）</t>
  </si>
  <si>
    <t>産業連関表部門分類</t>
  </si>
  <si>
    <t>支出額</t>
  </si>
  <si>
    <t>容</t>
  </si>
  <si>
    <t>宿泊</t>
  </si>
  <si>
    <t>日帰り</t>
  </si>
  <si>
    <t>宿泊※1</t>
  </si>
  <si>
    <t>合計</t>
  </si>
  <si>
    <t>(37部門)</t>
  </si>
  <si>
    <t>（百万円）</t>
  </si>
  <si>
    <t>交</t>
  </si>
  <si>
    <t>57</t>
  </si>
  <si>
    <t>運輸・郵便</t>
  </si>
  <si>
    <t>01</t>
  </si>
  <si>
    <t>06</t>
  </si>
  <si>
    <t>鉱業</t>
  </si>
  <si>
    <t>11</t>
  </si>
  <si>
    <t>飲食料品</t>
  </si>
  <si>
    <t>15</t>
  </si>
  <si>
    <t>繊維製品</t>
  </si>
  <si>
    <t>16</t>
  </si>
  <si>
    <t>パルプ・紙・木製品</t>
  </si>
  <si>
    <t>20</t>
  </si>
  <si>
    <t>化学製品</t>
  </si>
  <si>
    <t>21</t>
  </si>
  <si>
    <t>石油・石炭製品</t>
  </si>
  <si>
    <t>66</t>
  </si>
  <si>
    <t>対事業所サービス</t>
  </si>
  <si>
    <t>22</t>
  </si>
  <si>
    <t>25</t>
  </si>
  <si>
    <t>窯業・土石製品</t>
  </si>
  <si>
    <t>26</t>
  </si>
  <si>
    <t>鉄鋼</t>
  </si>
  <si>
    <t>27</t>
  </si>
  <si>
    <t>非鉄金属</t>
  </si>
  <si>
    <t>宿</t>
  </si>
  <si>
    <t>67</t>
  </si>
  <si>
    <t>対個人サービス</t>
  </si>
  <si>
    <t>28</t>
  </si>
  <si>
    <t>金属製品</t>
  </si>
  <si>
    <t>飲</t>
  </si>
  <si>
    <t>29</t>
  </si>
  <si>
    <t>はん用機械</t>
  </si>
  <si>
    <t>土</t>
  </si>
  <si>
    <t>30</t>
  </si>
  <si>
    <t>生産用機械</t>
  </si>
  <si>
    <t>31</t>
  </si>
  <si>
    <t>業務用機械</t>
  </si>
  <si>
    <t>32</t>
  </si>
  <si>
    <t>電子部品</t>
  </si>
  <si>
    <t>33</t>
  </si>
  <si>
    <t>電気機械</t>
  </si>
  <si>
    <t>菓子類</t>
  </si>
  <si>
    <t>34</t>
  </si>
  <si>
    <t>35</t>
  </si>
  <si>
    <t>輸送機械</t>
  </si>
  <si>
    <t>39</t>
  </si>
  <si>
    <t>その他の製造工業製品</t>
  </si>
  <si>
    <t>41</t>
  </si>
  <si>
    <t>建設</t>
  </si>
  <si>
    <t>陶磁器・ガラス製品</t>
  </si>
  <si>
    <t>46</t>
  </si>
  <si>
    <t>47</t>
  </si>
  <si>
    <t>水道</t>
  </si>
  <si>
    <t>48</t>
  </si>
  <si>
    <t>廃棄物処理</t>
  </si>
  <si>
    <t>51</t>
  </si>
  <si>
    <t>商業</t>
  </si>
  <si>
    <t>53</t>
  </si>
  <si>
    <t>金融・保険</t>
  </si>
  <si>
    <t>55</t>
  </si>
  <si>
    <t>不動産</t>
  </si>
  <si>
    <t>59</t>
  </si>
  <si>
    <t>情報通信</t>
  </si>
  <si>
    <t>入</t>
  </si>
  <si>
    <t>61</t>
  </si>
  <si>
    <t>公務</t>
  </si>
  <si>
    <t>63</t>
  </si>
  <si>
    <t>教育・研究</t>
  </si>
  <si>
    <t>64</t>
  </si>
  <si>
    <t>医療・福祉</t>
  </si>
  <si>
    <t>65</t>
  </si>
  <si>
    <t>68</t>
  </si>
  <si>
    <t>事務用品</t>
  </si>
  <si>
    <t>69</t>
  </si>
  <si>
    <t>分類不明</t>
  </si>
  <si>
    <t>↑</t>
  </si>
  <si>
    <t>他</t>
  </si>
  <si>
    <t>旅行支出計</t>
  </si>
  <si>
    <t>延べ旅行者数（千人）</t>
  </si>
  <si>
    <t>注意：この表は、全国の平均的な消費行動の数値です。</t>
  </si>
  <si>
    <t>　　　　例えば分析事例によって「テーマパーク・遊園地・博覧会へは行かない」ということが明白な場合は、</t>
  </si>
  <si>
    <t>　　　　「消費額単価(円/1人1回)」欄を０にするなど、調整して利用することもできます。</t>
  </si>
  <si>
    <t>入力①シート</t>
  </si>
  <si>
    <t>【新規需要額入力】</t>
  </si>
  <si>
    <t>・このシートは、「波及効果計算」の前段として、「新規需要額」を「生産者価格」に変換するシートです。</t>
  </si>
  <si>
    <t>・新潟県産業連関表は「生産者価格」で作成されているので、最初に設定する「新規需要額」が「購入者価格」の場合、これを「生産者価格」に変換する必要があります。</t>
  </si>
  <si>
    <t>・購入者価格（A）欄に入力すると、（G）欄で生産者価格に変換されます。商業、運輸欄には他部門からのマージン額が加算されます。</t>
  </si>
  <si>
    <t>・「生産者価格」は生産者が出荷するときの価格、「購入者価格」は消費者が実際に購入する価格です。</t>
  </si>
  <si>
    <t>・生産者価格には流通コスト（商業マージン＋運輸マージン）を含みません。</t>
  </si>
  <si>
    <t>　　⇒生産者価格＋商業マージン＋運輸マージン＝購入者価格</t>
  </si>
  <si>
    <t xml:space="preserve">・マージンを詳細に把握できればそれを利用しますが、わからなければ全国表を用いてマージン率を算出します。
</t>
  </si>
  <si>
    <t>↓アンケート等によって、部門別の需要額を把握している場合はこちらに入力してください。</t>
  </si>
  <si>
    <t>　 把握していない場合は、「観光消費推計シート」で計算をした値を貼り付けてください。</t>
  </si>
  <si>
    <t>（単位：百万円）</t>
  </si>
  <si>
    <t>新規需要額入力</t>
  </si>
  <si>
    <t>Aを生産者価格に変換</t>
  </si>
  <si>
    <t>新規需要額の合計</t>
  </si>
  <si>
    <t>購入者価格</t>
  </si>
  <si>
    <t>生産者価格</t>
  </si>
  <si>
    <t>商業マージン率</t>
  </si>
  <si>
    <t>運輸マージン率</t>
  </si>
  <si>
    <t>商業マージン</t>
  </si>
  <si>
    <t>運輸マージン</t>
  </si>
  <si>
    <t>部門分類</t>
  </si>
  <si>
    <t>A</t>
  </si>
  <si>
    <t>B</t>
  </si>
  <si>
    <t>C</t>
  </si>
  <si>
    <t>D</t>
  </si>
  <si>
    <t>E=（A×C)</t>
  </si>
  <si>
    <t>F=（A×D）</t>
  </si>
  <si>
    <t>G=A-(E+F)</t>
  </si>
  <si>
    <t>B+G</t>
  </si>
  <si>
    <t>-</t>
  </si>
  <si>
    <t>入力②シート</t>
  </si>
  <si>
    <t>【自給率入力】</t>
  </si>
  <si>
    <t>・このシートは、「新規需要額」に対して「県産品で対応する割合（＝自給率）」を設定するシートです。</t>
  </si>
  <si>
    <t>・需要のすべてを県産品で対応する場合は、「独自設定自給率」欄の該当部門に「１」（=100％）を、独自の率がある場合はその率を入力してください。</t>
  </si>
  <si>
    <t>（参考）</t>
  </si>
  <si>
    <t>観光用</t>
  </si>
  <si>
    <t>独自設定</t>
  </si>
  <si>
    <t>県産業連関表</t>
  </si>
  <si>
    <t>自給率</t>
  </si>
  <si>
    <t>入力③シート</t>
  </si>
  <si>
    <t>【消費転換率入力】</t>
  </si>
  <si>
    <t>・このシートは、２次間接波及効果の計算にあたって、直接効果及び１次間接波及効果の影響で増加した「雇用者所得」のうち、</t>
  </si>
  <si>
    <t xml:space="preserve"> 消費に向けられる割合（＝消費転換率）を設定するシートです。</t>
  </si>
  <si>
    <t>・初期設定以外の消費転換率を利用する場合は、以下のセルをクリックして選択してください。</t>
  </si>
  <si>
    <t>・独自に設定する場合は、一覧表の下段に「数値」、「説明」を入力してください。</t>
  </si>
  <si>
    <t>←設定する数値</t>
  </si>
  <si>
    <t>　　ドロップダウンリストで設定できます。</t>
  </si>
  <si>
    <t>　　（セルをクリックして選択してください。）</t>
  </si>
  <si>
    <t>数値</t>
  </si>
  <si>
    <t>説明</t>
  </si>
  <si>
    <t>←初期設定値</t>
  </si>
  <si>
    <t>←独自に設定する場合は、入力してください。</t>
  </si>
  <si>
    <t xml:space="preserve">   説明欄は「まとめ」シートに反映されます。</t>
  </si>
  <si>
    <t>波及効果計算シート</t>
  </si>
  <si>
    <t>他のシートからのリンク</t>
  </si>
  <si>
    <t>産業連関表より</t>
  </si>
  <si>
    <t>　生産誘発額（経済波及効果）の計算</t>
  </si>
  <si>
    <t>　粗付加価値誘発額の計算</t>
  </si>
  <si>
    <t>　雇用者所得誘発額の計算</t>
  </si>
  <si>
    <t>　就業誘発数・雇用誘発数の計算</t>
  </si>
  <si>
    <t>①</t>
  </si>
  <si>
    <t xml:space="preserve"> ①'</t>
  </si>
  <si>
    <t>②</t>
  </si>
  <si>
    <t xml:space="preserve"> ②'</t>
  </si>
  <si>
    <t>③</t>
  </si>
  <si>
    <t>④</t>
  </si>
  <si>
    <t>⑤</t>
  </si>
  <si>
    <t>⑥</t>
  </si>
  <si>
    <t>⑦</t>
  </si>
  <si>
    <t>⑧</t>
  </si>
  <si>
    <t>⑨</t>
  </si>
  <si>
    <t>⑩</t>
  </si>
  <si>
    <t>⑪</t>
  </si>
  <si>
    <t>⑫</t>
  </si>
  <si>
    <t>⑬</t>
  </si>
  <si>
    <t>⑭</t>
  </si>
  <si>
    <t>⑮</t>
  </si>
  <si>
    <t>⑯</t>
  </si>
  <si>
    <t>⑰</t>
  </si>
  <si>
    <t>⑱</t>
  </si>
  <si>
    <t>⑲</t>
  </si>
  <si>
    <t>⑳</t>
  </si>
  <si>
    <t>㉑</t>
  </si>
  <si>
    <t>㉒</t>
  </si>
  <si>
    <t>㉓</t>
  </si>
  <si>
    <t>㉔</t>
  </si>
  <si>
    <t>㉕</t>
  </si>
  <si>
    <t>㉖</t>
  </si>
  <si>
    <t>㉗</t>
  </si>
  <si>
    <t>㉘</t>
  </si>
  <si>
    <t>㉙</t>
  </si>
  <si>
    <t>㉚</t>
  </si>
  <si>
    <t>㉛</t>
  </si>
  <si>
    <t>㉜</t>
  </si>
  <si>
    <t>㉝</t>
  </si>
  <si>
    <t>新規</t>
  </si>
  <si>
    <t>県産品</t>
  </si>
  <si>
    <t>県内</t>
  </si>
  <si>
    <t>　投入係数（01列以外は表示省略）</t>
  </si>
  <si>
    <t>中間投入</t>
  </si>
  <si>
    <t>　逆行列係数（01列以外は表示省略）</t>
  </si>
  <si>
    <t>生産</t>
  </si>
  <si>
    <t>雇用者</t>
  </si>
  <si>
    <t>民間消費</t>
  </si>
  <si>
    <t>粗付加</t>
  </si>
  <si>
    <t>就業係数</t>
  </si>
  <si>
    <t>就業</t>
  </si>
  <si>
    <t>雇用係数</t>
  </si>
  <si>
    <t>雇用</t>
  </si>
  <si>
    <t>需要額</t>
  </si>
  <si>
    <t>対応分</t>
  </si>
  <si>
    <t>増加額</t>
  </si>
  <si>
    <t>誘発額</t>
  </si>
  <si>
    <t>所得率</t>
  </si>
  <si>
    <t>所得</t>
  </si>
  <si>
    <t>転換率</t>
  </si>
  <si>
    <t>支出の</t>
  </si>
  <si>
    <t>価値率</t>
  </si>
  <si>
    <t>価値</t>
  </si>
  <si>
    <t>誘発数</t>
  </si>
  <si>
    <t>（＝自給率）</t>
  </si>
  <si>
    <t>(直接効果)</t>
  </si>
  <si>
    <t>(県産品)</t>
  </si>
  <si>
    <t>(１次間接)</t>
  </si>
  <si>
    <t>(直接＋</t>
  </si>
  <si>
    <t>(総額)</t>
  </si>
  <si>
    <t>構成比</t>
  </si>
  <si>
    <t>（部門別）</t>
  </si>
  <si>
    <t>(２次間接)</t>
  </si>
  <si>
    <t>(総合効果)</t>
  </si>
  <si>
    <t>運輸ﾏｰｼﾞﾝ</t>
  </si>
  <si>
    <t>県産業</t>
  </si>
  <si>
    <t>１次間接)</t>
  </si>
  <si>
    <t>を除く</t>
  </si>
  <si>
    <t>連関表</t>
  </si>
  <si>
    <t>①×②＋</t>
  </si>
  <si>
    <t>【入力①シート】</t>
  </si>
  <si>
    <t>【入力②シート】</t>
  </si>
  <si>
    <t>①'×②'</t>
  </si>
  <si>
    <t>④×③</t>
  </si>
  <si>
    <t>（＝②'）</t>
  </si>
  <si>
    <t>⑤×⑥</t>
  </si>
  <si>
    <t>⑧×⑦</t>
  </si>
  <si>
    <t>③＋⑨</t>
  </si>
  <si>
    <t>⑩×⑪</t>
  </si>
  <si>
    <t>【入力③シート】</t>
  </si>
  <si>
    <t>⑫×⑬</t>
  </si>
  <si>
    <t>⑭×⑮</t>
  </si>
  <si>
    <t>⑥×⑯</t>
  </si>
  <si>
    <t>⑧×⑰</t>
  </si>
  <si>
    <t>③＋⑨＋⑱</t>
  </si>
  <si>
    <t>③×⑳</t>
  </si>
  <si>
    <t>⑨×⑳</t>
  </si>
  <si>
    <t>⑱×⑳</t>
  </si>
  <si>
    <t>㉑＋㉒＋㉓</t>
  </si>
  <si>
    <t>（＝⑪）</t>
  </si>
  <si>
    <t>③×㉕</t>
  </si>
  <si>
    <t>⑨×㉕</t>
  </si>
  <si>
    <t>⑱×㉕</t>
  </si>
  <si>
    <t>㉖＋㉗＋㉘</t>
  </si>
  <si>
    <t>⑲×㉚</t>
  </si>
  <si>
    <t>⑲×㉜</t>
  </si>
  <si>
    <t>農林漁業</t>
  </si>
  <si>
    <t>－</t>
  </si>
  <si>
    <t>プラスチック・ゴム製品</t>
  </si>
  <si>
    <t>情報通信機器</t>
  </si>
  <si>
    <t>他に分類されない会員制団体</t>
  </si>
  <si>
    <t>計算結果シート</t>
  </si>
  <si>
    <t>新潟県内への経済波及効果</t>
  </si>
  <si>
    <t>（単位：百万円、人）</t>
  </si>
  <si>
    <t>生産誘発額</t>
  </si>
  <si>
    <t>粗付加価値誘発額</t>
  </si>
  <si>
    <t>雇用者所得誘発額</t>
  </si>
  <si>
    <t>直接効果</t>
  </si>
  <si>
    <t>１次間接</t>
  </si>
  <si>
    <t>２次間接</t>
  </si>
  <si>
    <t>総合効果</t>
  </si>
  <si>
    <t>波及効果</t>
  </si>
  <si>
    <t>まとめシート</t>
  </si>
  <si>
    <t>【結果】</t>
  </si>
  <si>
    <t>１　前提条件</t>
  </si>
  <si>
    <t>　　新規需要額</t>
  </si>
  <si>
    <t>　　県内需要額（＝直接効果）</t>
  </si>
  <si>
    <t>　　消費転換率</t>
  </si>
  <si>
    <t>消費転換率：</t>
  </si>
  <si>
    <t>２　分析結果</t>
  </si>
  <si>
    <t>１次間接
波及効果</t>
  </si>
  <si>
    <t>２次間接
波及効果</t>
  </si>
  <si>
    <t>　生産誘発額
　　（＝経済波及効果）</t>
  </si>
  <si>
    <t>　粗付加価値誘発額</t>
  </si>
  <si>
    <t>　雇用者所得誘発額</t>
  </si>
  <si>
    <t>　波及効果倍率</t>
  </si>
  <si>
    <t>（倍）</t>
  </si>
  <si>
    <t>生産誘発額（合計）÷新規需要額</t>
  </si>
  <si>
    <t>生産誘発額（合計）÷県内需要額</t>
  </si>
  <si>
    <t>　雇用誘発数</t>
  </si>
  <si>
    <t>　　　　　　　（人）</t>
  </si>
  <si>
    <t>注：四捨五入しているため、内訳の計と合計値が一致しない場合があります。</t>
  </si>
  <si>
    <t>波及効果フロー図</t>
  </si>
  <si>
    <t>・このシートは、「波及効果計算シート」の流れをフロー図で表したものです。計算内容の理解・確認にご利用ください。</t>
  </si>
  <si>
    <t>直接効果・１次間接波及効果</t>
  </si>
  <si>
    <t>百万円</t>
  </si>
  <si>
    <t>①①'</t>
  </si>
  <si>
    <t>②②'</t>
  </si>
  <si>
    <t>新規需要額</t>
  </si>
  <si>
    <t>県産品対応分
（自給率）</t>
  </si>
  <si>
    <t>県内需要額（直接効果）</t>
  </si>
  <si>
    <t>投入係数</t>
  </si>
  <si>
    <t>中間投入増加額</t>
  </si>
  <si>
    <t>中間投入
（県産品）</t>
  </si>
  <si>
    <t>逆行列係数</t>
  </si>
  <si>
    <t>生産誘発額
（１次間接波及）</t>
  </si>
  <si>
    <t>生産誘発額（直接効果）</t>
  </si>
  <si>
    <t>⇒経済波及効果</t>
  </si>
  <si>
    <t>㉑～㉔</t>
  </si>
  <si>
    <t>輸移入</t>
  </si>
  <si>
    <t>粗付加価値率</t>
  </si>
  <si>
    <t>粗付加価値
誘発額</t>
  </si>
  <si>
    <t>粗付加
価値</t>
  </si>
  <si>
    <t>（１次間接
　　　波及効果）</t>
  </si>
  <si>
    <t>㉖～㉙</t>
  </si>
  <si>
    <t>雇用者所得率</t>
  </si>
  <si>
    <t>雇用者所得
誘発額</t>
  </si>
  <si>
    <t>２次間接波及効果</t>
  </si>
  <si>
    <t>㉚㉜</t>
  </si>
  <si>
    <t>㉛㉝</t>
  </si>
  <si>
    <t>雇用係数
就業係数</t>
  </si>
  <si>
    <t>雇用誘発数
就業誘発数</t>
  </si>
  <si>
    <t>（２次間接
　　 波及効果）</t>
  </si>
  <si>
    <t>⑭⑯</t>
  </si>
  <si>
    <t>消費転換率</t>
  </si>
  <si>
    <t>消費支出額</t>
  </si>
  <si>
    <t>消費支出額
（県産品）</t>
  </si>
  <si>
    <t>生産誘発額
（２次間接波及）</t>
  </si>
  <si>
    <t>貯蓄</t>
  </si>
  <si>
    <t>　　　（参考）マージン率</t>
  </si>
  <si>
    <t>【参考資料】</t>
  </si>
  <si>
    <t>　・取引基本表（購入者価格評価表）</t>
  </si>
  <si>
    <t>　・商業マージン表</t>
  </si>
  <si>
    <t>　・国内貨物運賃表</t>
  </si>
  <si>
    <t>需要合計</t>
  </si>
  <si>
    <t>民間消費支出</t>
  </si>
  <si>
    <t>国内貨物運賃</t>
  </si>
  <si>
    <t>70</t>
  </si>
  <si>
    <t>内生部門計</t>
  </si>
  <si>
    <t>２　購入者価格を生産者価格に変換するマージン率は、令和２年全国産業連関表の</t>
  </si>
  <si>
    <t xml:space="preserve">    各部門への振り分けは令和２年新潟県産業連関表の統合大分類（37部門）の民間</t>
  </si>
  <si>
    <t>４　就業・雇用誘発は令和２年新潟県産業連関表の雇用表の数値を使用しています。</t>
  </si>
  <si>
    <t>・当表では、令和２年全国産業連関表の「民間消費支出」のマージン率を使用しています。（「（参考）マージン率」シート参照）</t>
  </si>
  <si>
    <t>　令和２年新潟県産業連関表　統合大分類（37部門）より</t>
  </si>
  <si>
    <t>令和２年新潟県産業連関表　統合大分類（37部門）</t>
  </si>
  <si>
    <t>令和２年全国産業連関表</t>
  </si>
  <si>
    <t>家計調査　令和2年値　　新潟市2人以上勤労者世帯　消費支出÷実収入</t>
    <rPh sb="5" eb="7">
      <t>レイワ</t>
    </rPh>
    <phoneticPr fontId="1"/>
  </si>
  <si>
    <t>家計調査　令和6年値　　新潟市2人以上勤労者世帯　消費支出÷実収入</t>
  </si>
  <si>
    <t>家計調査　令和元～3年の加重平均値　新潟市2人以上勤労者世帯　消費支出÷実収入</t>
    <rPh sb="5" eb="7">
      <t>レイワ</t>
    </rPh>
    <rPh sb="7" eb="8">
      <t>ガン</t>
    </rPh>
    <phoneticPr fontId="1"/>
  </si>
  <si>
    <t>家計調査　令和4～6年の加重平均値　新潟市2人以上勤労者世帯　消費支出÷実収入</t>
    <rPh sb="5" eb="7">
      <t>レイワ</t>
    </rPh>
    <phoneticPr fontId="1"/>
  </si>
  <si>
    <t>電気・ガス・熱供給</t>
  </si>
  <si>
    <t>　転換率は家計調査（総務省）から令和元～３年の加重平均値（新潟市２人以上勤労</t>
    <rPh sb="16" eb="18">
      <t>レイワ</t>
    </rPh>
    <rPh sb="18" eb="19">
      <t>ガン</t>
    </rPh>
    <phoneticPr fontId="23"/>
  </si>
  <si>
    <t xml:space="preserve">・2024年　国内観光旅行の１人１回あたり消費額を用いて推計します。
</t>
    <phoneticPr fontId="23"/>
  </si>
  <si>
    <t>消費額（百万円）</t>
    <rPh sb="4" eb="7">
      <t>ヒャクマンエン</t>
    </rPh>
    <phoneticPr fontId="23"/>
  </si>
  <si>
    <t>2024年　国内観光消費</t>
    <phoneticPr fontId="23"/>
  </si>
  <si>
    <t>参加費</t>
  </si>
  <si>
    <t>航空（長距離移動）</t>
  </si>
  <si>
    <t>新幹線・鉄道（長距離移動）</t>
  </si>
  <si>
    <t>長距離バス</t>
  </si>
  <si>
    <t>航空（短距離移動）</t>
  </si>
  <si>
    <t>鉄道･モノレール（短距離移動）</t>
  </si>
  <si>
    <t>近郊バス</t>
  </si>
  <si>
    <t>タクシー・ハイヤー</t>
  </si>
  <si>
    <t>船舶</t>
  </si>
  <si>
    <t>レンタカー・カーシェアリング</t>
  </si>
  <si>
    <t>ガソリン</t>
  </si>
  <si>
    <t>その他交通費</t>
  </si>
  <si>
    <t>農産物</t>
  </si>
  <si>
    <t>水産物</t>
  </si>
  <si>
    <t>その他食料品・飲料・酒・たばこ</t>
  </si>
  <si>
    <t>衣類・帽子・ハンカチなど繊維製品</t>
  </si>
  <si>
    <t>靴・かばんなど皮革製品</t>
  </si>
  <si>
    <t>化粧品・医薬品・写真フィルムなど</t>
  </si>
  <si>
    <t>その他土産代・買物代</t>
  </si>
  <si>
    <t>温泉・温浴施設・エステ・リラクゼーション</t>
  </si>
  <si>
    <t>テーマパーク・遊園地</t>
  </si>
  <si>
    <t>美術館・博物館・資料館・動植物園・水族館など</t>
  </si>
  <si>
    <t>スキー場リフト</t>
  </si>
  <si>
    <t>スポーツ施設利用料</t>
  </si>
  <si>
    <t>スポーツ観戦</t>
  </si>
  <si>
    <t>舞台・音楽鑑賞</t>
  </si>
  <si>
    <t>展示会・コンベンション参加費</t>
  </si>
  <si>
    <t>レンタル料</t>
  </si>
  <si>
    <t>その他娯楽等サービス費</t>
  </si>
  <si>
    <t>農林漁業</t>
    <rPh sb="2" eb="3">
      <t>ギョ</t>
    </rPh>
    <phoneticPr fontId="5"/>
  </si>
  <si>
    <t>　　この推計シートでは、「旅行・観光消費動向調査（観光庁）」の全国値を用いて、　</t>
    <rPh sb="25" eb="27">
      <t>カンコウ</t>
    </rPh>
    <rPh sb="27" eb="28">
      <t>チョウ</t>
    </rPh>
    <phoneticPr fontId="23"/>
  </si>
  <si>
    <t>　各部門の需要増加額を推計することができます。</t>
    <phoneticPr fontId="23"/>
  </si>
  <si>
    <t>資料：（消費額及び延べ旅行者数）2024年旅行・観光消費動向調査（観光庁）</t>
    <phoneticPr fontId="23"/>
  </si>
  <si>
    <t>上記で算出した参加者の消費支出額（37部門分類別）と</t>
    <rPh sb="0" eb="2">
      <t>ジョウキ</t>
    </rPh>
    <rPh sb="3" eb="5">
      <t>サンシュツ</t>
    </rPh>
    <rPh sb="7" eb="10">
      <t>サンカシャ</t>
    </rPh>
    <rPh sb="10" eb="14">
      <t>ショウヒシシュツ</t>
    </rPh>
    <rPh sb="14" eb="15">
      <t>ガク</t>
    </rPh>
    <phoneticPr fontId="23"/>
  </si>
  <si>
    <t>事業運営費（37部門分類別）の合計を「入力①シート」の</t>
    <rPh sb="0" eb="2">
      <t>ジギョウ</t>
    </rPh>
    <rPh sb="2" eb="5">
      <t>ウンエイヒ</t>
    </rPh>
    <rPh sb="12" eb="13">
      <t>ベツ</t>
    </rPh>
    <rPh sb="15" eb="17">
      <t>ゴウケイ</t>
    </rPh>
    <phoneticPr fontId="23"/>
  </si>
  <si>
    <t>「新規需要額入力」の「購入者価格」欄に入力してください。</t>
    <rPh sb="1" eb="3">
      <t>シンキ</t>
    </rPh>
    <rPh sb="3" eb="6">
      <t>ジュヨウガク</t>
    </rPh>
    <phoneticPr fontId="23"/>
  </si>
  <si>
    <t>※運営費を考慮しない場合、上記表の値のみ入力してください。</t>
    <rPh sb="1" eb="4">
      <t>ウンエイヒ</t>
    </rPh>
    <rPh sb="5" eb="7">
      <t>コウリョ</t>
    </rPh>
    <rPh sb="10" eb="12">
      <t>バアイ</t>
    </rPh>
    <rPh sb="13" eb="15">
      <t>ジョウキ</t>
    </rPh>
    <rPh sb="15" eb="16">
      <t>ヒョウ</t>
    </rPh>
    <rPh sb="17" eb="18">
      <t>アタイ</t>
    </rPh>
    <rPh sb="20" eb="22">
      <t>ニュウリョク</t>
    </rPh>
    <phoneticPr fontId="23"/>
  </si>
  <si>
    <r>
      <t>1　このツールでは、</t>
    </r>
    <r>
      <rPr>
        <sz val="9"/>
        <color rgb="FFFF0000"/>
        <rFont val="ＭＳ Ｐゴシック"/>
        <family val="3"/>
        <charset val="128"/>
      </rPr>
      <t>令和２年新潟県産業連関表の統合大分類（37部門）</t>
    </r>
    <r>
      <rPr>
        <sz val="9"/>
        <rFont val="ＭＳ Ｐ明朝"/>
        <family val="1"/>
        <charset val="128"/>
      </rPr>
      <t>を使用して、</t>
    </r>
    <phoneticPr fontId="23"/>
  </si>
  <si>
    <t>・初期設定では、『家計調査　令和元～3年の加重平均値　新潟市2人以上勤労者世帯　消費支出÷実収入』となっています。</t>
    <phoneticPr fontId="23"/>
  </si>
  <si>
    <t>(注）</t>
  </si>
  <si>
    <t>（１）自給率　＝　１－（輸移入率）</t>
  </si>
  <si>
    <t>　　　　　　　  ＝　１－（輸移入額／県内需要合計）</t>
    <phoneticPr fontId="23"/>
  </si>
  <si>
    <t>（２）自給率を独自に設定した場合は直接効果の計算に反映されるだけで、</t>
    <rPh sb="3" eb="6">
      <t>ジキュウリツ</t>
    </rPh>
    <phoneticPr fontId="23"/>
  </si>
  <si>
    <t>・空欄にしますと、直接効果の計算に「観光用自給率」が適用されます。</t>
    <phoneticPr fontId="23"/>
  </si>
  <si>
    <t xml:space="preserve">  　 １次間接波及効果、２次間接波及効果の計算は、令和２年新潟県産業連関表の自給率が適用されます。</t>
    <phoneticPr fontId="2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</si>
</sst>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00_ "/>
    <numFmt numFmtId="177" formatCode="#,##0_ ;[Red]\-#,##0\ "/>
    <numFmt numFmtId="178" formatCode="#,##0.0;[Red]\-#,##0.0"/>
    <numFmt numFmtId="179" formatCode="0.000000_);[Red]\(0.000000\)"/>
    <numFmt numFmtId="180" formatCode="0.000000_ "/>
    <numFmt numFmtId="181" formatCode="0.0_);[Red]\(0.0\)"/>
    <numFmt numFmtId="182" formatCode="#,##0_ "/>
    <numFmt numFmtId="183" formatCode="0_);[Red]\(0\)"/>
    <numFmt numFmtId="184" formatCode="0.000_);[Red]\(0.000\)"/>
    <numFmt numFmtId="185" formatCode="0.000000"/>
    <numFmt numFmtId="186" formatCode="#,##0.000000;[Red]\-#,##0.000000"/>
  </numFmts>
  <fonts count="24">
    <font>
      <sz val="11"/>
      <color theme="1"/>
      <name val="ＭＳ Ｐゴシック"/>
      <charset val="128"/>
      <scheme val="minor"/>
    </font>
    <font>
      <sz val="11"/>
      <color theme="1"/>
      <name val="ＭＳ Ｐゴシック"/>
      <family val="2"/>
      <charset val="128"/>
      <scheme val="minor"/>
    </font>
    <font>
      <sz val="14"/>
      <name val="ＭＳ Ｐゴシック"/>
      <family val="3"/>
      <charset val="128"/>
    </font>
    <font>
      <sz val="12"/>
      <color theme="1"/>
      <name val="ＭＳ Ｐゴシック"/>
      <family val="3"/>
      <charset val="128"/>
      <scheme val="minor"/>
    </font>
    <font>
      <b/>
      <sz val="11"/>
      <color theme="1"/>
      <name val="ＭＳ Ｐゴシック"/>
      <family val="3"/>
      <charset val="128"/>
      <scheme val="minor"/>
    </font>
    <font>
      <sz val="14"/>
      <name val="ＭＳ Ｐゴシック"/>
      <family val="3"/>
      <charset val="128"/>
    </font>
    <font>
      <sz val="11"/>
      <name val="ＭＳ Ｐゴシック"/>
      <family val="3"/>
      <charset val="128"/>
    </font>
    <font>
      <sz val="12"/>
      <name val="ＭＳ Ｐゴシック"/>
      <family val="3"/>
      <charset val="128"/>
    </font>
    <font>
      <sz val="11"/>
      <color theme="1"/>
      <name val="ＭＳ Ｐゴシック"/>
      <family val="3"/>
      <charset val="128"/>
      <scheme val="minor"/>
    </font>
    <font>
      <sz val="20"/>
      <name val="ＭＳ Ｐゴシック"/>
      <family val="3"/>
      <charset val="128"/>
    </font>
    <font>
      <sz val="12"/>
      <color theme="1"/>
      <name val="ＭＳ Ｐゴシック"/>
      <family val="3"/>
      <charset val="128"/>
      <scheme val="minor"/>
    </font>
    <font>
      <sz val="11"/>
      <color rgb="FFFF0000"/>
      <name val="ＭＳ Ｐゴシック"/>
      <family val="3"/>
      <charset val="128"/>
    </font>
    <font>
      <sz val="11"/>
      <color theme="1"/>
      <name val="ＭＳ Ｐゴシック"/>
      <family val="3"/>
      <charset val="128"/>
    </font>
    <font>
      <sz val="12"/>
      <color indexed="10"/>
      <name val="ＭＳ Ｐゴシック"/>
      <family val="3"/>
      <charset val="128"/>
    </font>
    <font>
      <sz val="12"/>
      <color rgb="FFFF0000"/>
      <name val="ＭＳ Ｐゴシック"/>
      <family val="3"/>
      <charset val="128"/>
    </font>
    <font>
      <sz val="9"/>
      <name val="ＭＳ Ｐ明朝"/>
      <family val="1"/>
      <charset val="128"/>
    </font>
    <font>
      <sz val="9"/>
      <color rgb="FFFF0000"/>
      <name val="ＭＳ Ｐ明朝"/>
      <family val="1"/>
      <charset val="128"/>
    </font>
    <font>
      <u/>
      <sz val="9"/>
      <color rgb="FFFF0000"/>
      <name val="ＭＳ Ｐ明朝"/>
      <family val="1"/>
      <charset val="128"/>
    </font>
    <font>
      <u/>
      <sz val="9"/>
      <name val="ＭＳ Ｐ明朝"/>
      <family val="1"/>
      <charset val="128"/>
    </font>
    <font>
      <sz val="9"/>
      <color rgb="FFFF0000"/>
      <name val="ＭＳ Ｐゴシック"/>
      <family val="3"/>
      <charset val="128"/>
    </font>
    <font>
      <sz val="11"/>
      <name val="明朝"/>
      <charset val="128"/>
    </font>
    <font>
      <sz val="11"/>
      <color theme="7"/>
      <name val="ＭＳ Ｐゴシック"/>
      <family val="3"/>
      <charset val="128"/>
    </font>
    <font>
      <sz val="11"/>
      <color theme="1"/>
      <name val="ＭＳ Ｐゴシック"/>
      <family val="3"/>
      <charset val="128"/>
      <scheme val="minor"/>
    </font>
    <font>
      <sz val="6"/>
      <name val="ＭＳ Ｐゴシック"/>
      <family val="3"/>
      <charset val="128"/>
      <scheme val="minor"/>
    </font>
  </fonts>
  <fills count="10">
    <fill>
      <patternFill patternType="none"/>
    </fill>
    <fill>
      <patternFill patternType="gray125"/>
    </fill>
    <fill>
      <patternFill patternType="solid">
        <fgColor rgb="FFFFC000"/>
        <bgColor indexed="64"/>
      </patternFill>
    </fill>
    <fill>
      <patternFill patternType="solid">
        <fgColor indexed="9"/>
        <bgColor indexed="64"/>
      </patternFill>
    </fill>
    <fill>
      <patternFill patternType="solid">
        <fgColor theme="0"/>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theme="0" tint="-0.14996795556505021"/>
        <bgColor indexed="64"/>
      </patternFill>
    </fill>
    <fill>
      <patternFill patternType="solid">
        <fgColor theme="7" tint="0.59999389629810485"/>
        <bgColor indexed="64"/>
      </patternFill>
    </fill>
  </fills>
  <borders count="116">
    <border>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left/>
      <right/>
      <top style="thin">
        <color auto="1"/>
      </top>
      <bottom style="thin">
        <color auto="1"/>
      </bottom>
      <diagonal/>
    </border>
    <border>
      <left style="mediumDashed">
        <color auto="1"/>
      </left>
      <right/>
      <top style="mediumDashed">
        <color auto="1"/>
      </top>
      <bottom/>
      <diagonal/>
    </border>
    <border>
      <left/>
      <right/>
      <top style="mediumDashed">
        <color auto="1"/>
      </top>
      <bottom/>
      <diagonal/>
    </border>
    <border>
      <left style="mediumDashed">
        <color auto="1"/>
      </left>
      <right/>
      <top/>
      <bottom style="thin">
        <color auto="1"/>
      </bottom>
      <diagonal/>
    </border>
    <border>
      <left/>
      <right/>
      <top/>
      <bottom style="thin">
        <color auto="1"/>
      </bottom>
      <diagonal/>
    </border>
    <border>
      <left style="mediumDashed">
        <color auto="1"/>
      </left>
      <right/>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Dashed">
        <color auto="1"/>
      </left>
      <right/>
      <top/>
      <bottom style="mediumDashed">
        <color auto="1"/>
      </bottom>
      <diagonal/>
    </border>
    <border>
      <left/>
      <right/>
      <top/>
      <bottom style="mediumDashed">
        <color auto="1"/>
      </bottom>
      <diagonal/>
    </border>
    <border>
      <left style="thick">
        <color auto="1"/>
      </left>
      <right style="thin">
        <color auto="1"/>
      </right>
      <top style="thick">
        <color auto="1"/>
      </top>
      <bottom style="thin">
        <color auto="1"/>
      </bottom>
      <diagonal/>
    </border>
    <border>
      <left style="thin">
        <color auto="1"/>
      </left>
      <right style="thin">
        <color auto="1"/>
      </right>
      <top style="thick">
        <color auto="1"/>
      </top>
      <bottom style="thin">
        <color auto="1"/>
      </bottom>
      <diagonal/>
    </border>
    <border>
      <left style="thin">
        <color auto="1"/>
      </left>
      <right style="thick">
        <color auto="1"/>
      </right>
      <top style="thick">
        <color auto="1"/>
      </top>
      <bottom style="thin">
        <color auto="1"/>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ck">
        <color auto="1"/>
      </right>
      <top style="thin">
        <color auto="1"/>
      </top>
      <bottom/>
      <diagonal/>
    </border>
    <border>
      <left/>
      <right style="thin">
        <color auto="1"/>
      </right>
      <top style="mediumDashed">
        <color auto="1"/>
      </top>
      <bottom/>
      <diagonal/>
    </border>
    <border>
      <left/>
      <right/>
      <top/>
      <bottom style="dotted">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thin">
        <color auto="1"/>
      </left>
      <right/>
      <top/>
      <bottom/>
      <diagonal/>
    </border>
    <border>
      <left/>
      <right style="thin">
        <color auto="1"/>
      </right>
      <top/>
      <bottom/>
      <diagonal/>
    </border>
    <border>
      <left style="thin">
        <color auto="1"/>
      </left>
      <right/>
      <top style="thick">
        <color auto="1"/>
      </top>
      <bottom/>
      <diagonal/>
    </border>
    <border>
      <left/>
      <right style="thin">
        <color auto="1"/>
      </right>
      <top style="thick">
        <color auto="1"/>
      </top>
      <bottom/>
      <diagonal/>
    </border>
    <border>
      <left/>
      <right style="mediumDashed">
        <color auto="1"/>
      </right>
      <top style="mediumDashed">
        <color auto="1"/>
      </top>
      <bottom/>
      <diagonal/>
    </border>
    <border>
      <left/>
      <right style="mediumDashed">
        <color auto="1"/>
      </right>
      <top/>
      <bottom/>
      <diagonal/>
    </border>
    <border>
      <left/>
      <right style="mediumDashed">
        <color auto="1"/>
      </right>
      <top/>
      <bottom style="mediumDashed">
        <color auto="1"/>
      </bottom>
      <diagonal/>
    </border>
    <border>
      <left/>
      <right style="mediumDashed">
        <color auto="1"/>
      </right>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style="thin">
        <color auto="1"/>
      </bottom>
      <diagonal/>
    </border>
    <border>
      <left/>
      <right style="medium">
        <color auto="1"/>
      </right>
      <top/>
      <bottom style="thin">
        <color auto="1"/>
      </bottom>
      <diagonal/>
    </border>
    <border>
      <left style="medium">
        <color auto="1"/>
      </left>
      <right style="thin">
        <color auto="1"/>
      </right>
      <top style="thin">
        <color auto="1"/>
      </top>
      <bottom style="thin">
        <color auto="1"/>
      </bottom>
      <diagonal/>
    </border>
    <border>
      <left style="medium">
        <color auto="1"/>
      </left>
      <right/>
      <top style="thin">
        <color auto="1"/>
      </top>
      <bottom/>
      <diagonal/>
    </border>
    <border>
      <left/>
      <right/>
      <top style="thin">
        <color auto="1"/>
      </top>
      <bottom/>
      <diagonal/>
    </border>
    <border>
      <left style="medium">
        <color auto="1"/>
      </left>
      <right/>
      <top/>
      <bottom/>
      <diagonal/>
    </border>
    <border>
      <left/>
      <right style="medium">
        <color auto="1"/>
      </right>
      <top style="thin">
        <color auto="1"/>
      </top>
      <bottom/>
      <diagonal/>
    </border>
    <border>
      <left style="medium">
        <color auto="1"/>
      </left>
      <right style="thin">
        <color auto="1"/>
      </right>
      <top/>
      <bottom/>
      <diagonal/>
    </border>
    <border>
      <left style="thin">
        <color auto="1"/>
      </left>
      <right style="thin">
        <color auto="1"/>
      </right>
      <top/>
      <bottom/>
      <diagonal/>
    </border>
    <border>
      <left style="thin">
        <color auto="1"/>
      </left>
      <right/>
      <top/>
      <bottom style="medium">
        <color auto="1"/>
      </bottom>
      <diagonal/>
    </border>
    <border>
      <left style="thin">
        <color auto="1"/>
      </left>
      <right/>
      <top style="thin">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ck">
        <color auto="1"/>
      </left>
      <right style="thick">
        <color auto="1"/>
      </right>
      <top style="thick">
        <color auto="1"/>
      </top>
      <bottom style="thick">
        <color auto="1"/>
      </bottom>
      <diagonal/>
    </border>
    <border>
      <left style="thin">
        <color auto="1"/>
      </left>
      <right style="medium">
        <color auto="1"/>
      </right>
      <top/>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top style="thin">
        <color auto="1"/>
      </top>
      <bottom style="hair">
        <color auto="1"/>
      </bottom>
      <diagonal/>
    </border>
    <border>
      <left/>
      <right style="medium">
        <color auto="1"/>
      </right>
      <top style="thin">
        <color auto="1"/>
      </top>
      <bottom style="hair">
        <color auto="1"/>
      </bottom>
      <diagonal/>
    </border>
    <border>
      <left style="medium">
        <color auto="1"/>
      </left>
      <right style="thin">
        <color auto="1"/>
      </right>
      <top style="thin">
        <color auto="1"/>
      </top>
      <bottom style="hair">
        <color auto="1"/>
      </bottom>
      <diagonal/>
    </border>
    <border>
      <left style="thin">
        <color auto="1"/>
      </left>
      <right style="medium">
        <color auto="1"/>
      </right>
      <top style="thin">
        <color auto="1"/>
      </top>
      <bottom style="hair">
        <color auto="1"/>
      </bottom>
      <diagonal/>
    </border>
    <border>
      <left style="medium">
        <color auto="1"/>
      </left>
      <right/>
      <top style="hair">
        <color auto="1"/>
      </top>
      <bottom style="hair">
        <color auto="1"/>
      </bottom>
      <diagonal/>
    </border>
    <border>
      <left/>
      <right style="medium">
        <color auto="1"/>
      </right>
      <top style="hair">
        <color auto="1"/>
      </top>
      <bottom style="hair">
        <color auto="1"/>
      </bottom>
      <diagonal/>
    </border>
    <border>
      <left style="medium">
        <color auto="1"/>
      </left>
      <right style="thin">
        <color auto="1"/>
      </right>
      <top style="hair">
        <color auto="1"/>
      </top>
      <bottom style="hair">
        <color auto="1"/>
      </bottom>
      <diagonal/>
    </border>
    <border>
      <left style="thin">
        <color auto="1"/>
      </left>
      <right style="medium">
        <color auto="1"/>
      </right>
      <top style="hair">
        <color auto="1"/>
      </top>
      <bottom style="hair">
        <color auto="1"/>
      </bottom>
      <diagonal/>
    </border>
    <border>
      <left style="medium">
        <color auto="1"/>
      </left>
      <right/>
      <top style="hair">
        <color auto="1"/>
      </top>
      <bottom style="thin">
        <color auto="1"/>
      </bottom>
      <diagonal/>
    </border>
    <border>
      <left/>
      <right style="medium">
        <color auto="1"/>
      </right>
      <top style="hair">
        <color auto="1"/>
      </top>
      <bottom style="thin">
        <color auto="1"/>
      </bottom>
      <diagonal/>
    </border>
    <border>
      <left style="medium">
        <color auto="1"/>
      </left>
      <right style="thin">
        <color auto="1"/>
      </right>
      <top style="hair">
        <color auto="1"/>
      </top>
      <bottom style="thin">
        <color auto="1"/>
      </bottom>
      <diagonal/>
    </border>
    <border>
      <left style="thin">
        <color auto="1"/>
      </left>
      <right style="medium">
        <color auto="1"/>
      </right>
      <top style="hair">
        <color auto="1"/>
      </top>
      <bottom style="thin">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diagonal/>
    </border>
    <border>
      <left style="thick">
        <color rgb="FFFF0000"/>
      </left>
      <right style="thick">
        <color rgb="FFFF0000"/>
      </right>
      <top style="thick">
        <color rgb="FFFF0000"/>
      </top>
      <bottom/>
      <diagonal/>
    </border>
    <border>
      <left style="thick">
        <color rgb="FFFF0000"/>
      </left>
      <right style="thick">
        <color rgb="FFFF0000"/>
      </right>
      <top/>
      <bottom/>
      <diagonal/>
    </border>
    <border>
      <left style="thick">
        <color rgb="FFFF0000"/>
      </left>
      <right style="thick">
        <color rgb="FFFF0000"/>
      </right>
      <top/>
      <bottom style="thin">
        <color auto="1"/>
      </bottom>
      <diagonal/>
    </border>
    <border>
      <left style="thick">
        <color rgb="FFFF0000"/>
      </left>
      <right style="thick">
        <color rgb="FFFF0000"/>
      </right>
      <top/>
      <bottom style="thick">
        <color rgb="FFFF0000"/>
      </bottom>
      <diagonal/>
    </border>
    <border>
      <left/>
      <right/>
      <top style="thin">
        <color auto="1"/>
      </top>
      <bottom style="hair">
        <color auto="1"/>
      </bottom>
      <diagonal/>
    </border>
    <border>
      <left/>
      <right/>
      <top style="hair">
        <color auto="1"/>
      </top>
      <bottom style="hair">
        <color auto="1"/>
      </bottom>
      <diagonal/>
    </border>
    <border>
      <left/>
      <right/>
      <top style="hair">
        <color auto="1"/>
      </top>
      <bottom style="thin">
        <color auto="1"/>
      </bottom>
      <diagonal/>
    </border>
    <border>
      <left style="thick">
        <color rgb="FFFF0000"/>
      </left>
      <right style="thick">
        <color rgb="FFFF0000"/>
      </right>
      <top style="thin">
        <color auto="1"/>
      </top>
      <bottom style="hair">
        <color auto="1"/>
      </bottom>
      <diagonal/>
    </border>
    <border>
      <left style="thick">
        <color rgb="FFFF0000"/>
      </left>
      <right style="thick">
        <color rgb="FFFF0000"/>
      </right>
      <top style="hair">
        <color auto="1"/>
      </top>
      <bottom style="hair">
        <color auto="1"/>
      </bottom>
      <diagonal/>
    </border>
    <border>
      <left style="thick">
        <color rgb="FFFF0000"/>
      </left>
      <right style="thick">
        <color rgb="FFFF0000"/>
      </right>
      <top style="hair">
        <color auto="1"/>
      </top>
      <bottom style="thin">
        <color auto="1"/>
      </bottom>
      <diagonal/>
    </border>
    <border>
      <left style="thick">
        <color rgb="FFFF0000"/>
      </left>
      <right style="thick">
        <color rgb="FFFF0000"/>
      </right>
      <top style="thin">
        <color auto="1"/>
      </top>
      <bottom style="thick">
        <color rgb="FFFF0000"/>
      </bottom>
      <diagonal/>
    </border>
    <border diagonalUp="1">
      <left style="thin">
        <color auto="1"/>
      </left>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hair">
        <color auto="1"/>
      </top>
      <bottom/>
      <diagonal/>
    </border>
  </borders>
  <cellStyleXfs count="12">
    <xf numFmtId="0" fontId="0" fillId="0" borderId="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0" fontId="22" fillId="0" borderId="0">
      <alignment vertical="center"/>
    </xf>
    <xf numFmtId="0" fontId="20" fillId="0" borderId="0"/>
    <xf numFmtId="38" fontId="6" fillId="0" borderId="0" applyFont="0" applyFill="0" applyBorder="0" applyAlignment="0" applyProtection="0"/>
    <xf numFmtId="38"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0" fontId="22" fillId="0" borderId="0">
      <alignment vertical="center"/>
    </xf>
    <xf numFmtId="0" fontId="1" fillId="0" borderId="0">
      <alignment vertical="center"/>
    </xf>
  </cellStyleXfs>
  <cellXfs count="559">
    <xf numFmtId="0" fontId="0" fillId="0" borderId="0" xfId="0">
      <alignment vertical="center"/>
    </xf>
    <xf numFmtId="0" fontId="2" fillId="0" borderId="0" xfId="8" applyFont="1" applyAlignment="1">
      <alignment horizontal="center" vertical="center"/>
    </xf>
    <xf numFmtId="0" fontId="3" fillId="0" borderId="0" xfId="0" applyFont="1">
      <alignment vertical="center"/>
    </xf>
    <xf numFmtId="0" fontId="0" fillId="0" borderId="3" xfId="0" applyBorder="1">
      <alignment vertical="center"/>
    </xf>
    <xf numFmtId="0" fontId="0" fillId="0" borderId="4" xfId="0" applyBorder="1">
      <alignment vertical="center"/>
    </xf>
    <xf numFmtId="0" fontId="0" fillId="0" borderId="6" xfId="0" applyBorder="1">
      <alignment vertical="center"/>
    </xf>
    <xf numFmtId="0" fontId="0" fillId="0" borderId="7" xfId="0" applyBorder="1">
      <alignment vertical="center"/>
    </xf>
    <xf numFmtId="0" fontId="0" fillId="0" borderId="5" xfId="0" applyBorder="1" applyAlignment="1">
      <alignment horizontal="center" vertical="center" shrinkToFit="1"/>
    </xf>
    <xf numFmtId="0" fontId="0" fillId="0" borderId="8" xfId="0" applyBorder="1">
      <alignment vertical="center"/>
    </xf>
    <xf numFmtId="0" fontId="0" fillId="0" borderId="9" xfId="0" applyBorder="1">
      <alignment vertical="center"/>
    </xf>
    <xf numFmtId="180" fontId="0" fillId="2" borderId="10" xfId="1" applyNumberFormat="1" applyFont="1" applyFill="1" applyBorder="1">
      <alignment vertical="center"/>
    </xf>
    <xf numFmtId="0" fontId="0" fillId="0" borderId="11" xfId="0" applyBorder="1">
      <alignment vertical="center"/>
    </xf>
    <xf numFmtId="0" fontId="0" fillId="0" borderId="12" xfId="0" applyBorder="1">
      <alignment vertical="center"/>
    </xf>
    <xf numFmtId="180" fontId="0" fillId="2" borderId="13" xfId="1" applyNumberFormat="1" applyFont="1" applyFill="1" applyBorder="1">
      <alignment vertical="center"/>
    </xf>
    <xf numFmtId="0" fontId="0" fillId="0" borderId="14" xfId="0" applyBorder="1">
      <alignment vertical="center"/>
    </xf>
    <xf numFmtId="0" fontId="0" fillId="0" borderId="15" xfId="0" applyBorder="1">
      <alignment vertical="center"/>
    </xf>
    <xf numFmtId="180" fontId="0" fillId="2" borderId="16" xfId="1" applyNumberFormat="1" applyFont="1" applyFill="1" applyBorder="1">
      <alignment vertical="center"/>
    </xf>
    <xf numFmtId="0" fontId="0" fillId="0" borderId="1" xfId="0" applyBorder="1">
      <alignment vertical="center"/>
    </xf>
    <xf numFmtId="0" fontId="0" fillId="0" borderId="2" xfId="0" applyBorder="1">
      <alignment vertical="center"/>
    </xf>
    <xf numFmtId="180" fontId="0" fillId="0" borderId="5" xfId="1" applyNumberFormat="1" applyFont="1" applyFill="1" applyBorder="1">
      <alignment vertical="center"/>
    </xf>
    <xf numFmtId="0" fontId="6" fillId="0" borderId="0" xfId="4" applyFont="1" applyAlignment="1">
      <alignment horizontal="left" vertical="center"/>
    </xf>
    <xf numFmtId="0" fontId="6" fillId="0" borderId="0" xfId="4" applyFont="1" applyAlignment="1">
      <alignment horizontal="center" vertical="center"/>
    </xf>
    <xf numFmtId="0" fontId="7" fillId="0" borderId="0" xfId="4" applyFont="1" applyAlignment="1">
      <alignment horizontal="left" vertical="center"/>
    </xf>
    <xf numFmtId="0" fontId="7" fillId="0" borderId="22" xfId="4" applyFont="1" applyBorder="1" applyAlignment="1">
      <alignment horizontal="center" vertical="center"/>
    </xf>
    <xf numFmtId="0" fontId="7" fillId="0" borderId="0" xfId="4" applyFont="1" applyAlignment="1">
      <alignment horizontal="center" vertical="center"/>
    </xf>
    <xf numFmtId="0" fontId="8" fillId="0" borderId="22" xfId="0" applyFont="1" applyBorder="1">
      <alignment vertical="center"/>
    </xf>
    <xf numFmtId="0" fontId="8" fillId="0" borderId="0" xfId="0" applyFont="1">
      <alignment vertical="center"/>
    </xf>
    <xf numFmtId="0" fontId="8"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horizontal="center" vertical="center" textRotation="255"/>
    </xf>
    <xf numFmtId="0" fontId="8" fillId="0" borderId="31" xfId="0" applyFont="1" applyBorder="1">
      <alignment vertical="center"/>
    </xf>
    <xf numFmtId="0" fontId="8" fillId="0" borderId="32" xfId="0" applyFont="1" applyBorder="1">
      <alignment vertical="center"/>
    </xf>
    <xf numFmtId="0" fontId="8" fillId="0" borderId="19" xfId="0" applyFont="1" applyBorder="1">
      <alignment vertical="center"/>
    </xf>
    <xf numFmtId="0" fontId="8" fillId="0" borderId="44" xfId="0" applyFont="1" applyBorder="1" applyAlignment="1">
      <alignment horizontal="center" vertical="center" textRotation="255"/>
    </xf>
    <xf numFmtId="0" fontId="8" fillId="0" borderId="0" xfId="0" applyFont="1" applyAlignment="1">
      <alignment horizontal="center" vertical="center" textRotation="255" wrapText="1"/>
    </xf>
    <xf numFmtId="0" fontId="8" fillId="0" borderId="54" xfId="0" applyFont="1" applyBorder="1">
      <alignment vertical="center"/>
    </xf>
    <xf numFmtId="0" fontId="8" fillId="0" borderId="55" xfId="0" applyFont="1" applyBorder="1">
      <alignment vertical="center"/>
    </xf>
    <xf numFmtId="0" fontId="8" fillId="0" borderId="55" xfId="0" applyFont="1" applyBorder="1" applyAlignment="1">
      <alignment horizontal="center" vertical="center"/>
    </xf>
    <xf numFmtId="0" fontId="8" fillId="0" borderId="55" xfId="0" applyFont="1" applyBorder="1" applyAlignment="1">
      <alignment horizontal="center" vertical="center" textRotation="255"/>
    </xf>
    <xf numFmtId="0" fontId="8" fillId="0" borderId="0" xfId="0" applyFont="1" applyAlignment="1">
      <alignment horizontal="center" vertical="top" textRotation="255"/>
    </xf>
    <xf numFmtId="0" fontId="8" fillId="0" borderId="56" xfId="0" applyFont="1" applyBorder="1">
      <alignment vertical="center"/>
    </xf>
    <xf numFmtId="0" fontId="8" fillId="0" borderId="55" xfId="0" applyFont="1" applyBorder="1" applyAlignment="1">
      <alignment horizontal="center" vertical="center" textRotation="255" wrapText="1"/>
    </xf>
    <xf numFmtId="0" fontId="7" fillId="0" borderId="0" xfId="4" applyFont="1" applyAlignment="1">
      <alignment vertical="center"/>
    </xf>
    <xf numFmtId="0" fontId="7" fillId="0" borderId="0" xfId="8" applyFont="1" applyAlignment="1">
      <alignment vertical="center"/>
    </xf>
    <xf numFmtId="0" fontId="9" fillId="0" borderId="0" xfId="8" applyFont="1" applyAlignment="1">
      <alignment horizontal="center" vertical="center"/>
    </xf>
    <xf numFmtId="0" fontId="7" fillId="0" borderId="0" xfId="8" applyFont="1" applyAlignment="1">
      <alignment horizontal="center" vertical="center"/>
    </xf>
    <xf numFmtId="0" fontId="7" fillId="0" borderId="2" xfId="4" applyFont="1" applyBorder="1" applyAlignment="1">
      <alignment horizontal="right" vertical="center" shrinkToFit="1"/>
    </xf>
    <xf numFmtId="177" fontId="7" fillId="0" borderId="5" xfId="4" applyNumberFormat="1" applyFont="1" applyBorder="1" applyAlignment="1">
      <alignment vertical="center"/>
    </xf>
    <xf numFmtId="0" fontId="7" fillId="0" borderId="2" xfId="4" applyFont="1" applyBorder="1" applyAlignment="1">
      <alignment horizontal="right" vertical="center"/>
    </xf>
    <xf numFmtId="179" fontId="7" fillId="0" borderId="5" xfId="4" applyNumberFormat="1" applyFont="1" applyBorder="1" applyAlignment="1">
      <alignment vertical="center"/>
    </xf>
    <xf numFmtId="0" fontId="7" fillId="0" borderId="0" xfId="4" applyFont="1" applyAlignment="1">
      <alignment horizontal="distributed" vertical="center"/>
    </xf>
    <xf numFmtId="184" fontId="7" fillId="0" borderId="0" xfId="4" applyNumberFormat="1" applyFont="1" applyAlignment="1">
      <alignment vertical="center"/>
    </xf>
    <xf numFmtId="0" fontId="7" fillId="0" borderId="0" xfId="4" applyFont="1" applyAlignment="1">
      <alignment horizontal="right" vertical="center" shrinkToFit="1"/>
    </xf>
    <xf numFmtId="0" fontId="7" fillId="0" borderId="0" xfId="4" applyFont="1" applyAlignment="1">
      <alignment horizontal="right" vertical="center"/>
    </xf>
    <xf numFmtId="0" fontId="7" fillId="3" borderId="58" xfId="8" applyFont="1" applyFill="1" applyBorder="1" applyAlignment="1">
      <alignment vertical="center"/>
    </xf>
    <xf numFmtId="0" fontId="7" fillId="3" borderId="59" xfId="8" applyFont="1" applyFill="1" applyBorder="1" applyAlignment="1">
      <alignment vertical="center"/>
    </xf>
    <xf numFmtId="181" fontId="7" fillId="3" borderId="60" xfId="8" applyNumberFormat="1" applyFont="1" applyFill="1" applyBorder="1" applyAlignment="1">
      <alignment vertical="center"/>
    </xf>
    <xf numFmtId="0" fontId="7" fillId="3" borderId="58" xfId="8" applyFont="1" applyFill="1" applyBorder="1" applyAlignment="1">
      <alignment horizontal="center" vertical="center" shrinkToFit="1"/>
    </xf>
    <xf numFmtId="0" fontId="7" fillId="3" borderId="59" xfId="8" applyFont="1" applyFill="1" applyBorder="1" applyAlignment="1">
      <alignment horizontal="center" vertical="center" wrapText="1" shrinkToFit="1"/>
    </xf>
    <xf numFmtId="183" fontId="7" fillId="3" borderId="59" xfId="8" applyNumberFormat="1" applyFont="1" applyFill="1" applyBorder="1" applyAlignment="1">
      <alignment horizontal="center" vertical="center" wrapText="1" shrinkToFit="1"/>
    </xf>
    <xf numFmtId="0" fontId="7" fillId="3" borderId="61" xfId="8" applyFont="1" applyFill="1" applyBorder="1" applyAlignment="1">
      <alignment vertical="center"/>
    </xf>
    <xf numFmtId="0" fontId="7" fillId="3" borderId="21" xfId="8" applyFont="1" applyFill="1" applyBorder="1" applyAlignment="1">
      <alignment vertical="center"/>
    </xf>
    <xf numFmtId="181" fontId="7" fillId="3" borderId="62" xfId="8" applyNumberFormat="1" applyFont="1" applyFill="1" applyBorder="1" applyAlignment="1">
      <alignment vertical="center"/>
    </xf>
    <xf numFmtId="0" fontId="7" fillId="3" borderId="63" xfId="8" applyFont="1" applyFill="1" applyBorder="1" applyAlignment="1">
      <alignment horizontal="center" vertical="center" shrinkToFit="1"/>
    </xf>
    <xf numFmtId="0" fontId="7" fillId="3" borderId="5" xfId="8" applyFont="1" applyFill="1" applyBorder="1" applyAlignment="1">
      <alignment horizontal="center" vertical="center" wrapText="1" shrinkToFit="1"/>
    </xf>
    <xf numFmtId="183" fontId="7" fillId="3" borderId="5" xfId="8" applyNumberFormat="1" applyFont="1" applyFill="1" applyBorder="1" applyAlignment="1">
      <alignment horizontal="center" vertical="center" wrapText="1" shrinkToFit="1"/>
    </xf>
    <xf numFmtId="181" fontId="7" fillId="4" borderId="17" xfId="8" applyNumberFormat="1" applyFont="1" applyFill="1" applyBorder="1" applyAlignment="1">
      <alignment horizontal="right" vertical="center"/>
    </xf>
    <xf numFmtId="177" fontId="10" fillId="4" borderId="63" xfId="6" applyNumberFormat="1" applyFont="1" applyFill="1" applyBorder="1" applyAlignment="1">
      <alignment vertical="center" shrinkToFit="1"/>
    </xf>
    <xf numFmtId="177" fontId="10" fillId="4" borderId="5" xfId="6" applyNumberFormat="1" applyFont="1" applyFill="1" applyBorder="1" applyAlignment="1">
      <alignment vertical="center" shrinkToFit="1"/>
    </xf>
    <xf numFmtId="177" fontId="10" fillId="4" borderId="1" xfId="6" applyNumberFormat="1" applyFont="1" applyFill="1" applyBorder="1" applyAlignment="1">
      <alignment vertical="center" shrinkToFit="1"/>
    </xf>
    <xf numFmtId="0" fontId="7" fillId="4" borderId="66" xfId="8" applyFont="1" applyFill="1" applyBorder="1" applyAlignment="1">
      <alignment horizontal="center" vertical="center"/>
    </xf>
    <xf numFmtId="181" fontId="7" fillId="4" borderId="67" xfId="8" applyNumberFormat="1" applyFont="1" applyFill="1" applyBorder="1" applyAlignment="1">
      <alignment horizontal="center" vertical="center"/>
    </xf>
    <xf numFmtId="177" fontId="10" fillId="4" borderId="68" xfId="6" applyNumberFormat="1" applyFont="1" applyFill="1" applyBorder="1" applyAlignment="1">
      <alignment vertical="center" shrinkToFit="1"/>
    </xf>
    <xf numFmtId="177" fontId="10" fillId="4" borderId="69" xfId="6" applyNumberFormat="1" applyFont="1" applyFill="1" applyBorder="1" applyAlignment="1">
      <alignment vertical="center" shrinkToFit="1"/>
    </xf>
    <xf numFmtId="177" fontId="10" fillId="4" borderId="50" xfId="6" applyNumberFormat="1" applyFont="1" applyFill="1" applyBorder="1" applyAlignment="1">
      <alignment vertical="center" shrinkToFit="1"/>
    </xf>
    <xf numFmtId="0" fontId="7" fillId="4" borderId="70" xfId="8" applyFont="1" applyFill="1" applyBorder="1" applyAlignment="1">
      <alignment horizontal="left" vertical="center"/>
    </xf>
    <xf numFmtId="177" fontId="10" fillId="4" borderId="73" xfId="6" applyNumberFormat="1" applyFont="1" applyFill="1" applyBorder="1" applyAlignment="1">
      <alignment vertical="center" shrinkToFit="1"/>
    </xf>
    <xf numFmtId="177" fontId="10" fillId="4" borderId="74" xfId="6" applyNumberFormat="1" applyFont="1" applyFill="1" applyBorder="1" applyAlignment="1">
      <alignment vertical="center" shrinkToFit="1"/>
    </xf>
    <xf numFmtId="0" fontId="7" fillId="0" borderId="58" xfId="8" applyFont="1" applyBorder="1" applyAlignment="1">
      <alignment vertical="center"/>
    </xf>
    <xf numFmtId="0" fontId="7" fillId="0" borderId="59" xfId="8" applyFont="1" applyBorder="1" applyAlignment="1">
      <alignment vertical="center"/>
    </xf>
    <xf numFmtId="181" fontId="7" fillId="0" borderId="60" xfId="8" applyNumberFormat="1" applyFont="1" applyBorder="1" applyAlignment="1">
      <alignment horizontal="right" vertical="center"/>
    </xf>
    <xf numFmtId="183" fontId="7" fillId="0" borderId="59" xfId="8" applyNumberFormat="1" applyFont="1" applyBorder="1" applyAlignment="1">
      <alignment vertical="center"/>
    </xf>
    <xf numFmtId="0" fontId="7" fillId="0" borderId="66" xfId="8" applyFont="1" applyBorder="1" applyAlignment="1">
      <alignment vertical="center"/>
    </xf>
    <xf numFmtId="181" fontId="7" fillId="0" borderId="75" xfId="8" applyNumberFormat="1" applyFont="1" applyBorder="1" applyAlignment="1">
      <alignment vertical="center"/>
    </xf>
    <xf numFmtId="176" fontId="7" fillId="0" borderId="75" xfId="8" applyNumberFormat="1" applyFont="1" applyBorder="1" applyAlignment="1">
      <alignment vertical="center"/>
    </xf>
    <xf numFmtId="183" fontId="7" fillId="0" borderId="0" xfId="8" applyNumberFormat="1" applyFont="1" applyAlignment="1">
      <alignment vertical="center"/>
    </xf>
    <xf numFmtId="0" fontId="7" fillId="0" borderId="76" xfId="8" applyFont="1" applyBorder="1" applyAlignment="1">
      <alignment vertical="center"/>
    </xf>
    <xf numFmtId="0" fontId="7" fillId="0" borderId="77" xfId="8" applyFont="1" applyBorder="1" applyAlignment="1">
      <alignment vertical="center"/>
    </xf>
    <xf numFmtId="181" fontId="7" fillId="0" borderId="78" xfId="8" applyNumberFormat="1" applyFont="1" applyBorder="1" applyAlignment="1">
      <alignment vertical="center"/>
    </xf>
    <xf numFmtId="176" fontId="7" fillId="0" borderId="78" xfId="8" applyNumberFormat="1" applyFont="1" applyBorder="1" applyAlignment="1">
      <alignment vertical="center"/>
    </xf>
    <xf numFmtId="181" fontId="7" fillId="0" borderId="60" xfId="8" applyNumberFormat="1" applyFont="1" applyBorder="1" applyAlignment="1">
      <alignment vertical="center"/>
    </xf>
    <xf numFmtId="0" fontId="7" fillId="0" borderId="60" xfId="8" applyFont="1" applyBorder="1" applyAlignment="1">
      <alignment vertical="center"/>
    </xf>
    <xf numFmtId="0" fontId="7" fillId="0" borderId="76" xfId="8" applyFont="1" applyBorder="1" applyAlignment="1">
      <alignment horizontal="left" vertical="center"/>
    </xf>
    <xf numFmtId="181" fontId="7" fillId="0" borderId="78" xfId="8" applyNumberFormat="1" applyFont="1" applyBorder="1" applyAlignment="1">
      <alignment horizontal="right" vertical="center"/>
    </xf>
    <xf numFmtId="177" fontId="7" fillId="0" borderId="78" xfId="8" applyNumberFormat="1" applyFont="1" applyBorder="1" applyAlignment="1">
      <alignment vertical="center"/>
    </xf>
    <xf numFmtId="0" fontId="7" fillId="0" borderId="0" xfId="8" applyFont="1" applyAlignment="1">
      <alignment horizontal="left" vertical="center"/>
    </xf>
    <xf numFmtId="181" fontId="7" fillId="0" borderId="0" xfId="8" applyNumberFormat="1" applyFont="1" applyAlignment="1">
      <alignment horizontal="right" vertical="center"/>
    </xf>
    <xf numFmtId="177" fontId="7" fillId="0" borderId="0" xfId="8" applyNumberFormat="1" applyFont="1" applyAlignment="1">
      <alignment vertical="center"/>
    </xf>
    <xf numFmtId="181" fontId="7" fillId="0" borderId="0" xfId="8" applyNumberFormat="1" applyFont="1" applyAlignment="1">
      <alignment vertical="center"/>
    </xf>
    <xf numFmtId="183" fontId="7" fillId="3" borderId="60" xfId="8" applyNumberFormat="1" applyFont="1" applyFill="1" applyBorder="1" applyAlignment="1">
      <alignment horizontal="center" vertical="center" shrinkToFit="1"/>
    </xf>
    <xf numFmtId="183" fontId="7" fillId="3" borderId="75" xfId="8" applyNumberFormat="1" applyFont="1" applyFill="1" applyBorder="1" applyAlignment="1">
      <alignment horizontal="center" vertical="center" shrinkToFit="1"/>
    </xf>
    <xf numFmtId="177" fontId="10" fillId="2" borderId="79" xfId="6" applyNumberFormat="1" applyFont="1" applyFill="1" applyBorder="1" applyAlignment="1">
      <alignment vertical="center" shrinkToFit="1"/>
    </xf>
    <xf numFmtId="177" fontId="10" fillId="4" borderId="80" xfId="6" applyNumberFormat="1" applyFont="1" applyFill="1" applyBorder="1" applyAlignment="1">
      <alignment vertical="center" shrinkToFit="1"/>
    </xf>
    <xf numFmtId="177" fontId="10" fillId="4" borderId="81" xfId="6" applyNumberFormat="1" applyFont="1" applyFill="1" applyBorder="1" applyAlignment="1">
      <alignment vertical="center" shrinkToFit="1"/>
    </xf>
    <xf numFmtId="0" fontId="6" fillId="0" borderId="0" xfId="8" applyAlignment="1">
      <alignment vertical="center"/>
    </xf>
    <xf numFmtId="0" fontId="6" fillId="0" borderId="0" xfId="8" applyAlignment="1">
      <alignment horizontal="left" vertical="center"/>
    </xf>
    <xf numFmtId="0" fontId="6" fillId="0" borderId="58" xfId="8" applyBorder="1" applyAlignment="1">
      <alignment vertical="center"/>
    </xf>
    <xf numFmtId="0" fontId="6" fillId="0" borderId="60" xfId="8" applyBorder="1" applyAlignment="1">
      <alignment horizontal="left" vertical="center"/>
    </xf>
    <xf numFmtId="0" fontId="6" fillId="0" borderId="58" xfId="8" applyBorder="1" applyAlignment="1">
      <alignment horizontal="center" vertical="center" shrinkToFit="1"/>
    </xf>
    <xf numFmtId="0" fontId="6" fillId="0" borderId="66" xfId="8" applyBorder="1" applyAlignment="1">
      <alignment vertical="center"/>
    </xf>
    <xf numFmtId="0" fontId="6" fillId="0" borderId="75" xfId="8" applyBorder="1" applyAlignment="1">
      <alignment horizontal="left" vertical="center"/>
    </xf>
    <xf numFmtId="0" fontId="6" fillId="0" borderId="66" xfId="8" applyBorder="1" applyAlignment="1">
      <alignment horizontal="center" vertical="center" shrinkToFit="1"/>
    </xf>
    <xf numFmtId="0" fontId="6" fillId="0" borderId="75" xfId="8" applyBorder="1" applyAlignment="1">
      <alignment vertical="center"/>
    </xf>
    <xf numFmtId="0" fontId="6" fillId="0" borderId="39" xfId="8" applyBorder="1" applyAlignment="1">
      <alignment horizontal="center" vertical="center" wrapText="1" shrinkToFit="1"/>
    </xf>
    <xf numFmtId="0" fontId="6" fillId="0" borderId="80" xfId="8" applyBorder="1" applyAlignment="1">
      <alignment horizontal="center" vertical="center" wrapText="1" shrinkToFit="1"/>
    </xf>
    <xf numFmtId="0" fontId="6" fillId="0" borderId="61" xfId="8" applyBorder="1" applyAlignment="1">
      <alignment vertical="center"/>
    </xf>
    <xf numFmtId="0" fontId="6" fillId="0" borderId="62" xfId="8" applyBorder="1" applyAlignment="1">
      <alignment vertical="center"/>
    </xf>
    <xf numFmtId="0" fontId="6" fillId="0" borderId="61" xfId="8" applyBorder="1" applyAlignment="1">
      <alignment horizontal="center" vertical="center" shrinkToFit="1"/>
    </xf>
    <xf numFmtId="0" fontId="6" fillId="0" borderId="84" xfId="8" applyBorder="1" applyAlignment="1">
      <alignment horizontal="center" vertical="center" shrinkToFit="1"/>
    </xf>
    <xf numFmtId="0" fontId="6" fillId="0" borderId="85" xfId="8" applyBorder="1" applyAlignment="1">
      <alignment horizontal="center" vertical="center" wrapText="1" shrinkToFit="1"/>
    </xf>
    <xf numFmtId="0" fontId="6" fillId="0" borderId="86" xfId="8" applyBorder="1" applyAlignment="1">
      <alignment vertical="center"/>
    </xf>
    <xf numFmtId="0" fontId="6" fillId="0" borderId="87" xfId="8" applyBorder="1" applyAlignment="1">
      <alignment horizontal="left" vertical="center"/>
    </xf>
    <xf numFmtId="177" fontId="6" fillId="0" borderId="86" xfId="6" applyNumberFormat="1" applyFont="1" applyFill="1" applyBorder="1" applyAlignment="1" applyProtection="1">
      <alignment vertical="center"/>
    </xf>
    <xf numFmtId="177" fontId="6" fillId="0" borderId="88" xfId="6" applyNumberFormat="1" applyFont="1" applyFill="1" applyBorder="1" applyAlignment="1" applyProtection="1">
      <alignment vertical="center"/>
    </xf>
    <xf numFmtId="177" fontId="6" fillId="0" borderId="10" xfId="6" applyNumberFormat="1" applyFont="1" applyFill="1" applyBorder="1" applyAlignment="1" applyProtection="1">
      <alignment vertical="center"/>
    </xf>
    <xf numFmtId="177" fontId="6" fillId="0" borderId="89" xfId="6" applyNumberFormat="1" applyFont="1" applyFill="1" applyBorder="1" applyAlignment="1" applyProtection="1">
      <alignment vertical="center"/>
    </xf>
    <xf numFmtId="0" fontId="6" fillId="0" borderId="90" xfId="8" applyBorder="1" applyAlignment="1">
      <alignment vertical="center"/>
    </xf>
    <xf numFmtId="0" fontId="6" fillId="0" borderId="91" xfId="8" applyBorder="1" applyAlignment="1">
      <alignment horizontal="left" vertical="center"/>
    </xf>
    <xf numFmtId="177" fontId="6" fillId="0" borderId="90" xfId="6" applyNumberFormat="1" applyFont="1" applyFill="1" applyBorder="1" applyAlignment="1" applyProtection="1">
      <alignment vertical="center"/>
    </xf>
    <xf numFmtId="177" fontId="6" fillId="0" borderId="92" xfId="6" applyNumberFormat="1" applyFont="1" applyFill="1" applyBorder="1" applyAlignment="1" applyProtection="1">
      <alignment vertical="center"/>
    </xf>
    <xf numFmtId="177" fontId="6" fillId="0" borderId="13" xfId="6" applyNumberFormat="1" applyFont="1" applyFill="1" applyBorder="1" applyAlignment="1" applyProtection="1">
      <alignment vertical="center"/>
    </xf>
    <xf numFmtId="177" fontId="6" fillId="0" borderId="93" xfId="6" applyNumberFormat="1" applyFont="1" applyFill="1" applyBorder="1" applyAlignment="1" applyProtection="1">
      <alignment vertical="center"/>
    </xf>
    <xf numFmtId="177" fontId="6" fillId="0" borderId="90" xfId="6" applyNumberFormat="1" applyFont="1" applyFill="1" applyBorder="1" applyAlignment="1">
      <alignment vertical="center"/>
    </xf>
    <xf numFmtId="177" fontId="6" fillId="0" borderId="92" xfId="6" applyNumberFormat="1" applyFont="1" applyFill="1" applyBorder="1" applyAlignment="1">
      <alignment vertical="center"/>
    </xf>
    <xf numFmtId="177" fontId="6" fillId="0" borderId="13" xfId="6" applyNumberFormat="1" applyFont="1" applyFill="1" applyBorder="1" applyAlignment="1">
      <alignment vertical="center"/>
    </xf>
    <xf numFmtId="177" fontId="6" fillId="0" borderId="93" xfId="6" applyNumberFormat="1" applyFont="1" applyFill="1" applyBorder="1" applyAlignment="1">
      <alignment vertical="center"/>
    </xf>
    <xf numFmtId="0" fontId="6" fillId="0" borderId="94" xfId="8" applyBorder="1" applyAlignment="1">
      <alignment vertical="center"/>
    </xf>
    <xf numFmtId="0" fontId="6" fillId="0" borderId="95" xfId="8" applyBorder="1" applyAlignment="1">
      <alignment horizontal="left" vertical="center"/>
    </xf>
    <xf numFmtId="177" fontId="6" fillId="0" borderId="94" xfId="6" applyNumberFormat="1" applyFont="1" applyFill="1" applyBorder="1" applyAlignment="1" applyProtection="1">
      <alignment vertical="center"/>
    </xf>
    <xf numFmtId="177" fontId="6" fillId="0" borderId="96" xfId="6" applyNumberFormat="1" applyFont="1" applyFill="1" applyBorder="1" applyAlignment="1" applyProtection="1">
      <alignment vertical="center"/>
    </xf>
    <xf numFmtId="177" fontId="6" fillId="0" borderId="16" xfId="6" applyNumberFormat="1" applyFont="1" applyFill="1" applyBorder="1" applyAlignment="1" applyProtection="1">
      <alignment vertical="center"/>
    </xf>
    <xf numFmtId="177" fontId="6" fillId="0" borderId="97" xfId="6" applyNumberFormat="1" applyFont="1" applyFill="1" applyBorder="1" applyAlignment="1" applyProtection="1">
      <alignment vertical="center"/>
    </xf>
    <xf numFmtId="0" fontId="6" fillId="0" borderId="76" xfId="8" applyBorder="1" applyAlignment="1">
      <alignment horizontal="right" vertical="center"/>
    </xf>
    <xf numFmtId="0" fontId="6" fillId="0" borderId="78" xfId="8" applyBorder="1" applyAlignment="1">
      <alignment vertical="center"/>
    </xf>
    <xf numFmtId="177" fontId="6" fillId="0" borderId="76" xfId="6" applyNumberFormat="1" applyFont="1" applyFill="1" applyBorder="1" applyAlignment="1" applyProtection="1">
      <alignment vertical="center"/>
    </xf>
    <xf numFmtId="177" fontId="6" fillId="0" borderId="98" xfId="6" applyNumberFormat="1" applyFont="1" applyFill="1" applyBorder="1" applyAlignment="1" applyProtection="1">
      <alignment vertical="center"/>
    </xf>
    <xf numFmtId="177" fontId="6" fillId="0" borderId="99" xfId="6" applyNumberFormat="1" applyFont="1" applyFill="1" applyBorder="1" applyAlignment="1" applyProtection="1">
      <alignment vertical="center"/>
    </xf>
    <xf numFmtId="177" fontId="6" fillId="0" borderId="100" xfId="6" applyNumberFormat="1" applyFont="1" applyFill="1" applyBorder="1" applyAlignment="1" applyProtection="1">
      <alignment vertical="center"/>
    </xf>
    <xf numFmtId="0" fontId="6" fillId="0" borderId="0" xfId="8" applyAlignment="1">
      <alignment horizontal="right" vertical="center"/>
    </xf>
    <xf numFmtId="0" fontId="6" fillId="0" borderId="101" xfId="8" applyBorder="1" applyAlignment="1">
      <alignment horizontal="center" vertical="center" shrinkToFit="1"/>
    </xf>
    <xf numFmtId="0" fontId="6" fillId="0" borderId="80" xfId="8" applyBorder="1" applyAlignment="1">
      <alignment horizontal="center" vertical="center" shrinkToFit="1"/>
    </xf>
    <xf numFmtId="0" fontId="6" fillId="0" borderId="66" xfId="8" applyBorder="1" applyAlignment="1">
      <alignment horizontal="center" vertical="center" wrapText="1" shrinkToFit="1"/>
    </xf>
    <xf numFmtId="0" fontId="6" fillId="0" borderId="61" xfId="8" applyBorder="1" applyAlignment="1">
      <alignment horizontal="center" vertical="center" wrapText="1" shrinkToFit="1"/>
    </xf>
    <xf numFmtId="177" fontId="6" fillId="0" borderId="88" xfId="8" applyNumberFormat="1" applyBorder="1" applyAlignment="1">
      <alignment vertical="center"/>
    </xf>
    <xf numFmtId="177" fontId="6" fillId="0" borderId="89" xfId="8" applyNumberFormat="1" applyBorder="1" applyAlignment="1">
      <alignment vertical="center"/>
    </xf>
    <xf numFmtId="177" fontId="6" fillId="0" borderId="92" xfId="8" applyNumberFormat="1" applyBorder="1" applyAlignment="1">
      <alignment vertical="center"/>
    </xf>
    <xf numFmtId="177" fontId="6" fillId="0" borderId="93" xfId="8" applyNumberFormat="1" applyBorder="1" applyAlignment="1">
      <alignment vertical="center"/>
    </xf>
    <xf numFmtId="177" fontId="6" fillId="0" borderId="96" xfId="8" applyNumberFormat="1" applyBorder="1" applyAlignment="1">
      <alignment vertical="center"/>
    </xf>
    <xf numFmtId="177" fontId="6" fillId="0" borderId="97" xfId="8" applyNumberFormat="1" applyBorder="1" applyAlignment="1">
      <alignment vertical="center"/>
    </xf>
    <xf numFmtId="0" fontId="6" fillId="5" borderId="5" xfId="8" applyFill="1" applyBorder="1" applyAlignment="1">
      <alignment vertical="center"/>
    </xf>
    <xf numFmtId="0" fontId="6" fillId="6" borderId="5" xfId="8" applyFill="1" applyBorder="1" applyAlignment="1">
      <alignment vertical="center"/>
    </xf>
    <xf numFmtId="0" fontId="6" fillId="0" borderId="3" xfId="8" applyBorder="1" applyAlignment="1">
      <alignment horizontal="left" vertical="center"/>
    </xf>
    <xf numFmtId="0" fontId="6" fillId="0" borderId="65" xfId="8" applyBorder="1" applyAlignment="1">
      <alignment vertical="center"/>
    </xf>
    <xf numFmtId="0" fontId="6" fillId="0" borderId="3" xfId="8" applyBorder="1" applyAlignment="1">
      <alignment vertical="center"/>
    </xf>
    <xf numFmtId="0" fontId="6" fillId="0" borderId="50" xfId="8" applyBorder="1" applyAlignment="1">
      <alignment horizontal="center" vertical="center"/>
    </xf>
    <xf numFmtId="0" fontId="6" fillId="0" borderId="51" xfId="8" applyBorder="1" applyAlignment="1">
      <alignment horizontal="center" vertical="center"/>
    </xf>
    <xf numFmtId="0" fontId="6" fillId="0" borderId="39" xfId="8" applyBorder="1" applyAlignment="1">
      <alignment horizontal="center" vertical="center"/>
    </xf>
    <xf numFmtId="0" fontId="6" fillId="0" borderId="3" xfId="8" applyBorder="1" applyAlignment="1">
      <alignment horizontal="center" vertical="center"/>
    </xf>
    <xf numFmtId="0" fontId="6" fillId="0" borderId="102" xfId="8" applyBorder="1" applyAlignment="1">
      <alignment horizontal="center" vertical="center"/>
    </xf>
    <xf numFmtId="0" fontId="6" fillId="0" borderId="50" xfId="8" applyBorder="1" applyAlignment="1">
      <alignment vertical="center"/>
    </xf>
    <xf numFmtId="0" fontId="6" fillId="0" borderId="51" xfId="8" applyBorder="1" applyAlignment="1">
      <alignment vertical="center"/>
    </xf>
    <xf numFmtId="0" fontId="6" fillId="0" borderId="69" xfId="8" applyBorder="1" applyAlignment="1">
      <alignment horizontal="center" vertical="center"/>
    </xf>
    <xf numFmtId="0" fontId="6" fillId="0" borderId="103" xfId="8" applyBorder="1" applyAlignment="1">
      <alignment horizontal="center" vertical="center"/>
    </xf>
    <xf numFmtId="0" fontId="6" fillId="0" borderId="51" xfId="8" applyBorder="1" applyAlignment="1">
      <alignment horizontal="right" vertical="center"/>
    </xf>
    <xf numFmtId="181" fontId="6" fillId="0" borderId="69" xfId="8" applyNumberFormat="1" applyBorder="1" applyAlignment="1">
      <alignment horizontal="center" vertical="center"/>
    </xf>
    <xf numFmtId="181" fontId="6" fillId="0" borderId="50" xfId="8" applyNumberFormat="1" applyBorder="1" applyAlignment="1">
      <alignment horizontal="center" vertical="center"/>
    </xf>
    <xf numFmtId="181" fontId="6" fillId="0" borderId="69" xfId="8" applyNumberFormat="1" applyBorder="1" applyAlignment="1">
      <alignment horizontal="center" vertical="center" shrinkToFit="1"/>
    </xf>
    <xf numFmtId="181" fontId="6" fillId="0" borderId="50" xfId="8" applyNumberFormat="1" applyBorder="1" applyAlignment="1">
      <alignment horizontal="center" vertical="center" shrinkToFit="1"/>
    </xf>
    <xf numFmtId="0" fontId="6" fillId="0" borderId="104" xfId="8" applyBorder="1" applyAlignment="1">
      <alignment horizontal="center" vertical="center"/>
    </xf>
    <xf numFmtId="0" fontId="6" fillId="0" borderId="4" xfId="8" applyBorder="1" applyAlignment="1">
      <alignment vertical="center"/>
    </xf>
    <xf numFmtId="182" fontId="6" fillId="5" borderId="39" xfId="6" applyNumberFormat="1" applyFont="1" applyFill="1" applyBorder="1" applyAlignment="1">
      <alignment vertical="center"/>
    </xf>
    <xf numFmtId="185" fontId="6" fillId="5" borderId="3" xfId="8" applyNumberFormat="1" applyFill="1" applyBorder="1" applyAlignment="1">
      <alignment vertical="center"/>
    </xf>
    <xf numFmtId="182" fontId="6" fillId="0" borderId="103" xfId="6" applyNumberFormat="1" applyFont="1" applyFill="1" applyBorder="1" applyAlignment="1">
      <alignment vertical="center"/>
    </xf>
    <xf numFmtId="182" fontId="6" fillId="5" borderId="69" xfId="6" applyNumberFormat="1" applyFont="1" applyFill="1" applyBorder="1" applyAlignment="1">
      <alignment vertical="center"/>
    </xf>
    <xf numFmtId="185" fontId="6" fillId="5" borderId="50" xfId="8" applyNumberFormat="1" applyFill="1" applyBorder="1" applyAlignment="1">
      <alignment vertical="center"/>
    </xf>
    <xf numFmtId="182" fontId="6" fillId="2" borderId="69" xfId="6" applyNumberFormat="1" applyFont="1" applyFill="1" applyBorder="1" applyAlignment="1">
      <alignment vertical="center"/>
    </xf>
    <xf numFmtId="182" fontId="6" fillId="2" borderId="103" xfId="6" applyNumberFormat="1" applyFont="1" applyFill="1" applyBorder="1" applyAlignment="1">
      <alignment vertical="center"/>
    </xf>
    <xf numFmtId="0" fontId="6" fillId="0" borderId="6" xfId="8" applyBorder="1" applyAlignment="1">
      <alignment vertical="center"/>
    </xf>
    <xf numFmtId="0" fontId="6" fillId="0" borderId="7" xfId="8" applyBorder="1" applyAlignment="1">
      <alignment vertical="center"/>
    </xf>
    <xf numFmtId="182" fontId="6" fillId="5" borderId="84" xfId="6" applyNumberFormat="1" applyFont="1" applyFill="1" applyBorder="1" applyAlignment="1">
      <alignment vertical="center"/>
    </xf>
    <xf numFmtId="185" fontId="6" fillId="5" borderId="6" xfId="8" applyNumberFormat="1" applyFill="1" applyBorder="1" applyAlignment="1">
      <alignment vertical="center"/>
    </xf>
    <xf numFmtId="182" fontId="6" fillId="0" borderId="104" xfId="6" applyNumberFormat="1" applyFont="1" applyFill="1" applyBorder="1" applyAlignment="1">
      <alignment vertical="center"/>
    </xf>
    <xf numFmtId="0" fontId="6" fillId="0" borderId="1" xfId="8" applyBorder="1" applyAlignment="1">
      <alignment vertical="center"/>
    </xf>
    <xf numFmtId="0" fontId="6" fillId="0" borderId="2" xfId="8" applyBorder="1" applyAlignment="1">
      <alignment vertical="center"/>
    </xf>
    <xf numFmtId="182" fontId="6" fillId="0" borderId="84" xfId="6" applyNumberFormat="1" applyFont="1" applyFill="1" applyBorder="1" applyAlignment="1" applyProtection="1">
      <alignment vertical="center"/>
    </xf>
    <xf numFmtId="182" fontId="6" fillId="0" borderId="6" xfId="6" applyNumberFormat="1" applyFont="1" applyFill="1" applyBorder="1" applyAlignment="1" applyProtection="1">
      <alignment vertical="center"/>
    </xf>
    <xf numFmtId="182" fontId="6" fillId="0" borderId="105" xfId="6" applyNumberFormat="1" applyFont="1" applyFill="1" applyBorder="1" applyAlignment="1" applyProtection="1">
      <alignment vertical="center"/>
    </xf>
    <xf numFmtId="0" fontId="6" fillId="0" borderId="65" xfId="8" applyBorder="1" applyAlignment="1">
      <alignment horizontal="left" vertical="center"/>
    </xf>
    <xf numFmtId="0" fontId="6" fillId="0" borderId="65" xfId="8" applyBorder="1" applyAlignment="1">
      <alignment horizontal="center" vertical="center"/>
    </xf>
    <xf numFmtId="185" fontId="6" fillId="0" borderId="0" xfId="8" applyNumberFormat="1" applyAlignment="1">
      <alignment vertical="center"/>
    </xf>
    <xf numFmtId="1" fontId="6" fillId="0" borderId="0" xfId="8" applyNumberFormat="1" applyAlignment="1">
      <alignment horizontal="left" vertical="center"/>
    </xf>
    <xf numFmtId="1" fontId="6" fillId="0" borderId="0" xfId="8" applyNumberFormat="1" applyAlignment="1">
      <alignment horizontal="center" vertical="center"/>
    </xf>
    <xf numFmtId="1" fontId="6" fillId="0" borderId="0" xfId="6" applyNumberFormat="1" applyFont="1" applyFill="1" applyBorder="1" applyAlignment="1" applyProtection="1">
      <alignment horizontal="center" vertical="center"/>
    </xf>
    <xf numFmtId="0" fontId="6" fillId="0" borderId="0" xfId="8" applyAlignment="1">
      <alignment horizontal="center" vertical="center"/>
    </xf>
    <xf numFmtId="38" fontId="6" fillId="0" borderId="0" xfId="6" applyFont="1" applyFill="1" applyBorder="1" applyAlignment="1" applyProtection="1">
      <alignment horizontal="center" vertical="center"/>
    </xf>
    <xf numFmtId="0" fontId="6" fillId="0" borderId="21" xfId="8" applyBorder="1" applyAlignment="1">
      <alignment horizontal="left" vertical="center"/>
    </xf>
    <xf numFmtId="0" fontId="6" fillId="0" borderId="21" xfId="8" applyBorder="1" applyAlignment="1">
      <alignment horizontal="center" vertical="center"/>
    </xf>
    <xf numFmtId="1" fontId="6" fillId="0" borderId="51" xfId="8" applyNumberFormat="1" applyBorder="1" applyAlignment="1">
      <alignment horizontal="center" vertical="center"/>
    </xf>
    <xf numFmtId="1" fontId="6" fillId="0" borderId="69" xfId="8" applyNumberFormat="1" applyBorder="1" applyAlignment="1">
      <alignment horizontal="center" vertical="center"/>
    </xf>
    <xf numFmtId="1" fontId="6" fillId="0" borderId="69" xfId="6" applyNumberFormat="1" applyFont="1" applyFill="1" applyBorder="1" applyAlignment="1" applyProtection="1">
      <alignment horizontal="center" vertical="center"/>
    </xf>
    <xf numFmtId="0" fontId="6" fillId="0" borderId="21" xfId="8" applyBorder="1" applyAlignment="1">
      <alignment vertical="center"/>
    </xf>
    <xf numFmtId="185" fontId="6" fillId="0" borderId="0" xfId="8" applyNumberFormat="1" applyAlignment="1">
      <alignment horizontal="center" vertical="center"/>
    </xf>
    <xf numFmtId="0" fontId="6" fillId="0" borderId="4" xfId="8" applyBorder="1" applyAlignment="1">
      <alignment horizontal="center" vertical="center"/>
    </xf>
    <xf numFmtId="185" fontId="6" fillId="0" borderId="51" xfId="8" applyNumberFormat="1" applyBorder="1" applyAlignment="1">
      <alignment vertical="center"/>
    </xf>
    <xf numFmtId="185" fontId="6" fillId="0" borderId="51" xfId="8" applyNumberFormat="1" applyBorder="1" applyAlignment="1">
      <alignment horizontal="center" vertical="center"/>
    </xf>
    <xf numFmtId="0" fontId="6" fillId="0" borderId="7" xfId="8" applyBorder="1" applyAlignment="1">
      <alignment horizontal="center" vertical="center"/>
    </xf>
    <xf numFmtId="182" fontId="6" fillId="0" borderId="39" xfId="6" applyNumberFormat="1" applyFont="1" applyFill="1" applyBorder="1" applyAlignment="1" applyProtection="1">
      <alignment vertical="center"/>
    </xf>
    <xf numFmtId="182" fontId="6" fillId="0" borderId="69" xfId="6" applyNumberFormat="1" applyFont="1" applyFill="1" applyBorder="1" applyAlignment="1" applyProtection="1">
      <alignment vertical="center"/>
    </xf>
    <xf numFmtId="0" fontId="6" fillId="0" borderId="50" xfId="8" applyBorder="1" applyAlignment="1">
      <alignment horizontal="left" vertical="center"/>
    </xf>
    <xf numFmtId="1" fontId="6" fillId="0" borderId="50" xfId="8" applyNumberFormat="1" applyBorder="1" applyAlignment="1">
      <alignment horizontal="left" vertical="center"/>
    </xf>
    <xf numFmtId="183" fontId="6" fillId="0" borderId="0" xfId="8" applyNumberFormat="1" applyAlignment="1">
      <alignment horizontal="center" vertical="center"/>
    </xf>
    <xf numFmtId="0" fontId="6" fillId="0" borderId="6" xfId="8" applyBorder="1" applyAlignment="1">
      <alignment horizontal="left" vertical="center"/>
    </xf>
    <xf numFmtId="183" fontId="6" fillId="0" borderId="21" xfId="8" applyNumberFormat="1" applyBorder="1" applyAlignment="1">
      <alignment horizontal="center" vertical="center"/>
    </xf>
    <xf numFmtId="183" fontId="6" fillId="0" borderId="69" xfId="8" applyNumberFormat="1" applyBorder="1" applyAlignment="1">
      <alignment horizontal="center" vertical="center"/>
    </xf>
    <xf numFmtId="183" fontId="6" fillId="0" borderId="69" xfId="6" applyNumberFormat="1" applyFont="1" applyFill="1" applyBorder="1" applyAlignment="1" applyProtection="1">
      <alignment horizontal="center" vertical="center"/>
    </xf>
    <xf numFmtId="183" fontId="6" fillId="0" borderId="21" xfId="8" applyNumberFormat="1" applyBorder="1" applyAlignment="1">
      <alignment vertical="center"/>
    </xf>
    <xf numFmtId="0" fontId="6" fillId="4" borderId="102" xfId="8" applyFill="1" applyBorder="1" applyAlignment="1">
      <alignment horizontal="center" vertical="center"/>
    </xf>
    <xf numFmtId="0" fontId="6" fillId="4" borderId="103" xfId="8" applyFill="1" applyBorder="1" applyAlignment="1">
      <alignment horizontal="center" vertical="center"/>
    </xf>
    <xf numFmtId="1" fontId="6" fillId="0" borderId="50" xfId="8" applyNumberFormat="1" applyBorder="1" applyAlignment="1">
      <alignment horizontal="center" vertical="center"/>
    </xf>
    <xf numFmtId="0" fontId="6" fillId="4" borderId="104" xfId="8" applyFill="1" applyBorder="1" applyAlignment="1">
      <alignment horizontal="center" vertical="center"/>
    </xf>
    <xf numFmtId="182" fontId="6" fillId="4" borderId="103" xfId="6" applyNumberFormat="1" applyFont="1" applyFill="1" applyBorder="1" applyAlignment="1" applyProtection="1">
      <alignment vertical="center"/>
    </xf>
    <xf numFmtId="182" fontId="6" fillId="0" borderId="51" xfId="6" applyNumberFormat="1" applyFont="1" applyFill="1" applyBorder="1" applyAlignment="1" applyProtection="1">
      <alignment vertical="center"/>
    </xf>
    <xf numFmtId="182" fontId="6" fillId="4" borderId="104" xfId="6" applyNumberFormat="1" applyFont="1" applyFill="1" applyBorder="1" applyAlignment="1" applyProtection="1">
      <alignment vertical="center"/>
    </xf>
    <xf numFmtId="182" fontId="6" fillId="0" borderId="7" xfId="6" applyNumberFormat="1" applyFont="1" applyFill="1" applyBorder="1" applyAlignment="1" applyProtection="1">
      <alignment vertical="center"/>
    </xf>
    <xf numFmtId="182" fontId="6" fillId="4" borderId="105" xfId="6" applyNumberFormat="1" applyFont="1" applyFill="1" applyBorder="1" applyAlignment="1" applyProtection="1">
      <alignment vertical="center"/>
    </xf>
    <xf numFmtId="0" fontId="6" fillId="0" borderId="69" xfId="8" applyBorder="1" applyAlignment="1">
      <alignment horizontal="center" vertical="center" shrinkToFit="1"/>
    </xf>
    <xf numFmtId="0" fontId="6" fillId="4" borderId="104" xfId="8" applyFill="1" applyBorder="1" applyAlignment="1">
      <alignment horizontal="center" vertical="center" shrinkToFit="1"/>
    </xf>
    <xf numFmtId="0" fontId="6" fillId="0" borderId="39" xfId="8" applyBorder="1" applyAlignment="1">
      <alignment horizontal="right" vertical="center"/>
    </xf>
    <xf numFmtId="182" fontId="6" fillId="0" borderId="39" xfId="8" applyNumberFormat="1" applyBorder="1" applyAlignment="1">
      <alignment vertical="center"/>
    </xf>
    <xf numFmtId="182" fontId="6" fillId="0" borderId="3" xfId="8" applyNumberFormat="1" applyBorder="1" applyAlignment="1">
      <alignment vertical="center"/>
    </xf>
    <xf numFmtId="182" fontId="6" fillId="4" borderId="103" xfId="8" applyNumberFormat="1" applyFill="1" applyBorder="1" applyAlignment="1">
      <alignment vertical="center"/>
    </xf>
    <xf numFmtId="0" fontId="6" fillId="0" borderId="69" xfId="8" applyBorder="1" applyAlignment="1">
      <alignment horizontal="right" vertical="center"/>
    </xf>
    <xf numFmtId="38" fontId="6" fillId="0" borderId="69" xfId="8" applyNumberFormat="1" applyBorder="1" applyAlignment="1">
      <alignment horizontal="right" vertical="center"/>
    </xf>
    <xf numFmtId="182" fontId="6" fillId="0" borderId="69" xfId="8" applyNumberFormat="1" applyBorder="1" applyAlignment="1">
      <alignment vertical="center"/>
    </xf>
    <xf numFmtId="182" fontId="6" fillId="0" borderId="50" xfId="8" applyNumberFormat="1" applyBorder="1" applyAlignment="1">
      <alignment vertical="center"/>
    </xf>
    <xf numFmtId="38" fontId="6" fillId="0" borderId="69" xfId="6" applyFont="1" applyFill="1" applyBorder="1" applyAlignment="1">
      <alignment horizontal="right" vertical="center"/>
    </xf>
    <xf numFmtId="38" fontId="6" fillId="0" borderId="84" xfId="6" applyFont="1" applyFill="1" applyBorder="1" applyAlignment="1">
      <alignment horizontal="right" vertical="center"/>
    </xf>
    <xf numFmtId="38" fontId="6" fillId="0" borderId="84" xfId="8" applyNumberFormat="1" applyBorder="1" applyAlignment="1">
      <alignment horizontal="right" vertical="center"/>
    </xf>
    <xf numFmtId="182" fontId="6" fillId="0" borderId="84" xfId="8" applyNumberFormat="1" applyBorder="1" applyAlignment="1">
      <alignment vertical="center"/>
    </xf>
    <xf numFmtId="182" fontId="6" fillId="0" borderId="6" xfId="8" applyNumberFormat="1" applyBorder="1" applyAlignment="1">
      <alignment vertical="center"/>
    </xf>
    <xf numFmtId="182" fontId="6" fillId="4" borderId="104" xfId="8" applyNumberFormat="1" applyFill="1" applyBorder="1" applyAlignment="1">
      <alignment vertical="center"/>
    </xf>
    <xf numFmtId="185" fontId="6" fillId="5" borderId="5" xfId="8" applyNumberFormat="1" applyFill="1" applyBorder="1" applyAlignment="1">
      <alignment vertical="center"/>
    </xf>
    <xf numFmtId="182" fontId="6" fillId="0" borderId="5" xfId="6" applyNumberFormat="1" applyFont="1" applyFill="1" applyBorder="1" applyAlignment="1" applyProtection="1">
      <alignment vertical="center"/>
    </xf>
    <xf numFmtId="0" fontId="6" fillId="0" borderId="17" xfId="8" applyBorder="1" applyAlignment="1">
      <alignment vertical="center"/>
    </xf>
    <xf numFmtId="0" fontId="6" fillId="0" borderId="51" xfId="8" applyBorder="1" applyAlignment="1">
      <alignment horizontal="center" vertical="center" shrinkToFit="1"/>
    </xf>
    <xf numFmtId="182" fontId="6" fillId="0" borderId="4" xfId="6" applyNumberFormat="1" applyFont="1" applyFill="1" applyBorder="1" applyAlignment="1" applyProtection="1">
      <alignment vertical="center"/>
    </xf>
    <xf numFmtId="0" fontId="6" fillId="0" borderId="7" xfId="8" applyBorder="1" applyAlignment="1">
      <alignment horizontal="right" vertical="center"/>
    </xf>
    <xf numFmtId="0" fontId="6" fillId="0" borderId="69" xfId="8" applyBorder="1" applyAlignment="1">
      <alignment vertical="center"/>
    </xf>
    <xf numFmtId="0" fontId="6" fillId="0" borderId="84" xfId="8" applyBorder="1" applyAlignment="1">
      <alignment horizontal="center" vertical="center"/>
    </xf>
    <xf numFmtId="182" fontId="6" fillId="0" borderId="0" xfId="8" applyNumberFormat="1" applyAlignment="1">
      <alignment vertical="center"/>
    </xf>
    <xf numFmtId="0" fontId="6" fillId="0" borderId="5" xfId="8" applyBorder="1" applyAlignment="1">
      <alignment vertical="center"/>
    </xf>
    <xf numFmtId="38" fontId="6" fillId="0" borderId="84" xfId="6" applyFont="1" applyFill="1" applyBorder="1" applyAlignment="1" applyProtection="1">
      <alignment vertical="center"/>
    </xf>
    <xf numFmtId="185" fontId="6" fillId="7" borderId="5" xfId="8" applyNumberFormat="1" applyFill="1" applyBorder="1" applyAlignment="1">
      <alignment vertical="center"/>
    </xf>
    <xf numFmtId="0" fontId="11" fillId="0" borderId="0" xfId="8" applyFont="1" applyAlignment="1">
      <alignment vertical="center"/>
    </xf>
    <xf numFmtId="181" fontId="6" fillId="0" borderId="5" xfId="8" applyNumberFormat="1" applyBorder="1" applyAlignment="1">
      <alignment horizontal="center" vertical="center"/>
    </xf>
    <xf numFmtId="181" fontId="6" fillId="0" borderId="0" xfId="8" applyNumberFormat="1" applyAlignment="1">
      <alignment vertical="center"/>
    </xf>
    <xf numFmtId="181" fontId="6" fillId="0" borderId="10" xfId="8" applyNumberFormat="1" applyBorder="1" applyAlignment="1">
      <alignment vertical="center"/>
    </xf>
    <xf numFmtId="181" fontId="6" fillId="0" borderId="13" xfId="8" applyNumberFormat="1" applyBorder="1" applyAlignment="1">
      <alignment vertical="center"/>
    </xf>
    <xf numFmtId="181" fontId="11" fillId="0" borderId="13" xfId="8" applyNumberFormat="1" applyFont="1" applyBorder="1" applyAlignment="1">
      <alignment vertical="center"/>
    </xf>
    <xf numFmtId="181" fontId="11" fillId="0" borderId="0" xfId="8" applyNumberFormat="1" applyFont="1" applyAlignment="1">
      <alignment vertical="center"/>
    </xf>
    <xf numFmtId="0" fontId="6" fillId="7" borderId="16" xfId="8" applyFill="1" applyBorder="1" applyAlignment="1">
      <alignment vertical="center"/>
    </xf>
    <xf numFmtId="181" fontId="6" fillId="7" borderId="16" xfId="8" applyNumberFormat="1" applyFill="1" applyBorder="1" applyAlignment="1">
      <alignment vertical="center"/>
    </xf>
    <xf numFmtId="181" fontId="6" fillId="0" borderId="65" xfId="8" applyNumberFormat="1" applyBorder="1" applyAlignment="1">
      <alignment vertical="center"/>
    </xf>
    <xf numFmtId="183" fontId="6" fillId="0" borderId="0" xfId="8" applyNumberFormat="1" applyAlignment="1">
      <alignment vertical="center"/>
    </xf>
    <xf numFmtId="0" fontId="6" fillId="0" borderId="39" xfId="8" applyBorder="1" applyAlignment="1">
      <alignment vertical="center"/>
    </xf>
    <xf numFmtId="0" fontId="6" fillId="0" borderId="39" xfId="8" applyBorder="1" applyAlignment="1">
      <alignment horizontal="left" vertical="center"/>
    </xf>
    <xf numFmtId="0" fontId="6" fillId="0" borderId="84" xfId="8" applyBorder="1" applyAlignment="1">
      <alignment vertical="center"/>
    </xf>
    <xf numFmtId="0" fontId="6" fillId="0" borderId="84" xfId="8" applyBorder="1" applyAlignment="1">
      <alignment horizontal="left" vertical="center"/>
    </xf>
    <xf numFmtId="0" fontId="6" fillId="0" borderId="10" xfId="8" applyBorder="1" applyAlignment="1">
      <alignment vertical="center"/>
    </xf>
    <xf numFmtId="179" fontId="6" fillId="0" borderId="10" xfId="8" applyNumberFormat="1" applyBorder="1" applyAlignment="1">
      <alignment vertical="center"/>
    </xf>
    <xf numFmtId="179" fontId="6" fillId="7" borderId="10" xfId="8" applyNumberFormat="1" applyFill="1" applyBorder="1" applyAlignment="1">
      <alignment vertical="center"/>
    </xf>
    <xf numFmtId="179" fontId="6" fillId="0" borderId="0" xfId="8" applyNumberFormat="1" applyAlignment="1">
      <alignment vertical="center"/>
    </xf>
    <xf numFmtId="0" fontId="6" fillId="0" borderId="13" xfId="8" applyBorder="1" applyAlignment="1">
      <alignment vertical="center"/>
    </xf>
    <xf numFmtId="179" fontId="6" fillId="0" borderId="13" xfId="8" applyNumberFormat="1" applyBorder="1" applyAlignment="1">
      <alignment vertical="center"/>
    </xf>
    <xf numFmtId="179" fontId="6" fillId="7" borderId="13" xfId="8" applyNumberFormat="1" applyFill="1" applyBorder="1" applyAlignment="1">
      <alignment vertical="center"/>
    </xf>
    <xf numFmtId="179" fontId="12" fillId="7" borderId="13" xfId="6" applyNumberFormat="1" applyFont="1" applyFill="1" applyBorder="1" applyAlignment="1">
      <alignment vertical="center"/>
    </xf>
    <xf numFmtId="0" fontId="6" fillId="0" borderId="16" xfId="8" applyBorder="1" applyAlignment="1">
      <alignment vertical="center"/>
    </xf>
    <xf numFmtId="179" fontId="6" fillId="0" borderId="16" xfId="8" applyNumberFormat="1" applyBorder="1" applyAlignment="1">
      <alignment vertical="center"/>
    </xf>
    <xf numFmtId="179" fontId="12" fillId="7" borderId="16" xfId="6" applyNumberFormat="1" applyFont="1" applyFill="1" applyBorder="1" applyAlignment="1">
      <alignment vertical="center"/>
    </xf>
    <xf numFmtId="181" fontId="12" fillId="0" borderId="0" xfId="6" applyNumberFormat="1" applyFont="1" applyAlignment="1">
      <alignment vertical="center"/>
    </xf>
    <xf numFmtId="49" fontId="6" fillId="0" borderId="0" xfId="8" applyNumberFormat="1" applyAlignment="1">
      <alignment vertical="center"/>
    </xf>
    <xf numFmtId="0" fontId="6" fillId="0" borderId="8" xfId="8" applyBorder="1" applyAlignment="1">
      <alignment vertical="center"/>
    </xf>
    <xf numFmtId="0" fontId="6" fillId="0" borderId="106" xfId="8" applyBorder="1" applyAlignment="1">
      <alignment vertical="center"/>
    </xf>
    <xf numFmtId="177" fontId="6" fillId="7" borderId="10" xfId="8" applyNumberFormat="1" applyFill="1" applyBorder="1" applyAlignment="1">
      <alignment vertical="center"/>
    </xf>
    <xf numFmtId="177" fontId="6" fillId="7" borderId="9" xfId="8" applyNumberFormat="1" applyFill="1" applyBorder="1" applyAlignment="1">
      <alignment vertical="center"/>
    </xf>
    <xf numFmtId="177" fontId="6" fillId="0" borderId="10" xfId="8" applyNumberFormat="1" applyBorder="1" applyAlignment="1">
      <alignment vertical="center"/>
    </xf>
    <xf numFmtId="0" fontId="6" fillId="0" borderId="11" xfId="8" applyBorder="1" applyAlignment="1">
      <alignment vertical="center"/>
    </xf>
    <xf numFmtId="0" fontId="6" fillId="0" borderId="107" xfId="8" applyBorder="1" applyAlignment="1">
      <alignment vertical="center"/>
    </xf>
    <xf numFmtId="177" fontId="6" fillId="7" borderId="13" xfId="8" applyNumberFormat="1" applyFill="1" applyBorder="1" applyAlignment="1">
      <alignment vertical="center"/>
    </xf>
    <xf numFmtId="177" fontId="6" fillId="7" borderId="12" xfId="8" applyNumberFormat="1" applyFill="1" applyBorder="1" applyAlignment="1">
      <alignment vertical="center"/>
    </xf>
    <xf numFmtId="177" fontId="6" fillId="0" borderId="13" xfId="8" applyNumberFormat="1" applyBorder="1" applyAlignment="1">
      <alignment vertical="center"/>
    </xf>
    <xf numFmtId="177" fontId="6" fillId="8" borderId="13" xfId="8" applyNumberFormat="1" applyFill="1" applyBorder="1" applyAlignment="1">
      <alignment horizontal="center" vertical="center"/>
    </xf>
    <xf numFmtId="0" fontId="6" fillId="0" borderId="14" xfId="8" applyBorder="1" applyAlignment="1">
      <alignment vertical="center"/>
    </xf>
    <xf numFmtId="0" fontId="6" fillId="0" borderId="108" xfId="8" applyBorder="1" applyAlignment="1">
      <alignment vertical="center"/>
    </xf>
    <xf numFmtId="177" fontId="6" fillId="7" borderId="16" xfId="8" applyNumberFormat="1" applyFill="1" applyBorder="1" applyAlignment="1">
      <alignment vertical="center"/>
    </xf>
    <xf numFmtId="177" fontId="6" fillId="7" borderId="15" xfId="8" applyNumberFormat="1" applyFill="1" applyBorder="1" applyAlignment="1">
      <alignment vertical="center"/>
    </xf>
    <xf numFmtId="177" fontId="6" fillId="0" borderId="16" xfId="8" applyNumberFormat="1" applyBorder="1" applyAlignment="1">
      <alignment vertical="center"/>
    </xf>
    <xf numFmtId="177" fontId="6" fillId="0" borderId="5" xfId="6" applyNumberFormat="1" applyFont="1" applyFill="1" applyBorder="1" applyAlignment="1">
      <alignment vertical="center"/>
    </xf>
    <xf numFmtId="177" fontId="6" fillId="0" borderId="2" xfId="6" applyNumberFormat="1" applyFont="1" applyFill="1" applyBorder="1" applyAlignment="1">
      <alignment vertical="center"/>
    </xf>
    <xf numFmtId="177" fontId="6" fillId="0" borderId="8" xfId="8" applyNumberFormat="1" applyBorder="1" applyAlignment="1">
      <alignment vertical="center"/>
    </xf>
    <xf numFmtId="177" fontId="6" fillId="0" borderId="109" xfId="8" applyNumberFormat="1" applyBorder="1" applyAlignment="1">
      <alignment vertical="center"/>
    </xf>
    <xf numFmtId="177" fontId="6" fillId="0" borderId="11" xfId="8" applyNumberFormat="1" applyBorder="1" applyAlignment="1">
      <alignment vertical="center"/>
    </xf>
    <xf numFmtId="177" fontId="6" fillId="0" borderId="110" xfId="8" applyNumberFormat="1" applyBorder="1" applyAlignment="1">
      <alignment vertical="center"/>
    </xf>
    <xf numFmtId="177" fontId="6" fillId="2" borderId="11" xfId="8" applyNumberFormat="1" applyFill="1" applyBorder="1" applyAlignment="1">
      <alignment vertical="center"/>
    </xf>
    <xf numFmtId="177" fontId="6" fillId="0" borderId="14" xfId="8" applyNumberFormat="1" applyBorder="1" applyAlignment="1">
      <alignment vertical="center"/>
    </xf>
    <xf numFmtId="177" fontId="6" fillId="0" borderId="111" xfId="8" applyNumberFormat="1" applyBorder="1" applyAlignment="1">
      <alignment vertical="center"/>
    </xf>
    <xf numFmtId="177" fontId="6" fillId="0" borderId="1" xfId="6" applyNumberFormat="1" applyFont="1" applyFill="1" applyBorder="1" applyAlignment="1">
      <alignment vertical="center"/>
    </xf>
    <xf numFmtId="177" fontId="6" fillId="0" borderId="112" xfId="6" applyNumberFormat="1" applyFont="1" applyFill="1" applyBorder="1" applyAlignment="1">
      <alignment vertical="center"/>
    </xf>
    <xf numFmtId="0" fontId="13" fillId="0" borderId="0" xfId="8" applyFont="1" applyAlignment="1">
      <alignment vertical="center"/>
    </xf>
    <xf numFmtId="0" fontId="6" fillId="0" borderId="2" xfId="8" applyBorder="1" applyAlignment="1">
      <alignment horizontal="left" vertical="center"/>
    </xf>
    <xf numFmtId="0" fontId="6" fillId="0" borderId="1" xfId="8" applyBorder="1" applyAlignment="1">
      <alignment horizontal="center" vertical="center"/>
    </xf>
    <xf numFmtId="38" fontId="0" fillId="7" borderId="5" xfId="6" applyFont="1" applyFill="1" applyBorder="1" applyAlignment="1">
      <alignment vertical="center"/>
    </xf>
    <xf numFmtId="0" fontId="6" fillId="0" borderId="113" xfId="8" applyBorder="1" applyAlignment="1">
      <alignment horizontal="center" vertical="center"/>
    </xf>
    <xf numFmtId="0" fontId="6" fillId="0" borderId="51" xfId="8" applyBorder="1" applyAlignment="1">
      <alignment horizontal="left" vertical="center"/>
    </xf>
    <xf numFmtId="0" fontId="6" fillId="0" borderId="5" xfId="8" applyBorder="1" applyAlignment="1">
      <alignment horizontal="center" vertical="center"/>
    </xf>
    <xf numFmtId="0" fontId="6" fillId="0" borderId="21" xfId="8" applyBorder="1" applyAlignment="1">
      <alignment horizontal="centerContinuous" vertical="center"/>
    </xf>
    <xf numFmtId="0" fontId="6" fillId="0" borderId="7" xfId="8" applyBorder="1" applyAlignment="1">
      <alignment horizontal="centerContinuous" vertical="center"/>
    </xf>
    <xf numFmtId="0" fontId="6" fillId="0" borderId="6" xfId="8" applyBorder="1" applyAlignment="1">
      <alignment horizontal="centerContinuous" vertical="center"/>
    </xf>
    <xf numFmtId="0" fontId="6" fillId="0" borderId="5" xfId="8" applyBorder="1" applyAlignment="1">
      <alignment horizontal="center" vertical="center" shrinkToFit="1"/>
    </xf>
    <xf numFmtId="0" fontId="6" fillId="0" borderId="1" xfId="8" applyBorder="1" applyAlignment="1">
      <alignment horizontal="center" vertical="center" shrinkToFit="1"/>
    </xf>
    <xf numFmtId="0" fontId="6" fillId="0" borderId="1" xfId="8" applyBorder="1" applyAlignment="1">
      <alignment vertical="center" shrinkToFit="1"/>
    </xf>
    <xf numFmtId="0" fontId="6" fillId="0" borderId="7" xfId="8" applyBorder="1" applyAlignment="1">
      <alignment vertical="center" shrinkToFit="1"/>
    </xf>
    <xf numFmtId="38" fontId="6" fillId="0" borderId="84" xfId="8" applyNumberFormat="1" applyBorder="1" applyAlignment="1">
      <alignment vertical="center"/>
    </xf>
    <xf numFmtId="178" fontId="6" fillId="0" borderId="84" xfId="8" applyNumberFormat="1" applyBorder="1" applyAlignment="1">
      <alignment vertical="center"/>
    </xf>
    <xf numFmtId="38" fontId="0" fillId="0" borderId="1" xfId="6" applyFont="1" applyFill="1" applyBorder="1" applyAlignment="1">
      <alignment horizontal="center" vertical="center"/>
    </xf>
    <xf numFmtId="38" fontId="6" fillId="0" borderId="1" xfId="8" applyNumberFormat="1" applyBorder="1" applyAlignment="1">
      <alignment horizontal="right" vertical="center"/>
    </xf>
    <xf numFmtId="38" fontId="0" fillId="0" borderId="114" xfId="6" applyFont="1" applyFill="1" applyBorder="1" applyAlignment="1">
      <alignment vertical="center"/>
    </xf>
    <xf numFmtId="0" fontId="6" fillId="0" borderId="0" xfId="8" applyAlignment="1">
      <alignment vertical="center" wrapText="1"/>
    </xf>
    <xf numFmtId="0" fontId="6" fillId="0" borderId="3" xfId="8" applyBorder="1" applyAlignment="1">
      <alignment horizontal="centerContinuous" vertical="center"/>
    </xf>
    <xf numFmtId="0" fontId="6" fillId="0" borderId="65" xfId="8" applyBorder="1" applyAlignment="1">
      <alignment horizontal="centerContinuous" vertical="center"/>
    </xf>
    <xf numFmtId="0" fontId="6" fillId="0" borderId="4" xfId="8" applyBorder="1" applyAlignment="1">
      <alignment horizontal="centerContinuous" vertical="center"/>
    </xf>
    <xf numFmtId="38" fontId="0" fillId="9" borderId="1" xfId="6" applyFont="1" applyFill="1" applyBorder="1" applyAlignment="1">
      <alignment vertical="center"/>
    </xf>
    <xf numFmtId="38" fontId="0" fillId="0" borderId="1" xfId="6" applyFont="1" applyFill="1" applyBorder="1" applyAlignment="1">
      <alignment vertical="center"/>
    </xf>
    <xf numFmtId="38" fontId="0" fillId="0" borderId="5" xfId="6" applyFont="1" applyFill="1" applyBorder="1" applyAlignment="1">
      <alignment vertical="center"/>
    </xf>
    <xf numFmtId="0" fontId="6" fillId="0" borderId="2" xfId="8" applyBorder="1" applyAlignment="1">
      <alignment vertical="center" shrinkToFit="1"/>
    </xf>
    <xf numFmtId="0" fontId="6" fillId="0" borderId="3" xfId="8" applyBorder="1" applyAlignment="1">
      <alignment horizontal="center" vertical="center" shrinkToFit="1"/>
    </xf>
    <xf numFmtId="0" fontId="6" fillId="0" borderId="50" xfId="8" applyBorder="1" applyAlignment="1">
      <alignment horizontal="center" vertical="center" shrinkToFit="1"/>
    </xf>
    <xf numFmtId="0" fontId="6" fillId="0" borderId="6" xfId="8" applyBorder="1" applyAlignment="1">
      <alignment horizontal="center" vertical="center" shrinkToFit="1"/>
    </xf>
    <xf numFmtId="0" fontId="6" fillId="0" borderId="1" xfId="8" applyBorder="1" applyAlignment="1">
      <alignment horizontal="right" vertical="center"/>
    </xf>
    <xf numFmtId="0" fontId="6" fillId="0" borderId="6" xfId="8" applyBorder="1" applyAlignment="1">
      <alignment horizontal="center" vertical="center"/>
    </xf>
    <xf numFmtId="0" fontId="6" fillId="0" borderId="65" xfId="8" applyBorder="1" applyAlignment="1">
      <alignment vertical="center" shrinkToFit="1"/>
    </xf>
    <xf numFmtId="38" fontId="0" fillId="0" borderId="3" xfId="6" applyFont="1" applyFill="1" applyBorder="1" applyAlignment="1">
      <alignment vertical="center"/>
    </xf>
    <xf numFmtId="38" fontId="0" fillId="0" borderId="102" xfId="6" applyFont="1" applyFill="1" applyBorder="1" applyAlignment="1">
      <alignment vertical="center"/>
    </xf>
    <xf numFmtId="0" fontId="6" fillId="0" borderId="0" xfId="8" applyAlignment="1">
      <alignment vertical="center" shrinkToFit="1"/>
    </xf>
    <xf numFmtId="38" fontId="0" fillId="0" borderId="50" xfId="6" applyFont="1" applyFill="1" applyBorder="1" applyAlignment="1">
      <alignment vertical="center"/>
    </xf>
    <xf numFmtId="38" fontId="0" fillId="0" borderId="103" xfId="6" applyFont="1" applyFill="1" applyBorder="1" applyAlignment="1">
      <alignment vertical="center"/>
    </xf>
    <xf numFmtId="0" fontId="6" fillId="0" borderId="21" xfId="8" applyBorder="1" applyAlignment="1">
      <alignment vertical="center" shrinkToFit="1"/>
    </xf>
    <xf numFmtId="38" fontId="0" fillId="0" borderId="6" xfId="6" applyFont="1" applyFill="1" applyBorder="1" applyAlignment="1">
      <alignment vertical="center"/>
    </xf>
    <xf numFmtId="38" fontId="0" fillId="0" borderId="105" xfId="6" applyFont="1" applyFill="1" applyBorder="1" applyAlignment="1">
      <alignment vertical="center"/>
    </xf>
    <xf numFmtId="38" fontId="0" fillId="0" borderId="84" xfId="6" applyFont="1" applyBorder="1" applyAlignment="1">
      <alignment vertical="center"/>
    </xf>
    <xf numFmtId="38" fontId="14" fillId="0" borderId="0" xfId="6" applyFont="1" applyBorder="1" applyAlignment="1">
      <alignment horizontal="right" vertical="center"/>
    </xf>
    <xf numFmtId="0" fontId="14" fillId="0" borderId="0" xfId="8" applyFont="1" applyAlignment="1">
      <alignment horizontal="right" vertical="center"/>
    </xf>
    <xf numFmtId="0" fontId="6" fillId="0" borderId="2" xfId="8" applyBorder="1" applyAlignment="1">
      <alignment horizontal="left" vertical="center" shrinkToFit="1"/>
    </xf>
    <xf numFmtId="0" fontId="6" fillId="0" borderId="0" xfId="8" applyAlignment="1">
      <alignment horizontal="left" vertical="center" shrinkToFit="1"/>
    </xf>
    <xf numFmtId="38" fontId="0" fillId="0" borderId="0" xfId="6" applyFont="1" applyBorder="1" applyAlignment="1">
      <alignment vertical="center"/>
    </xf>
    <xf numFmtId="38" fontId="6" fillId="0" borderId="0" xfId="8" applyNumberFormat="1" applyAlignment="1">
      <alignment vertical="center"/>
    </xf>
    <xf numFmtId="0" fontId="15" fillId="0" borderId="0" xfId="8" applyFont="1" applyAlignment="1">
      <alignment vertical="center"/>
    </xf>
    <xf numFmtId="0" fontId="16" fillId="0" borderId="0" xfId="8" applyFont="1" applyAlignment="1">
      <alignment vertical="center"/>
    </xf>
    <xf numFmtId="0" fontId="17" fillId="0" borderId="0" xfId="8" applyFont="1" applyAlignment="1">
      <alignment vertical="center"/>
    </xf>
    <xf numFmtId="0" fontId="15" fillId="0" borderId="3" xfId="8" applyFont="1" applyBorder="1" applyAlignment="1">
      <alignment vertical="center"/>
    </xf>
    <xf numFmtId="0" fontId="18" fillId="0" borderId="65" xfId="8" applyFont="1" applyBorder="1" applyAlignment="1">
      <alignment vertical="center"/>
    </xf>
    <xf numFmtId="0" fontId="18" fillId="0" borderId="4" xfId="8" applyFont="1" applyBorder="1" applyAlignment="1">
      <alignment vertical="center"/>
    </xf>
    <xf numFmtId="0" fontId="18" fillId="0" borderId="0" xfId="8" applyFont="1" applyAlignment="1">
      <alignment vertical="center"/>
    </xf>
    <xf numFmtId="0" fontId="15" fillId="0" borderId="50" xfId="8" applyFont="1" applyBorder="1" applyAlignment="1">
      <alignment vertical="center"/>
    </xf>
    <xf numFmtId="0" fontId="15" fillId="0" borderId="51" xfId="8" applyFont="1" applyBorder="1" applyAlignment="1">
      <alignment vertical="center"/>
    </xf>
    <xf numFmtId="0" fontId="15" fillId="0" borderId="6" xfId="8" applyFont="1" applyBorder="1" applyAlignment="1">
      <alignment vertical="center"/>
    </xf>
    <xf numFmtId="0" fontId="7" fillId="0" borderId="21" xfId="8" applyFont="1" applyBorder="1" applyAlignment="1">
      <alignment vertical="center"/>
    </xf>
    <xf numFmtId="0" fontId="15" fillId="0" borderId="21" xfId="8" applyFont="1" applyBorder="1" applyAlignment="1">
      <alignment vertical="center"/>
    </xf>
    <xf numFmtId="0" fontId="15" fillId="0" borderId="7" xfId="8" applyFont="1" applyBorder="1" applyAlignment="1">
      <alignment vertical="center"/>
    </xf>
    <xf numFmtId="0" fontId="19" fillId="0" borderId="0" xfId="8" applyFont="1" applyAlignment="1">
      <alignment vertical="center"/>
    </xf>
    <xf numFmtId="0" fontId="15" fillId="0" borderId="65" xfId="8" applyFont="1" applyBorder="1" applyAlignment="1">
      <alignment vertical="center"/>
    </xf>
    <xf numFmtId="0" fontId="15" fillId="0" borderId="4" xfId="8" applyFont="1" applyBorder="1" applyAlignment="1">
      <alignment vertical="center"/>
    </xf>
    <xf numFmtId="49" fontId="6" fillId="0" borderId="0" xfId="8" quotePrefix="1" applyNumberFormat="1" applyAlignment="1">
      <alignment vertical="center"/>
    </xf>
    <xf numFmtId="38" fontId="4" fillId="0" borderId="2" xfId="6" applyFont="1" applyBorder="1" applyAlignment="1">
      <alignment vertical="center"/>
    </xf>
    <xf numFmtId="38" fontId="4" fillId="0" borderId="5" xfId="6" applyFont="1" applyBorder="1" applyAlignment="1">
      <alignment vertical="center"/>
    </xf>
    <xf numFmtId="38" fontId="6" fillId="0" borderId="5" xfId="8" applyNumberFormat="1" applyBorder="1" applyAlignment="1">
      <alignment vertical="center"/>
    </xf>
    <xf numFmtId="178" fontId="6" fillId="0" borderId="1" xfId="8" applyNumberFormat="1" applyBorder="1" applyAlignment="1">
      <alignment vertical="center"/>
    </xf>
    <xf numFmtId="180" fontId="6" fillId="6" borderId="106" xfId="8" applyNumberFormat="1" applyFill="1" applyBorder="1" applyAlignment="1">
      <alignment vertical="center"/>
    </xf>
    <xf numFmtId="180" fontId="6" fillId="6" borderId="10" xfId="8" applyNumberFormat="1" applyFill="1" applyBorder="1" applyAlignment="1">
      <alignment vertical="center"/>
    </xf>
    <xf numFmtId="180" fontId="6" fillId="6" borderId="107" xfId="8" applyNumberFormat="1" applyFill="1" applyBorder="1" applyAlignment="1">
      <alignment vertical="center"/>
    </xf>
    <xf numFmtId="180" fontId="6" fillId="6" borderId="13" xfId="8" applyNumberFormat="1" applyFill="1" applyBorder="1" applyAlignment="1">
      <alignment vertical="center"/>
    </xf>
    <xf numFmtId="180" fontId="6" fillId="6" borderId="108" xfId="8" applyNumberFormat="1" applyFill="1" applyBorder="1" applyAlignment="1">
      <alignment vertical="center"/>
    </xf>
    <xf numFmtId="180" fontId="6" fillId="6" borderId="16" xfId="8" applyNumberFormat="1" applyFill="1" applyBorder="1" applyAlignment="1">
      <alignment vertical="center"/>
    </xf>
    <xf numFmtId="179" fontId="6" fillId="6" borderId="10" xfId="8" applyNumberFormat="1" applyFill="1" applyBorder="1" applyAlignment="1">
      <alignment vertical="center"/>
    </xf>
    <xf numFmtId="179" fontId="6" fillId="6" borderId="13" xfId="8" applyNumberFormat="1" applyFill="1" applyBorder="1" applyAlignment="1">
      <alignment vertical="center"/>
    </xf>
    <xf numFmtId="179" fontId="6" fillId="6" borderId="16" xfId="8" applyNumberFormat="1" applyFill="1" applyBorder="1" applyAlignment="1">
      <alignment vertical="center"/>
    </xf>
    <xf numFmtId="185" fontId="6" fillId="0" borderId="10" xfId="8" applyNumberFormat="1" applyBorder="1" applyAlignment="1">
      <alignment vertical="center"/>
    </xf>
    <xf numFmtId="185" fontId="6" fillId="0" borderId="13" xfId="8" applyNumberFormat="1" applyBorder="1" applyAlignment="1">
      <alignment vertical="center"/>
    </xf>
    <xf numFmtId="185" fontId="11" fillId="0" borderId="13" xfId="8" applyNumberFormat="1" applyFont="1" applyBorder="1" applyAlignment="1">
      <alignment vertical="center"/>
    </xf>
    <xf numFmtId="186" fontId="6" fillId="6" borderId="3" xfId="1" applyNumberFormat="1" applyFont="1" applyFill="1" applyBorder="1" applyAlignment="1" applyProtection="1">
      <alignment vertical="center"/>
    </xf>
    <xf numFmtId="186" fontId="6" fillId="6" borderId="50" xfId="1" applyNumberFormat="1" applyFont="1" applyFill="1" applyBorder="1" applyAlignment="1" applyProtection="1">
      <alignment vertical="center"/>
    </xf>
    <xf numFmtId="186" fontId="6" fillId="6" borderId="6" xfId="1" applyNumberFormat="1" applyFont="1" applyFill="1" applyBorder="1" applyAlignment="1" applyProtection="1">
      <alignment vertical="center"/>
    </xf>
    <xf numFmtId="185" fontId="6" fillId="6" borderId="4" xfId="8" applyNumberFormat="1" applyFill="1" applyBorder="1" applyAlignment="1">
      <alignment vertical="center"/>
    </xf>
    <xf numFmtId="0" fontId="6" fillId="6" borderId="39" xfId="8" applyFill="1" applyBorder="1" applyAlignment="1">
      <alignment vertical="center"/>
    </xf>
    <xf numFmtId="185" fontId="6" fillId="6" borderId="51" xfId="8" applyNumberFormat="1" applyFill="1" applyBorder="1" applyAlignment="1">
      <alignment vertical="center"/>
    </xf>
    <xf numFmtId="0" fontId="6" fillId="6" borderId="69" xfId="8" applyFill="1" applyBorder="1" applyAlignment="1">
      <alignment vertical="center"/>
    </xf>
    <xf numFmtId="185" fontId="6" fillId="6" borderId="7" xfId="8" applyNumberFormat="1" applyFill="1" applyBorder="1" applyAlignment="1">
      <alignment vertical="center"/>
    </xf>
    <xf numFmtId="0" fontId="6" fillId="6" borderId="84" xfId="8" applyFill="1" applyBorder="1" applyAlignment="1">
      <alignment vertical="center"/>
    </xf>
    <xf numFmtId="186" fontId="6" fillId="6" borderId="39" xfId="1" applyNumberFormat="1" applyFont="1" applyFill="1" applyBorder="1" applyAlignment="1" applyProtection="1">
      <alignment vertical="center"/>
    </xf>
    <xf numFmtId="186" fontId="6" fillId="6" borderId="69" xfId="1" applyNumberFormat="1" applyFont="1" applyFill="1" applyBorder="1" applyAlignment="1" applyProtection="1">
      <alignment vertical="center"/>
    </xf>
    <xf numFmtId="186" fontId="6" fillId="6" borderId="84" xfId="1" applyNumberFormat="1" applyFont="1" applyFill="1" applyBorder="1" applyAlignment="1" applyProtection="1">
      <alignment vertical="center"/>
    </xf>
    <xf numFmtId="185" fontId="6" fillId="6" borderId="39" xfId="8" applyNumberFormat="1" applyFill="1" applyBorder="1" applyAlignment="1">
      <alignment vertical="center"/>
    </xf>
    <xf numFmtId="0" fontId="6" fillId="6" borderId="3" xfId="8" applyFill="1" applyBorder="1" applyAlignment="1">
      <alignment vertical="center"/>
    </xf>
    <xf numFmtId="185" fontId="6" fillId="6" borderId="69" xfId="8" applyNumberFormat="1" applyFill="1" applyBorder="1" applyAlignment="1">
      <alignment vertical="center"/>
    </xf>
    <xf numFmtId="0" fontId="6" fillId="6" borderId="50" xfId="8" applyFill="1" applyBorder="1" applyAlignment="1">
      <alignment vertical="center"/>
    </xf>
    <xf numFmtId="185" fontId="6" fillId="6" borderId="84" xfId="8" applyNumberFormat="1" applyFill="1" applyBorder="1" applyAlignment="1">
      <alignment vertical="center"/>
    </xf>
    <xf numFmtId="182" fontId="8" fillId="0" borderId="10" xfId="1" applyNumberFormat="1" applyFont="1" applyBorder="1">
      <alignment vertical="center"/>
    </xf>
    <xf numFmtId="182" fontId="8" fillId="0" borderId="13" xfId="1" applyNumberFormat="1" applyFont="1" applyBorder="1">
      <alignment vertical="center"/>
    </xf>
    <xf numFmtId="182" fontId="8" fillId="0" borderId="16" xfId="1" applyNumberFormat="1" applyFont="1" applyBorder="1">
      <alignment vertical="center"/>
    </xf>
    <xf numFmtId="182" fontId="8" fillId="0" borderId="5" xfId="1" applyNumberFormat="1" applyFont="1" applyFill="1" applyBorder="1">
      <alignment vertical="center"/>
    </xf>
    <xf numFmtId="0" fontId="6" fillId="6" borderId="6" xfId="8" applyFill="1" applyBorder="1" applyAlignment="1">
      <alignment vertical="center"/>
    </xf>
    <xf numFmtId="185" fontId="6" fillId="0" borderId="115" xfId="8" applyNumberFormat="1" applyBorder="1" applyAlignment="1">
      <alignment vertical="center"/>
    </xf>
    <xf numFmtId="181" fontId="6" fillId="0" borderId="115" xfId="8" applyNumberFormat="1" applyBorder="1" applyAlignment="1">
      <alignment vertical="center"/>
    </xf>
    <xf numFmtId="0" fontId="11" fillId="0" borderId="0" xfId="8" applyFont="1" applyAlignment="1">
      <alignment horizontal="right" vertical="center"/>
    </xf>
    <xf numFmtId="0" fontId="7" fillId="0" borderId="1" xfId="8" applyFont="1" applyBorder="1" applyAlignment="1">
      <alignment horizontal="center" vertical="center" shrinkToFit="1"/>
    </xf>
    <xf numFmtId="0" fontId="7" fillId="0" borderId="2" xfId="8" applyFont="1" applyBorder="1" applyAlignment="1">
      <alignment horizontal="center" vertical="center" shrinkToFit="1"/>
    </xf>
    <xf numFmtId="0" fontId="6" fillId="0" borderId="3" xfId="8" applyBorder="1" applyAlignment="1">
      <alignment horizontal="center" vertical="center"/>
    </xf>
    <xf numFmtId="0" fontId="6" fillId="0" borderId="4" xfId="8" applyBorder="1" applyAlignment="1">
      <alignment horizontal="center" vertical="center"/>
    </xf>
    <xf numFmtId="0" fontId="6" fillId="0" borderId="50" xfId="8" applyBorder="1" applyAlignment="1">
      <alignment horizontal="center" vertical="center"/>
    </xf>
    <xf numFmtId="0" fontId="6" fillId="0" borderId="51" xfId="8" applyBorder="1" applyAlignment="1">
      <alignment horizontal="center" vertical="center"/>
    </xf>
    <xf numFmtId="0" fontId="6" fillId="0" borderId="6" xfId="8" applyBorder="1" applyAlignment="1">
      <alignment horizontal="center" vertical="center"/>
    </xf>
    <xf numFmtId="0" fontId="6" fillId="0" borderId="7" xfId="8" applyBorder="1" applyAlignment="1">
      <alignment horizontal="center" vertical="center"/>
    </xf>
    <xf numFmtId="0" fontId="6" fillId="0" borderId="5" xfId="8" applyBorder="1" applyAlignment="1">
      <alignment horizontal="left" vertical="center"/>
    </xf>
    <xf numFmtId="0" fontId="6" fillId="0" borderId="5" xfId="8" applyBorder="1" applyAlignment="1">
      <alignment horizontal="center" vertical="center"/>
    </xf>
    <xf numFmtId="0" fontId="2" fillId="0" borderId="1" xfId="8" applyFont="1" applyBorder="1" applyAlignment="1">
      <alignment horizontal="center" vertical="center"/>
    </xf>
    <xf numFmtId="0" fontId="2" fillId="0" borderId="2" xfId="8" applyFont="1" applyBorder="1" applyAlignment="1">
      <alignment horizontal="center" vertical="center"/>
    </xf>
    <xf numFmtId="0" fontId="6" fillId="0" borderId="17" xfId="8" applyBorder="1" applyAlignment="1">
      <alignment horizontal="left" vertical="center"/>
    </xf>
    <xf numFmtId="0" fontId="6" fillId="0" borderId="2" xfId="8" applyBorder="1" applyAlignment="1">
      <alignment horizontal="left" vertical="center"/>
    </xf>
    <xf numFmtId="0" fontId="6" fillId="0" borderId="3" xfId="8" applyBorder="1" applyAlignment="1">
      <alignment horizontal="center" vertical="center" wrapText="1"/>
    </xf>
    <xf numFmtId="0" fontId="6" fillId="0" borderId="50" xfId="8" applyBorder="1" applyAlignment="1">
      <alignment horizontal="center" vertical="center" wrapText="1"/>
    </xf>
    <xf numFmtId="0" fontId="6" fillId="0" borderId="102" xfId="8" applyBorder="1" applyAlignment="1">
      <alignment horizontal="center" vertical="center" wrapText="1"/>
    </xf>
    <xf numFmtId="0" fontId="6" fillId="0" borderId="103" xfId="8" applyBorder="1" applyAlignment="1">
      <alignment horizontal="center" vertical="center" wrapText="1"/>
    </xf>
    <xf numFmtId="0" fontId="2" fillId="0" borderId="17" xfId="8" applyFont="1" applyBorder="1" applyAlignment="1">
      <alignment horizontal="center" vertical="center"/>
    </xf>
    <xf numFmtId="0" fontId="7" fillId="4" borderId="3" xfId="8" applyFont="1" applyFill="1" applyBorder="1" applyAlignment="1">
      <alignment horizontal="left" vertical="center"/>
    </xf>
    <xf numFmtId="0" fontId="7" fillId="4" borderId="65" xfId="8" applyFont="1" applyFill="1" applyBorder="1" applyAlignment="1">
      <alignment horizontal="left" vertical="center"/>
    </xf>
    <xf numFmtId="0" fontId="7" fillId="4" borderId="71" xfId="8" applyFont="1" applyFill="1" applyBorder="1" applyAlignment="1">
      <alignment horizontal="left" vertical="center"/>
    </xf>
    <xf numFmtId="0" fontId="7" fillId="4" borderId="72" xfId="8" applyFont="1" applyFill="1" applyBorder="1" applyAlignment="1">
      <alignment horizontal="left" vertical="center"/>
    </xf>
    <xf numFmtId="0" fontId="7" fillId="0" borderId="1" xfId="8" applyFont="1" applyBorder="1" applyAlignment="1">
      <alignment horizontal="center" vertical="center"/>
    </xf>
    <xf numFmtId="0" fontId="7" fillId="0" borderId="17" xfId="8" applyFont="1" applyBorder="1" applyAlignment="1">
      <alignment horizontal="center" vertical="center"/>
    </xf>
    <xf numFmtId="0" fontId="7" fillId="0" borderId="2" xfId="8" applyFont="1" applyBorder="1" applyAlignment="1">
      <alignment horizontal="center" vertical="center"/>
    </xf>
    <xf numFmtId="0" fontId="7" fillId="0" borderId="1" xfId="4" applyFont="1" applyBorder="1" applyAlignment="1">
      <alignment vertical="center" shrinkToFit="1"/>
    </xf>
    <xf numFmtId="0" fontId="7" fillId="0" borderId="17" xfId="4" applyFont="1" applyBorder="1" applyAlignment="1">
      <alignment vertical="center" shrinkToFit="1"/>
    </xf>
    <xf numFmtId="0" fontId="7" fillId="0" borderId="1" xfId="4" applyFont="1" applyBorder="1" applyAlignment="1">
      <alignment vertical="center"/>
    </xf>
    <xf numFmtId="0" fontId="7" fillId="0" borderId="17" xfId="4" applyFont="1" applyBorder="1" applyAlignment="1">
      <alignment vertical="center"/>
    </xf>
    <xf numFmtId="0" fontId="7" fillId="0" borderId="5" xfId="4" applyFont="1" applyBorder="1" applyAlignment="1">
      <alignment horizontal="left" vertical="center"/>
    </xf>
    <xf numFmtId="0" fontId="7" fillId="4" borderId="64" xfId="8" applyFont="1" applyFill="1" applyBorder="1" applyAlignment="1">
      <alignment horizontal="left" vertical="center" wrapText="1"/>
    </xf>
    <xf numFmtId="0" fontId="7" fillId="4" borderId="65" xfId="8" applyFont="1" applyFill="1" applyBorder="1" applyAlignment="1">
      <alignment horizontal="left" vertical="center" wrapText="1"/>
    </xf>
    <xf numFmtId="0" fontId="2" fillId="0" borderId="3" xfId="8" applyFont="1" applyBorder="1" applyAlignment="1">
      <alignment horizontal="center" vertical="center"/>
    </xf>
    <xf numFmtId="0" fontId="2" fillId="0" borderId="4" xfId="8" applyFont="1" applyBorder="1" applyAlignment="1">
      <alignment horizontal="center" vertical="center"/>
    </xf>
    <xf numFmtId="0" fontId="2" fillId="0" borderId="6" xfId="8" applyFont="1" applyBorder="1" applyAlignment="1">
      <alignment horizontal="center" vertical="center"/>
    </xf>
    <xf numFmtId="0" fontId="2" fillId="0" borderId="7" xfId="8" applyFont="1" applyBorder="1" applyAlignment="1">
      <alignment horizontal="center" vertical="center"/>
    </xf>
    <xf numFmtId="0" fontId="6" fillId="0" borderId="80" xfId="8" applyBorder="1" applyAlignment="1">
      <alignment horizontal="center" vertical="center" wrapText="1" shrinkToFit="1"/>
    </xf>
    <xf numFmtId="0" fontId="6" fillId="0" borderId="85" xfId="8" applyBorder="1" applyAlignment="1">
      <alignment horizontal="center" vertical="center" wrapText="1" shrinkToFit="1"/>
    </xf>
    <xf numFmtId="0" fontId="6" fillId="0" borderId="58" xfId="8" applyBorder="1" applyAlignment="1">
      <alignment horizontal="center" vertical="center" shrinkToFit="1"/>
    </xf>
    <xf numFmtId="0" fontId="6" fillId="0" borderId="59" xfId="8" applyBorder="1" applyAlignment="1">
      <alignment horizontal="center" vertical="center" shrinkToFit="1"/>
    </xf>
    <xf numFmtId="0" fontId="6" fillId="0" borderId="60" xfId="8" applyBorder="1" applyAlignment="1">
      <alignment horizontal="center" vertical="center" shrinkToFit="1"/>
    </xf>
    <xf numFmtId="0" fontId="6" fillId="0" borderId="66" xfId="8" applyBorder="1" applyAlignment="1">
      <alignment horizontal="center" vertical="center" shrinkToFit="1"/>
    </xf>
    <xf numFmtId="0" fontId="6" fillId="0" borderId="0" xfId="8" applyAlignment="1">
      <alignment horizontal="center" vertical="center" shrinkToFit="1"/>
    </xf>
    <xf numFmtId="0" fontId="6" fillId="0" borderId="75" xfId="8" applyBorder="1" applyAlignment="1">
      <alignment horizontal="center" vertical="center" shrinkToFit="1"/>
    </xf>
    <xf numFmtId="0" fontId="6" fillId="0" borderId="82" xfId="8" applyBorder="1" applyAlignment="1">
      <alignment horizontal="center" vertical="center" shrinkToFit="1"/>
    </xf>
    <xf numFmtId="0" fontId="6" fillId="0" borderId="83" xfId="8" applyBorder="1" applyAlignment="1">
      <alignment horizontal="center" vertical="center" shrinkToFit="1"/>
    </xf>
    <xf numFmtId="0" fontId="8" fillId="0" borderId="50" xfId="0" applyFont="1" applyBorder="1" applyAlignment="1">
      <alignment horizontal="center" vertical="center"/>
    </xf>
    <xf numFmtId="0" fontId="8" fillId="0" borderId="0" xfId="0" applyFont="1" applyAlignment="1">
      <alignment horizontal="center" vertical="center"/>
    </xf>
    <xf numFmtId="0" fontId="8" fillId="0" borderId="51" xfId="0" applyFont="1" applyBorder="1" applyAlignment="1">
      <alignment horizontal="center" vertical="center"/>
    </xf>
    <xf numFmtId="0" fontId="8" fillId="0" borderId="6" xfId="0" applyFont="1" applyBorder="1" applyAlignment="1">
      <alignment horizontal="center" vertical="center"/>
    </xf>
    <xf numFmtId="0" fontId="8" fillId="0" borderId="21" xfId="0" applyFont="1" applyBorder="1" applyAlignment="1">
      <alignment horizontal="center" vertical="center"/>
    </xf>
    <xf numFmtId="0" fontId="8" fillId="0" borderId="7" xfId="0" applyFont="1" applyBorder="1" applyAlignment="1">
      <alignment horizontal="center" vertical="center"/>
    </xf>
    <xf numFmtId="0" fontId="8" fillId="2" borderId="23" xfId="0" applyFont="1" applyFill="1" applyBorder="1" applyAlignment="1">
      <alignment horizontal="center" vertical="top" textRotation="255" wrapText="1"/>
    </xf>
    <xf numFmtId="0" fontId="8" fillId="2" borderId="24" xfId="0" applyFont="1" applyFill="1" applyBorder="1" applyAlignment="1">
      <alignment horizontal="center" vertical="top" textRotation="255"/>
    </xf>
    <xf numFmtId="0" fontId="8" fillId="2" borderId="25" xfId="0" applyFont="1" applyFill="1" applyBorder="1" applyAlignment="1">
      <alignment horizontal="center" vertical="top" textRotation="255"/>
    </xf>
    <xf numFmtId="0" fontId="8" fillId="2" borderId="26" xfId="0" applyFont="1" applyFill="1" applyBorder="1" applyAlignment="1">
      <alignment horizontal="center" vertical="top" textRotation="255"/>
    </xf>
    <xf numFmtId="0" fontId="8" fillId="2" borderId="0" xfId="0" applyFont="1" applyFill="1" applyAlignment="1">
      <alignment horizontal="center" vertical="top" textRotation="255"/>
    </xf>
    <xf numFmtId="0" fontId="8" fillId="2" borderId="27" xfId="0" applyFont="1" applyFill="1" applyBorder="1" applyAlignment="1">
      <alignment horizontal="center" vertical="top" textRotation="255"/>
    </xf>
    <xf numFmtId="0" fontId="8" fillId="2" borderId="28" xfId="0" applyFont="1" applyFill="1" applyBorder="1" applyAlignment="1">
      <alignment horizontal="center" vertical="top" textRotation="255"/>
    </xf>
    <xf numFmtId="0" fontId="8" fillId="2" borderId="29" xfId="0" applyFont="1" applyFill="1" applyBorder="1" applyAlignment="1">
      <alignment horizontal="center" vertical="top" textRotation="255"/>
    </xf>
    <xf numFmtId="0" fontId="8" fillId="2" borderId="30" xfId="0" applyFont="1" applyFill="1" applyBorder="1" applyAlignment="1">
      <alignment horizontal="center" vertical="top" textRotation="255"/>
    </xf>
    <xf numFmtId="0" fontId="8" fillId="2" borderId="33" xfId="0" applyFont="1" applyFill="1" applyBorder="1" applyAlignment="1">
      <alignment horizontal="center" vertical="center" textRotation="255" wrapText="1"/>
    </xf>
    <xf numFmtId="0" fontId="8" fillId="2" borderId="34" xfId="0" applyFont="1" applyFill="1" applyBorder="1" applyAlignment="1">
      <alignment horizontal="center" vertical="center" textRotation="255"/>
    </xf>
    <xf numFmtId="0" fontId="8" fillId="2" borderId="35" xfId="0" applyFont="1" applyFill="1" applyBorder="1" applyAlignment="1">
      <alignment horizontal="center" vertical="center" textRotation="255"/>
    </xf>
    <xf numFmtId="0" fontId="8" fillId="2" borderId="36" xfId="0" applyFont="1" applyFill="1" applyBorder="1" applyAlignment="1">
      <alignment horizontal="center" vertical="center" textRotation="255"/>
    </xf>
    <xf numFmtId="0" fontId="8" fillId="2" borderId="5" xfId="0" applyFont="1" applyFill="1" applyBorder="1" applyAlignment="1">
      <alignment horizontal="center" vertical="center" textRotation="255"/>
    </xf>
    <xf numFmtId="0" fontId="8" fillId="2" borderId="37" xfId="0" applyFont="1" applyFill="1" applyBorder="1" applyAlignment="1">
      <alignment horizontal="center" vertical="center" textRotation="255"/>
    </xf>
    <xf numFmtId="0" fontId="8" fillId="2" borderId="38" xfId="0" applyFont="1" applyFill="1" applyBorder="1" applyAlignment="1">
      <alignment horizontal="center" vertical="center" textRotation="255"/>
    </xf>
    <xf numFmtId="0" fontId="8" fillId="2" borderId="39" xfId="0" applyFont="1" applyFill="1" applyBorder="1" applyAlignment="1">
      <alignment horizontal="center" vertical="center" textRotation="255"/>
    </xf>
    <xf numFmtId="0" fontId="8" fillId="2" borderId="40" xfId="0" applyFont="1" applyFill="1" applyBorder="1" applyAlignment="1">
      <alignment horizontal="center" vertical="center" textRotation="255"/>
    </xf>
    <xf numFmtId="0" fontId="8" fillId="0" borderId="43" xfId="0" applyFont="1" applyBorder="1" applyAlignment="1">
      <alignment horizontal="center" vertical="center" textRotation="255"/>
    </xf>
    <xf numFmtId="0" fontId="8" fillId="0" borderId="44" xfId="0" applyFont="1" applyBorder="1" applyAlignment="1">
      <alignment horizontal="center" vertical="center" textRotation="255"/>
    </xf>
    <xf numFmtId="0" fontId="8" fillId="0" borderId="45" xfId="0" applyFont="1" applyBorder="1" applyAlignment="1">
      <alignment horizontal="center" vertical="center" textRotation="255"/>
    </xf>
    <xf numFmtId="0" fontId="8" fillId="0" borderId="46" xfId="0" applyFont="1" applyBorder="1" applyAlignment="1">
      <alignment horizontal="center" vertical="center" textRotation="255"/>
    </xf>
    <xf numFmtId="0" fontId="8" fillId="0" borderId="0" xfId="0" applyFont="1" applyAlignment="1">
      <alignment horizontal="center" vertical="center" textRotation="255"/>
    </xf>
    <xf numFmtId="0" fontId="8" fillId="0" borderId="47" xfId="0" applyFont="1" applyBorder="1" applyAlignment="1">
      <alignment horizontal="center" vertical="center" textRotation="255"/>
    </xf>
    <xf numFmtId="0" fontId="8" fillId="0" borderId="48" xfId="0" applyFont="1" applyBorder="1" applyAlignment="1">
      <alignment horizontal="center" vertical="center" textRotation="255"/>
    </xf>
    <xf numFmtId="0" fontId="8" fillId="0" borderId="42" xfId="0" applyFont="1" applyBorder="1" applyAlignment="1">
      <alignment horizontal="center" vertical="center" textRotation="255"/>
    </xf>
    <xf numFmtId="0" fontId="8" fillId="0" borderId="49" xfId="0" applyFont="1" applyBorder="1" applyAlignment="1">
      <alignment horizontal="center" vertical="center" textRotation="255"/>
    </xf>
    <xf numFmtId="0" fontId="8" fillId="0" borderId="23" xfId="0" applyFont="1" applyBorder="1" applyAlignment="1">
      <alignment horizontal="center" vertical="center" textRotation="255"/>
    </xf>
    <xf numFmtId="0" fontId="8" fillId="0" borderId="24" xfId="0" applyFont="1" applyBorder="1" applyAlignment="1">
      <alignment horizontal="center" vertical="center" textRotation="255"/>
    </xf>
    <xf numFmtId="0" fontId="8" fillId="0" borderId="25" xfId="0" applyFont="1" applyBorder="1" applyAlignment="1">
      <alignment horizontal="center" vertical="center" textRotation="255"/>
    </xf>
    <xf numFmtId="0" fontId="8" fillId="0" borderId="26" xfId="0" applyFont="1" applyBorder="1" applyAlignment="1">
      <alignment horizontal="center" vertical="center" textRotation="255"/>
    </xf>
    <xf numFmtId="0" fontId="8" fillId="0" borderId="27" xfId="0" applyFont="1" applyBorder="1" applyAlignment="1">
      <alignment horizontal="center" vertical="center" textRotation="255"/>
    </xf>
    <xf numFmtId="0" fontId="8" fillId="0" borderId="28" xfId="0" applyFont="1" applyBorder="1" applyAlignment="1">
      <alignment horizontal="center" vertical="center" textRotation="255"/>
    </xf>
    <xf numFmtId="0" fontId="8" fillId="0" borderId="29" xfId="0" applyFont="1" applyBorder="1" applyAlignment="1">
      <alignment horizontal="center" vertical="center" textRotation="255"/>
    </xf>
    <xf numFmtId="0" fontId="8" fillId="0" borderId="30" xfId="0" applyFont="1" applyBorder="1" applyAlignment="1">
      <alignment horizontal="center" vertical="center" textRotation="255"/>
    </xf>
    <xf numFmtId="0" fontId="8" fillId="0" borderId="23" xfId="0" applyFont="1" applyBorder="1" applyAlignment="1">
      <alignment horizontal="center" vertical="center" textRotation="255" wrapText="1"/>
    </xf>
    <xf numFmtId="0" fontId="7" fillId="0" borderId="0" xfId="4" applyFont="1" applyAlignment="1">
      <alignment horizontal="center" vertical="center"/>
    </xf>
    <xf numFmtId="0" fontId="7" fillId="0" borderId="18" xfId="4" applyFont="1" applyBorder="1" applyAlignment="1">
      <alignment horizontal="center" vertical="center"/>
    </xf>
    <xf numFmtId="0" fontId="7" fillId="0" borderId="19" xfId="4" applyFont="1" applyBorder="1" applyAlignment="1">
      <alignment horizontal="center" vertical="center"/>
    </xf>
    <xf numFmtId="0" fontId="7" fillId="0" borderId="41" xfId="4" applyFont="1" applyBorder="1" applyAlignment="1">
      <alignment horizontal="center" vertical="center"/>
    </xf>
    <xf numFmtId="0" fontId="7" fillId="0" borderId="20" xfId="4" applyFont="1" applyBorder="1" applyAlignment="1">
      <alignment horizontal="center" vertical="center"/>
    </xf>
    <xf numFmtId="0" fontId="7" fillId="0" borderId="21" xfId="4" applyFont="1" applyBorder="1" applyAlignment="1">
      <alignment horizontal="center" vertical="center"/>
    </xf>
    <xf numFmtId="0" fontId="7" fillId="0" borderId="7" xfId="4" applyFont="1" applyBorder="1" applyAlignment="1">
      <alignment horizontal="center" vertical="center"/>
    </xf>
    <xf numFmtId="0" fontId="8" fillId="0" borderId="43" xfId="0" applyFont="1" applyBorder="1" applyAlignment="1">
      <alignment horizontal="center" vertical="center" textRotation="255" wrapText="1"/>
    </xf>
    <xf numFmtId="0" fontId="8" fillId="2" borderId="26" xfId="0" applyFont="1" applyFill="1" applyBorder="1" applyAlignment="1">
      <alignment horizontal="center" vertical="top" textRotation="255" wrapText="1"/>
    </xf>
    <xf numFmtId="0" fontId="8" fillId="0" borderId="44" xfId="0" applyFont="1" applyBorder="1" applyAlignment="1">
      <alignment horizontal="center" vertical="center" textRotation="255" wrapText="1"/>
    </xf>
    <xf numFmtId="0" fontId="8" fillId="0" borderId="45" xfId="0" applyFont="1" applyBorder="1" applyAlignment="1">
      <alignment horizontal="center" vertical="center" textRotation="255" wrapText="1"/>
    </xf>
    <xf numFmtId="0" fontId="8" fillId="0" borderId="46" xfId="0" applyFont="1" applyBorder="1" applyAlignment="1">
      <alignment horizontal="center" vertical="center" textRotation="255" wrapText="1"/>
    </xf>
    <xf numFmtId="0" fontId="8" fillId="0" borderId="0" xfId="0" applyFont="1" applyAlignment="1">
      <alignment horizontal="center" vertical="center" textRotation="255" wrapText="1"/>
    </xf>
    <xf numFmtId="0" fontId="8" fillId="0" borderId="47"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24" xfId="0" applyFont="1" applyFill="1" applyBorder="1" applyAlignment="1">
      <alignment horizontal="center" vertical="center" textRotation="255" wrapText="1"/>
    </xf>
    <xf numFmtId="0" fontId="8" fillId="2" borderId="25" xfId="0" applyFont="1" applyFill="1" applyBorder="1" applyAlignment="1">
      <alignment horizontal="center" vertical="center" textRotation="255" wrapText="1"/>
    </xf>
    <xf numFmtId="0" fontId="8" fillId="2" borderId="26" xfId="0" applyFont="1" applyFill="1" applyBorder="1" applyAlignment="1">
      <alignment horizontal="center" vertical="center" textRotation="255" wrapText="1"/>
    </xf>
    <xf numFmtId="0" fontId="8" fillId="2" borderId="0" xfId="0" applyFont="1" applyFill="1" applyAlignment="1">
      <alignment horizontal="center" vertical="center" textRotation="255" wrapText="1"/>
    </xf>
    <xf numFmtId="0" fontId="8" fillId="2" borderId="27" xfId="0" applyFont="1" applyFill="1" applyBorder="1" applyAlignment="1">
      <alignment horizontal="center" vertical="center" textRotation="255" wrapText="1"/>
    </xf>
    <xf numFmtId="0" fontId="8" fillId="2" borderId="28" xfId="0" applyFont="1" applyFill="1" applyBorder="1" applyAlignment="1">
      <alignment horizontal="center" vertical="center" textRotation="255" wrapText="1"/>
    </xf>
    <xf numFmtId="0" fontId="8" fillId="2" borderId="29" xfId="0" applyFont="1" applyFill="1" applyBorder="1" applyAlignment="1">
      <alignment horizontal="center" vertical="center" textRotation="255" wrapText="1"/>
    </xf>
    <xf numFmtId="0" fontId="8" fillId="2" borderId="30" xfId="0" applyFont="1" applyFill="1" applyBorder="1" applyAlignment="1">
      <alignment horizontal="center" vertical="center" textRotation="255" wrapText="1"/>
    </xf>
    <xf numFmtId="0" fontId="8" fillId="0" borderId="52" xfId="0" applyFont="1" applyBorder="1" applyAlignment="1">
      <alignment horizontal="center" vertical="center"/>
    </xf>
    <xf numFmtId="0" fontId="8" fillId="0" borderId="24" xfId="0" applyFont="1" applyBorder="1" applyAlignment="1">
      <alignment horizontal="center" vertical="center"/>
    </xf>
    <xf numFmtId="0" fontId="8" fillId="0" borderId="53" xfId="0" applyFont="1" applyBorder="1" applyAlignment="1">
      <alignment horizontal="center" vertical="center"/>
    </xf>
    <xf numFmtId="0" fontId="7" fillId="0" borderId="54" xfId="4" applyFont="1" applyBorder="1" applyAlignment="1">
      <alignment horizontal="center" vertical="center"/>
    </xf>
    <xf numFmtId="0" fontId="7" fillId="0" borderId="57" xfId="4" applyFont="1" applyBorder="1" applyAlignment="1">
      <alignment horizontal="center" vertical="center"/>
    </xf>
    <xf numFmtId="0" fontId="8" fillId="2" borderId="24" xfId="0" applyFont="1" applyFill="1" applyBorder="1" applyAlignment="1">
      <alignment horizontal="center" vertical="center" textRotation="255"/>
    </xf>
    <xf numFmtId="0" fontId="8" fillId="2" borderId="25" xfId="0" applyFont="1" applyFill="1" applyBorder="1" applyAlignment="1">
      <alignment horizontal="center" vertical="center" textRotation="255"/>
    </xf>
    <xf numFmtId="0" fontId="8" fillId="2" borderId="26" xfId="0" applyFont="1" applyFill="1" applyBorder="1" applyAlignment="1">
      <alignment horizontal="center" vertical="center" textRotation="255"/>
    </xf>
    <xf numFmtId="0" fontId="8" fillId="2" borderId="0" xfId="0" applyFont="1" applyFill="1" applyAlignment="1">
      <alignment horizontal="center" vertical="center" textRotation="255"/>
    </xf>
    <xf numFmtId="0" fontId="8" fillId="2" borderId="27" xfId="0" applyFont="1" applyFill="1" applyBorder="1" applyAlignment="1">
      <alignment horizontal="center" vertical="center" textRotation="255"/>
    </xf>
    <xf numFmtId="0" fontId="8" fillId="2" borderId="28" xfId="0" applyFont="1" applyFill="1" applyBorder="1" applyAlignment="1">
      <alignment horizontal="center" vertical="center" textRotation="255"/>
    </xf>
    <xf numFmtId="0" fontId="8" fillId="2" borderId="29" xfId="0" applyFont="1" applyFill="1" applyBorder="1" applyAlignment="1">
      <alignment horizontal="center" vertical="center" textRotation="255"/>
    </xf>
    <xf numFmtId="0" fontId="8" fillId="2" borderId="30" xfId="0" applyFont="1" applyFill="1" applyBorder="1" applyAlignment="1">
      <alignment horizontal="center" vertical="center" textRotation="255"/>
    </xf>
    <xf numFmtId="38" fontId="8" fillId="0" borderId="0" xfId="1" applyFont="1" applyBorder="1" applyAlignment="1">
      <alignment vertical="center"/>
    </xf>
    <xf numFmtId="0" fontId="8" fillId="0" borderId="42" xfId="0" applyFont="1" applyBorder="1" applyAlignment="1">
      <alignment horizontal="center" vertical="center"/>
    </xf>
    <xf numFmtId="0" fontId="8" fillId="0" borderId="50" xfId="0" applyFont="1" applyBorder="1" applyAlignment="1">
      <alignment horizontal="center" vertical="center" wrapText="1"/>
    </xf>
    <xf numFmtId="0" fontId="5" fillId="0" borderId="1" xfId="4" applyFont="1" applyBorder="1" applyAlignment="1">
      <alignment horizontal="center" vertical="center"/>
    </xf>
    <xf numFmtId="0" fontId="5" fillId="0" borderId="17" xfId="4" applyFont="1" applyBorder="1" applyAlignment="1">
      <alignment horizontal="center" vertical="center"/>
    </xf>
    <xf numFmtId="0" fontId="2" fillId="0" borderId="17" xfId="4" applyFont="1" applyBorder="1" applyAlignment="1">
      <alignment horizontal="center" vertical="center"/>
    </xf>
    <xf numFmtId="0" fontId="2" fillId="0" borderId="2" xfId="4" applyFont="1" applyBorder="1" applyAlignment="1">
      <alignment horizontal="center" vertical="center"/>
    </xf>
    <xf numFmtId="0" fontId="2" fillId="0" borderId="1" xfId="8" applyFont="1" applyBorder="1" applyAlignment="1">
      <alignment horizontal="left" vertical="center"/>
    </xf>
    <xf numFmtId="0" fontId="2" fillId="0" borderId="2" xfId="8" applyFont="1" applyBorder="1" applyAlignment="1">
      <alignment horizontal="left" vertical="center"/>
    </xf>
    <xf numFmtId="0" fontId="0" fillId="0" borderId="5" xfId="0" applyBorder="1" applyAlignment="1">
      <alignment horizontal="center" vertical="center"/>
    </xf>
  </cellXfs>
  <cellStyles count="12">
    <cellStyle name="パーセント 2" xfId="7" xr:uid="{00000000-0005-0000-0000-000000000000}"/>
    <cellStyle name="桁区切り" xfId="1" builtinId="6"/>
    <cellStyle name="桁区切り 2" xfId="6" xr:uid="{00000000-0005-0000-0000-000002000000}"/>
    <cellStyle name="桁区切り 3" xfId="2" xr:uid="{00000000-0005-0000-0000-000003000000}"/>
    <cellStyle name="桁区切り 4" xfId="5" xr:uid="{00000000-0005-0000-0000-000004000000}"/>
    <cellStyle name="標準" xfId="0" builtinId="0"/>
    <cellStyle name="標準 2" xfId="8" xr:uid="{00000000-0005-0000-0000-000006000000}"/>
    <cellStyle name="標準 2 2" xfId="9" xr:uid="{00000000-0005-0000-0000-000007000000}"/>
    <cellStyle name="標準 3" xfId="10" xr:uid="{00000000-0005-0000-0000-000008000000}"/>
    <cellStyle name="標準 4" xfId="3" xr:uid="{00000000-0005-0000-0000-000009000000}"/>
    <cellStyle name="標準 5" xfId="11" xr:uid="{18364133-EAD5-4A87-A065-2F8D06E8602E}"/>
    <cellStyle name="標準_34部門分析（新）" xfId="4" xr:uid="{00000000-0005-0000-0000-00000A000000}"/>
  </cellStyles>
  <dxfs count="0"/>
  <tableStyles count="0" defaultTableStyle="TableStyleMedium2" defaultPivotStyle="PivotStyleLight16"/>
  <colors>
    <mruColors>
      <color rgb="FFFFFF99"/>
      <color rgb="FFFFFF66"/>
      <color rgb="FF66FF66"/>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76200</xdr:colOff>
      <xdr:row>4</xdr:row>
      <xdr:rowOff>38100</xdr:rowOff>
    </xdr:from>
    <xdr:to>
      <xdr:col>0</xdr:col>
      <xdr:colOff>76200</xdr:colOff>
      <xdr:row>8</xdr:row>
      <xdr:rowOff>95250</xdr:rowOff>
    </xdr:to>
    <xdr:sp macro="" textlink="">
      <xdr:nvSpPr>
        <xdr:cNvPr id="2" name="Line 2">
          <a:extLst>
            <a:ext uri="{FF2B5EF4-FFF2-40B4-BE49-F238E27FC236}">
              <a16:creationId xmlns:a16="http://schemas.microsoft.com/office/drawing/2014/main" id="{00000000-0008-0000-0100-000002000000}"/>
            </a:ext>
          </a:extLst>
        </xdr:cNvPr>
        <xdr:cNvSpPr>
          <a:spLocks noChangeShapeType="1"/>
        </xdr:cNvSpPr>
      </xdr:nvSpPr>
      <xdr:spPr>
        <a:xfrm>
          <a:off x="76200" y="1066800"/>
          <a:ext cx="0" cy="742950"/>
        </a:xfrm>
        <a:prstGeom prst="line">
          <a:avLst/>
        </a:prstGeom>
        <a:noFill/>
        <a:ln w="9525">
          <a:solidFill>
            <a:srgbClr xmlns:mc="http://schemas.openxmlformats.org/markup-compatibility/2006" xmlns:a14="http://schemas.microsoft.com/office/drawing/2010/main" val="000000" mc:Ignorable="a14" a14:legacySpreadsheetColorIndex="64"/>
          </a:solidFill>
          <a:round/>
        </a:ln>
        <a:extLst>
          <a:ext uri="{909E8E84-426E-40DD-AFC4-6F175D3DCCD1}">
            <a14:hiddenFill xmlns:a14="http://schemas.microsoft.com/office/drawing/2010/main">
              <a:noFill/>
            </a14:hiddenFill>
          </a:ext>
        </a:extLst>
      </xdr:spPr>
    </xdr:sp>
    <xdr:clientData/>
  </xdr:twoCellAnchor>
  <xdr:twoCellAnchor>
    <xdr:from>
      <xdr:col>0</xdr:col>
      <xdr:colOff>76200</xdr:colOff>
      <xdr:row>4</xdr:row>
      <xdr:rowOff>104775</xdr:rowOff>
    </xdr:from>
    <xdr:to>
      <xdr:col>1</xdr:col>
      <xdr:colOff>142875</xdr:colOff>
      <xdr:row>4</xdr:row>
      <xdr:rowOff>104775</xdr:rowOff>
    </xdr:to>
    <xdr:sp macro="" textlink="">
      <xdr:nvSpPr>
        <xdr:cNvPr id="3" name="Line 3">
          <a:extLst>
            <a:ext uri="{FF2B5EF4-FFF2-40B4-BE49-F238E27FC236}">
              <a16:creationId xmlns:a16="http://schemas.microsoft.com/office/drawing/2014/main" id="{00000000-0008-0000-0100-000003000000}"/>
            </a:ext>
          </a:extLst>
        </xdr:cNvPr>
        <xdr:cNvSpPr>
          <a:spLocks noChangeShapeType="1"/>
        </xdr:cNvSpPr>
      </xdr:nvSpPr>
      <xdr:spPr>
        <a:xfrm>
          <a:off x="76200" y="1133475"/>
          <a:ext cx="247015" cy="0"/>
        </a:xfrm>
        <a:prstGeom prst="line">
          <a:avLst/>
        </a:prstGeom>
        <a:noFill/>
        <a:ln w="9525">
          <a:solidFill>
            <a:srgbClr xmlns:mc="http://schemas.openxmlformats.org/markup-compatibility/2006" xmlns:a14="http://schemas.microsoft.com/office/drawing/2010/main" val="000000" mc:Ignorable="a14" a14:legacySpreadsheetColorIndex="64"/>
          </a:solidFill>
          <a:rou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76200</xdr:colOff>
      <xdr:row>5</xdr:row>
      <xdr:rowOff>123825</xdr:rowOff>
    </xdr:from>
    <xdr:to>
      <xdr:col>1</xdr:col>
      <xdr:colOff>142875</xdr:colOff>
      <xdr:row>5</xdr:row>
      <xdr:rowOff>123825</xdr:rowOff>
    </xdr:to>
    <xdr:sp macro="" textlink="">
      <xdr:nvSpPr>
        <xdr:cNvPr id="4" name="Line 4">
          <a:extLst>
            <a:ext uri="{FF2B5EF4-FFF2-40B4-BE49-F238E27FC236}">
              <a16:creationId xmlns:a16="http://schemas.microsoft.com/office/drawing/2014/main" id="{00000000-0008-0000-0100-000004000000}"/>
            </a:ext>
          </a:extLst>
        </xdr:cNvPr>
        <xdr:cNvSpPr>
          <a:spLocks noChangeShapeType="1"/>
        </xdr:cNvSpPr>
      </xdr:nvSpPr>
      <xdr:spPr>
        <a:xfrm>
          <a:off x="76200" y="1323975"/>
          <a:ext cx="247015" cy="0"/>
        </a:xfrm>
        <a:prstGeom prst="line">
          <a:avLst/>
        </a:prstGeom>
        <a:noFill/>
        <a:ln w="9525">
          <a:solidFill>
            <a:srgbClr xmlns:mc="http://schemas.openxmlformats.org/markup-compatibility/2006" xmlns:a14="http://schemas.microsoft.com/office/drawing/2010/main" val="000000" mc:Ignorable="a14" a14:legacySpreadsheetColorIndex="64"/>
          </a:solidFill>
          <a:round/>
          <a:tailEnd type="triangle" w="med" len="med"/>
        </a:ln>
        <a:extLst>
          <a:ext uri="{909E8E84-426E-40DD-AFC4-6F175D3DCCD1}">
            <a14:hiddenFill xmlns:a14="http://schemas.microsoft.com/office/drawing/2010/main">
              <a:noFill/>
            </a14:hiddenFill>
          </a:ext>
        </a:extLst>
      </xdr:spPr>
    </xdr:sp>
    <xdr:clientData/>
  </xdr:twoCellAnchor>
  <xdr:twoCellAnchor>
    <xdr:from>
      <xdr:col>0</xdr:col>
      <xdr:colOff>76200</xdr:colOff>
      <xdr:row>8</xdr:row>
      <xdr:rowOff>95250</xdr:rowOff>
    </xdr:from>
    <xdr:to>
      <xdr:col>1</xdr:col>
      <xdr:colOff>142875</xdr:colOff>
      <xdr:row>8</xdr:row>
      <xdr:rowOff>95250</xdr:rowOff>
    </xdr:to>
    <xdr:sp macro="" textlink="">
      <xdr:nvSpPr>
        <xdr:cNvPr id="5" name="Line 5">
          <a:extLst>
            <a:ext uri="{FF2B5EF4-FFF2-40B4-BE49-F238E27FC236}">
              <a16:creationId xmlns:a16="http://schemas.microsoft.com/office/drawing/2014/main" id="{00000000-0008-0000-0100-000005000000}"/>
            </a:ext>
          </a:extLst>
        </xdr:cNvPr>
        <xdr:cNvSpPr>
          <a:spLocks noChangeShapeType="1"/>
        </xdr:cNvSpPr>
      </xdr:nvSpPr>
      <xdr:spPr>
        <a:xfrm>
          <a:off x="76200" y="1809750"/>
          <a:ext cx="247015" cy="0"/>
        </a:xfrm>
        <a:prstGeom prst="line">
          <a:avLst/>
        </a:prstGeom>
        <a:noFill/>
        <a:ln w="9525">
          <a:solidFill>
            <a:srgbClr xmlns:mc="http://schemas.openxmlformats.org/markup-compatibility/2006" xmlns:a14="http://schemas.microsoft.com/office/drawing/2010/main" val="000000" mc:Ignorable="a14" a14:legacySpreadsheetColorIndex="64"/>
          </a:solidFill>
          <a:rou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133350</xdr:colOff>
      <xdr:row>13</xdr:row>
      <xdr:rowOff>44450</xdr:rowOff>
    </xdr:from>
    <xdr:to>
      <xdr:col>8</xdr:col>
      <xdr:colOff>104775</xdr:colOff>
      <xdr:row>14</xdr:row>
      <xdr:rowOff>111125</xdr:rowOff>
    </xdr:to>
    <xdr:sp macro="" textlink="">
      <xdr:nvSpPr>
        <xdr:cNvPr id="2" name="右矢印 1">
          <a:extLst>
            <a:ext uri="{FF2B5EF4-FFF2-40B4-BE49-F238E27FC236}">
              <a16:creationId xmlns:a16="http://schemas.microsoft.com/office/drawing/2014/main" id="{00000000-0008-0000-0800-000002000000}"/>
            </a:ext>
          </a:extLst>
        </xdr:cNvPr>
        <xdr:cNvSpPr/>
      </xdr:nvSpPr>
      <xdr:spPr>
        <a:xfrm>
          <a:off x="1232535" y="242570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127000</xdr:colOff>
      <xdr:row>13</xdr:row>
      <xdr:rowOff>53975</xdr:rowOff>
    </xdr:from>
    <xdr:to>
      <xdr:col>14</xdr:col>
      <xdr:colOff>98425</xdr:colOff>
      <xdr:row>14</xdr:row>
      <xdr:rowOff>127000</xdr:rowOff>
    </xdr:to>
    <xdr:sp macro="" textlink="">
      <xdr:nvSpPr>
        <xdr:cNvPr id="3" name="右矢印 2">
          <a:extLst>
            <a:ext uri="{FF2B5EF4-FFF2-40B4-BE49-F238E27FC236}">
              <a16:creationId xmlns:a16="http://schemas.microsoft.com/office/drawing/2014/main" id="{00000000-0008-0000-0800-000003000000}"/>
            </a:ext>
          </a:extLst>
        </xdr:cNvPr>
        <xdr:cNvSpPr/>
      </xdr:nvSpPr>
      <xdr:spPr>
        <a:xfrm>
          <a:off x="2411095" y="2435225"/>
          <a:ext cx="366395" cy="25400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149225</xdr:colOff>
      <xdr:row>13</xdr:row>
      <xdr:rowOff>44450</xdr:rowOff>
    </xdr:from>
    <xdr:to>
      <xdr:col>20</xdr:col>
      <xdr:colOff>120650</xdr:colOff>
      <xdr:row>14</xdr:row>
      <xdr:rowOff>111125</xdr:rowOff>
    </xdr:to>
    <xdr:sp macro="" textlink="">
      <xdr:nvSpPr>
        <xdr:cNvPr id="4" name="右矢印 3">
          <a:extLst>
            <a:ext uri="{FF2B5EF4-FFF2-40B4-BE49-F238E27FC236}">
              <a16:creationId xmlns:a16="http://schemas.microsoft.com/office/drawing/2014/main" id="{00000000-0008-0000-0800-000004000000}"/>
            </a:ext>
          </a:extLst>
        </xdr:cNvPr>
        <xdr:cNvSpPr/>
      </xdr:nvSpPr>
      <xdr:spPr>
        <a:xfrm>
          <a:off x="3618230" y="242570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133350</xdr:colOff>
      <xdr:row>13</xdr:row>
      <xdr:rowOff>57150</xdr:rowOff>
    </xdr:from>
    <xdr:to>
      <xdr:col>32</xdr:col>
      <xdr:colOff>104775</xdr:colOff>
      <xdr:row>14</xdr:row>
      <xdr:rowOff>123825</xdr:rowOff>
    </xdr:to>
    <xdr:sp macro="" textlink="">
      <xdr:nvSpPr>
        <xdr:cNvPr id="5" name="右矢印 4">
          <a:extLst>
            <a:ext uri="{FF2B5EF4-FFF2-40B4-BE49-F238E27FC236}">
              <a16:creationId xmlns:a16="http://schemas.microsoft.com/office/drawing/2014/main" id="{00000000-0008-0000-0800-000005000000}"/>
            </a:ext>
          </a:extLst>
        </xdr:cNvPr>
        <xdr:cNvSpPr/>
      </xdr:nvSpPr>
      <xdr:spPr>
        <a:xfrm>
          <a:off x="5972175" y="243840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139700</xdr:colOff>
      <xdr:row>13</xdr:row>
      <xdr:rowOff>42069</xdr:rowOff>
    </xdr:from>
    <xdr:to>
      <xdr:col>38</xdr:col>
      <xdr:colOff>111125</xdr:colOff>
      <xdr:row>14</xdr:row>
      <xdr:rowOff>115094</xdr:rowOff>
    </xdr:to>
    <xdr:sp macro="" textlink="">
      <xdr:nvSpPr>
        <xdr:cNvPr id="6" name="右矢印 5">
          <a:extLst>
            <a:ext uri="{FF2B5EF4-FFF2-40B4-BE49-F238E27FC236}">
              <a16:creationId xmlns:a16="http://schemas.microsoft.com/office/drawing/2014/main" id="{00000000-0008-0000-0800-000006000000}"/>
            </a:ext>
          </a:extLst>
        </xdr:cNvPr>
        <xdr:cNvSpPr/>
      </xdr:nvSpPr>
      <xdr:spPr>
        <a:xfrm>
          <a:off x="7163435" y="2423160"/>
          <a:ext cx="366395" cy="25400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145256</xdr:colOff>
      <xdr:row>13</xdr:row>
      <xdr:rowOff>47626</xdr:rowOff>
    </xdr:from>
    <xdr:to>
      <xdr:col>44</xdr:col>
      <xdr:colOff>116681</xdr:colOff>
      <xdr:row>14</xdr:row>
      <xdr:rowOff>114301</xdr:rowOff>
    </xdr:to>
    <xdr:sp macro="" textlink="">
      <xdr:nvSpPr>
        <xdr:cNvPr id="7" name="右矢印 6">
          <a:extLst>
            <a:ext uri="{FF2B5EF4-FFF2-40B4-BE49-F238E27FC236}">
              <a16:creationId xmlns:a16="http://schemas.microsoft.com/office/drawing/2014/main" id="{00000000-0008-0000-0800-000007000000}"/>
            </a:ext>
          </a:extLst>
        </xdr:cNvPr>
        <xdr:cNvSpPr/>
      </xdr:nvSpPr>
      <xdr:spPr>
        <a:xfrm>
          <a:off x="8353425" y="242887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114300</xdr:colOff>
      <xdr:row>13</xdr:row>
      <xdr:rowOff>57151</xdr:rowOff>
    </xdr:from>
    <xdr:to>
      <xdr:col>50</xdr:col>
      <xdr:colOff>85725</xdr:colOff>
      <xdr:row>14</xdr:row>
      <xdr:rowOff>119063</xdr:rowOff>
    </xdr:to>
    <xdr:sp macro="" textlink="">
      <xdr:nvSpPr>
        <xdr:cNvPr id="8" name="右矢印 7">
          <a:extLst>
            <a:ext uri="{FF2B5EF4-FFF2-40B4-BE49-F238E27FC236}">
              <a16:creationId xmlns:a16="http://schemas.microsoft.com/office/drawing/2014/main" id="{00000000-0008-0000-0800-000008000000}"/>
            </a:ext>
          </a:extLst>
        </xdr:cNvPr>
        <xdr:cNvSpPr/>
      </xdr:nvSpPr>
      <xdr:spPr>
        <a:xfrm>
          <a:off x="9507855" y="243840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127000</xdr:colOff>
      <xdr:row>13</xdr:row>
      <xdr:rowOff>50800</xdr:rowOff>
    </xdr:from>
    <xdr:to>
      <xdr:col>26</xdr:col>
      <xdr:colOff>98425</xdr:colOff>
      <xdr:row>14</xdr:row>
      <xdr:rowOff>117475</xdr:rowOff>
    </xdr:to>
    <xdr:sp macro="" textlink="">
      <xdr:nvSpPr>
        <xdr:cNvPr id="9" name="右矢印 8">
          <a:extLst>
            <a:ext uri="{FF2B5EF4-FFF2-40B4-BE49-F238E27FC236}">
              <a16:creationId xmlns:a16="http://schemas.microsoft.com/office/drawing/2014/main" id="{00000000-0008-0000-0800-000009000000}"/>
            </a:ext>
          </a:extLst>
        </xdr:cNvPr>
        <xdr:cNvSpPr/>
      </xdr:nvSpPr>
      <xdr:spPr>
        <a:xfrm>
          <a:off x="4780915" y="243205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139700</xdr:colOff>
      <xdr:row>46</xdr:row>
      <xdr:rowOff>50800</xdr:rowOff>
    </xdr:from>
    <xdr:to>
      <xdr:col>8</xdr:col>
      <xdr:colOff>111125</xdr:colOff>
      <xdr:row>47</xdr:row>
      <xdr:rowOff>117475</xdr:rowOff>
    </xdr:to>
    <xdr:sp macro="" textlink="">
      <xdr:nvSpPr>
        <xdr:cNvPr id="10" name="右矢印 9">
          <a:extLst>
            <a:ext uri="{FF2B5EF4-FFF2-40B4-BE49-F238E27FC236}">
              <a16:creationId xmlns:a16="http://schemas.microsoft.com/office/drawing/2014/main" id="{00000000-0008-0000-0800-00000A000000}"/>
            </a:ext>
          </a:extLst>
        </xdr:cNvPr>
        <xdr:cNvSpPr/>
      </xdr:nvSpPr>
      <xdr:spPr>
        <a:xfrm>
          <a:off x="123888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139700</xdr:colOff>
      <xdr:row>46</xdr:row>
      <xdr:rowOff>63500</xdr:rowOff>
    </xdr:from>
    <xdr:to>
      <xdr:col>14</xdr:col>
      <xdr:colOff>111125</xdr:colOff>
      <xdr:row>47</xdr:row>
      <xdr:rowOff>130175</xdr:rowOff>
    </xdr:to>
    <xdr:sp macro="" textlink="">
      <xdr:nvSpPr>
        <xdr:cNvPr id="11" name="右矢印 10">
          <a:extLst>
            <a:ext uri="{FF2B5EF4-FFF2-40B4-BE49-F238E27FC236}">
              <a16:creationId xmlns:a16="http://schemas.microsoft.com/office/drawing/2014/main" id="{00000000-0008-0000-0800-00000B000000}"/>
            </a:ext>
          </a:extLst>
        </xdr:cNvPr>
        <xdr:cNvSpPr/>
      </xdr:nvSpPr>
      <xdr:spPr>
        <a:xfrm>
          <a:off x="2423795" y="84169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127000</xdr:colOff>
      <xdr:row>46</xdr:row>
      <xdr:rowOff>50800</xdr:rowOff>
    </xdr:from>
    <xdr:to>
      <xdr:col>20</xdr:col>
      <xdr:colOff>98425</xdr:colOff>
      <xdr:row>47</xdr:row>
      <xdr:rowOff>117475</xdr:rowOff>
    </xdr:to>
    <xdr:sp macro="" textlink="">
      <xdr:nvSpPr>
        <xdr:cNvPr id="12" name="右矢印 11">
          <a:extLst>
            <a:ext uri="{FF2B5EF4-FFF2-40B4-BE49-F238E27FC236}">
              <a16:creationId xmlns:a16="http://schemas.microsoft.com/office/drawing/2014/main" id="{00000000-0008-0000-0800-00000C000000}"/>
            </a:ext>
          </a:extLst>
        </xdr:cNvPr>
        <xdr:cNvSpPr/>
      </xdr:nvSpPr>
      <xdr:spPr>
        <a:xfrm>
          <a:off x="359600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127000</xdr:colOff>
      <xdr:row>46</xdr:row>
      <xdr:rowOff>63500</xdr:rowOff>
    </xdr:from>
    <xdr:to>
      <xdr:col>26</xdr:col>
      <xdr:colOff>98425</xdr:colOff>
      <xdr:row>47</xdr:row>
      <xdr:rowOff>130175</xdr:rowOff>
    </xdr:to>
    <xdr:sp macro="" textlink="">
      <xdr:nvSpPr>
        <xdr:cNvPr id="13" name="右矢印 12">
          <a:extLst>
            <a:ext uri="{FF2B5EF4-FFF2-40B4-BE49-F238E27FC236}">
              <a16:creationId xmlns:a16="http://schemas.microsoft.com/office/drawing/2014/main" id="{00000000-0008-0000-0800-00000D000000}"/>
            </a:ext>
          </a:extLst>
        </xdr:cNvPr>
        <xdr:cNvSpPr/>
      </xdr:nvSpPr>
      <xdr:spPr>
        <a:xfrm>
          <a:off x="4780915" y="84169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114300</xdr:colOff>
      <xdr:row>46</xdr:row>
      <xdr:rowOff>50800</xdr:rowOff>
    </xdr:from>
    <xdr:to>
      <xdr:col>38</xdr:col>
      <xdr:colOff>85725</xdr:colOff>
      <xdr:row>47</xdr:row>
      <xdr:rowOff>117475</xdr:rowOff>
    </xdr:to>
    <xdr:sp macro="" textlink="">
      <xdr:nvSpPr>
        <xdr:cNvPr id="14" name="右矢印 13">
          <a:extLst>
            <a:ext uri="{FF2B5EF4-FFF2-40B4-BE49-F238E27FC236}">
              <a16:creationId xmlns:a16="http://schemas.microsoft.com/office/drawing/2014/main" id="{00000000-0008-0000-0800-00000E000000}"/>
            </a:ext>
          </a:extLst>
        </xdr:cNvPr>
        <xdr:cNvSpPr/>
      </xdr:nvSpPr>
      <xdr:spPr>
        <a:xfrm>
          <a:off x="713803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139700</xdr:colOff>
      <xdr:row>46</xdr:row>
      <xdr:rowOff>50800</xdr:rowOff>
    </xdr:from>
    <xdr:to>
      <xdr:col>32</xdr:col>
      <xdr:colOff>111125</xdr:colOff>
      <xdr:row>47</xdr:row>
      <xdr:rowOff>117475</xdr:rowOff>
    </xdr:to>
    <xdr:sp macro="" textlink="">
      <xdr:nvSpPr>
        <xdr:cNvPr id="15" name="右矢印 14">
          <a:extLst>
            <a:ext uri="{FF2B5EF4-FFF2-40B4-BE49-F238E27FC236}">
              <a16:creationId xmlns:a16="http://schemas.microsoft.com/office/drawing/2014/main" id="{00000000-0008-0000-0800-00000F000000}"/>
            </a:ext>
          </a:extLst>
        </xdr:cNvPr>
        <xdr:cNvSpPr/>
      </xdr:nvSpPr>
      <xdr:spPr>
        <a:xfrm>
          <a:off x="597852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42</xdr:col>
      <xdr:colOff>127000</xdr:colOff>
      <xdr:row>46</xdr:row>
      <xdr:rowOff>50800</xdr:rowOff>
    </xdr:from>
    <xdr:to>
      <xdr:col>44</xdr:col>
      <xdr:colOff>98425</xdr:colOff>
      <xdr:row>47</xdr:row>
      <xdr:rowOff>117475</xdr:rowOff>
    </xdr:to>
    <xdr:sp macro="" textlink="">
      <xdr:nvSpPr>
        <xdr:cNvPr id="16" name="右矢印 15">
          <a:extLst>
            <a:ext uri="{FF2B5EF4-FFF2-40B4-BE49-F238E27FC236}">
              <a16:creationId xmlns:a16="http://schemas.microsoft.com/office/drawing/2014/main" id="{00000000-0008-0000-0800-000010000000}"/>
            </a:ext>
          </a:extLst>
        </xdr:cNvPr>
        <xdr:cNvSpPr/>
      </xdr:nvSpPr>
      <xdr:spPr>
        <a:xfrm>
          <a:off x="833564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127000</xdr:colOff>
      <xdr:row>46</xdr:row>
      <xdr:rowOff>50800</xdr:rowOff>
    </xdr:from>
    <xdr:to>
      <xdr:col>50</xdr:col>
      <xdr:colOff>98425</xdr:colOff>
      <xdr:row>47</xdr:row>
      <xdr:rowOff>117475</xdr:rowOff>
    </xdr:to>
    <xdr:sp macro="" textlink="">
      <xdr:nvSpPr>
        <xdr:cNvPr id="17" name="右矢印 16">
          <a:extLst>
            <a:ext uri="{FF2B5EF4-FFF2-40B4-BE49-F238E27FC236}">
              <a16:creationId xmlns:a16="http://schemas.microsoft.com/office/drawing/2014/main" id="{00000000-0008-0000-0800-000011000000}"/>
            </a:ext>
          </a:extLst>
        </xdr:cNvPr>
        <xdr:cNvSpPr/>
      </xdr:nvSpPr>
      <xdr:spPr>
        <a:xfrm>
          <a:off x="9520555" y="840422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81</xdr:col>
      <xdr:colOff>135731</xdr:colOff>
      <xdr:row>22</xdr:row>
      <xdr:rowOff>42052</xdr:rowOff>
    </xdr:from>
    <xdr:to>
      <xdr:col>83</xdr:col>
      <xdr:colOff>107156</xdr:colOff>
      <xdr:row>23</xdr:row>
      <xdr:rowOff>108727</xdr:rowOff>
    </xdr:to>
    <xdr:sp macro="" textlink="">
      <xdr:nvSpPr>
        <xdr:cNvPr id="18" name="右矢印 17">
          <a:extLst>
            <a:ext uri="{FF2B5EF4-FFF2-40B4-BE49-F238E27FC236}">
              <a16:creationId xmlns:a16="http://schemas.microsoft.com/office/drawing/2014/main" id="{00000000-0008-0000-0800-000012000000}"/>
            </a:ext>
          </a:extLst>
        </xdr:cNvPr>
        <xdr:cNvSpPr/>
      </xdr:nvSpPr>
      <xdr:spPr>
        <a:xfrm>
          <a:off x="16045815" y="405193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81</xdr:col>
      <xdr:colOff>128585</xdr:colOff>
      <xdr:row>44</xdr:row>
      <xdr:rowOff>52346</xdr:rowOff>
    </xdr:from>
    <xdr:to>
      <xdr:col>83</xdr:col>
      <xdr:colOff>100010</xdr:colOff>
      <xdr:row>45</xdr:row>
      <xdr:rowOff>119020</xdr:rowOff>
    </xdr:to>
    <xdr:sp macro="" textlink="">
      <xdr:nvSpPr>
        <xdr:cNvPr id="19" name="右矢印 18">
          <a:extLst>
            <a:ext uri="{FF2B5EF4-FFF2-40B4-BE49-F238E27FC236}">
              <a16:creationId xmlns:a16="http://schemas.microsoft.com/office/drawing/2014/main" id="{00000000-0008-0000-0800-000013000000}"/>
            </a:ext>
          </a:extLst>
        </xdr:cNvPr>
        <xdr:cNvSpPr/>
      </xdr:nvSpPr>
      <xdr:spPr>
        <a:xfrm>
          <a:off x="16038830" y="8043545"/>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142875</xdr:colOff>
      <xdr:row>22</xdr:row>
      <xdr:rowOff>45248</xdr:rowOff>
    </xdr:from>
    <xdr:to>
      <xdr:col>77</xdr:col>
      <xdr:colOff>114300</xdr:colOff>
      <xdr:row>23</xdr:row>
      <xdr:rowOff>107160</xdr:rowOff>
    </xdr:to>
    <xdr:sp macro="" textlink="">
      <xdr:nvSpPr>
        <xdr:cNvPr id="20" name="右矢印 19">
          <a:extLst>
            <a:ext uri="{FF2B5EF4-FFF2-40B4-BE49-F238E27FC236}">
              <a16:creationId xmlns:a16="http://schemas.microsoft.com/office/drawing/2014/main" id="{00000000-0008-0000-0800-000014000000}"/>
            </a:ext>
          </a:extLst>
        </xdr:cNvPr>
        <xdr:cNvSpPr/>
      </xdr:nvSpPr>
      <xdr:spPr>
        <a:xfrm>
          <a:off x="14868525" y="405511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161925</xdr:colOff>
      <xdr:row>44</xdr:row>
      <xdr:rowOff>52396</xdr:rowOff>
    </xdr:from>
    <xdr:to>
      <xdr:col>77</xdr:col>
      <xdr:colOff>133350</xdr:colOff>
      <xdr:row>45</xdr:row>
      <xdr:rowOff>114307</xdr:rowOff>
    </xdr:to>
    <xdr:sp macro="" textlink="">
      <xdr:nvSpPr>
        <xdr:cNvPr id="21" name="右矢印 20">
          <a:extLst>
            <a:ext uri="{FF2B5EF4-FFF2-40B4-BE49-F238E27FC236}">
              <a16:creationId xmlns:a16="http://schemas.microsoft.com/office/drawing/2014/main" id="{00000000-0008-0000-0800-000015000000}"/>
            </a:ext>
          </a:extLst>
        </xdr:cNvPr>
        <xdr:cNvSpPr/>
      </xdr:nvSpPr>
      <xdr:spPr>
        <a:xfrm>
          <a:off x="14887575" y="8043545"/>
          <a:ext cx="366395" cy="243205"/>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142874</xdr:colOff>
      <xdr:row>7</xdr:row>
      <xdr:rowOff>47624</xdr:rowOff>
    </xdr:from>
    <xdr:to>
      <xdr:col>58</xdr:col>
      <xdr:colOff>119062</xdr:colOff>
      <xdr:row>9</xdr:row>
      <xdr:rowOff>166685</xdr:rowOff>
    </xdr:to>
    <xdr:sp macro="" textlink="">
      <xdr:nvSpPr>
        <xdr:cNvPr id="22" name="フリーフォーム 21">
          <a:extLst>
            <a:ext uri="{FF2B5EF4-FFF2-40B4-BE49-F238E27FC236}">
              <a16:creationId xmlns:a16="http://schemas.microsoft.com/office/drawing/2014/main" id="{00000000-0008-0000-0800-000016000000}"/>
            </a:ext>
          </a:extLst>
        </xdr:cNvPr>
        <xdr:cNvSpPr/>
      </xdr:nvSpPr>
      <xdr:spPr>
        <a:xfrm>
          <a:off x="3216275" y="1342390"/>
          <a:ext cx="8270875" cy="481330"/>
        </a:xfrm>
        <a:custGeom>
          <a:avLst/>
          <a:gdLst>
            <a:gd name="connsiteX0" fmla="*/ 0 w 9024938"/>
            <a:gd name="connsiteY0" fmla="*/ 381000 h 381000"/>
            <a:gd name="connsiteX1" fmla="*/ 0 w 9024938"/>
            <a:gd name="connsiteY1" fmla="*/ 0 h 381000"/>
            <a:gd name="connsiteX2" fmla="*/ 9024938 w 9024938"/>
            <a:gd name="connsiteY2" fmla="*/ 0 h 381000"/>
            <a:gd name="connsiteX3" fmla="*/ 9024938 w 9024938"/>
            <a:gd name="connsiteY3" fmla="*/ 369094 h 381000"/>
          </a:gdLst>
          <a:ahLst/>
          <a:cxnLst>
            <a:cxn ang="0">
              <a:pos x="connsiteX0" y="connsiteY0"/>
            </a:cxn>
            <a:cxn ang="0">
              <a:pos x="connsiteX1" y="connsiteY1"/>
            </a:cxn>
            <a:cxn ang="0">
              <a:pos x="connsiteX2" y="connsiteY2"/>
            </a:cxn>
            <a:cxn ang="0">
              <a:pos x="connsiteX3" y="connsiteY3"/>
            </a:cxn>
          </a:cxnLst>
          <a:rect l="l" t="t" r="r" b="b"/>
          <a:pathLst>
            <a:path w="9024938" h="381000">
              <a:moveTo>
                <a:pt x="0" y="381000"/>
              </a:moveTo>
              <a:lnTo>
                <a:pt x="0" y="0"/>
              </a:lnTo>
              <a:lnTo>
                <a:pt x="9024938" y="0"/>
              </a:lnTo>
              <a:lnTo>
                <a:pt x="9024938" y="369094"/>
              </a:lnTo>
            </a:path>
          </a:pathLst>
        </a:custGeom>
        <a:noFill/>
        <a:ln w="88900">
          <a:solidFill>
            <a:srgbClr val="FFC000"/>
          </a:solidFill>
          <a:miter lim="800000"/>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52</xdr:col>
      <xdr:colOff>107156</xdr:colOff>
      <xdr:row>21</xdr:row>
      <xdr:rowOff>107156</xdr:rowOff>
    </xdr:from>
    <xdr:to>
      <xdr:col>56</xdr:col>
      <xdr:colOff>11906</xdr:colOff>
      <xdr:row>30</xdr:row>
      <xdr:rowOff>11907</xdr:rowOff>
    </xdr:to>
    <xdr:sp macro="" textlink="">
      <xdr:nvSpPr>
        <xdr:cNvPr id="23" name="フリーフォーム 22">
          <a:extLst>
            <a:ext uri="{FF2B5EF4-FFF2-40B4-BE49-F238E27FC236}">
              <a16:creationId xmlns:a16="http://schemas.microsoft.com/office/drawing/2014/main" id="{00000000-0008-0000-0800-000017000000}"/>
            </a:ext>
          </a:extLst>
        </xdr:cNvPr>
        <xdr:cNvSpPr/>
      </xdr:nvSpPr>
      <xdr:spPr>
        <a:xfrm>
          <a:off x="10290175" y="3935730"/>
          <a:ext cx="694690" cy="1533525"/>
        </a:xfrm>
        <a:custGeom>
          <a:avLst/>
          <a:gdLst>
            <a:gd name="connsiteX0" fmla="*/ 0 w 762000"/>
            <a:gd name="connsiteY0" fmla="*/ 0 h 1512094"/>
            <a:gd name="connsiteX1" fmla="*/ 0 w 762000"/>
            <a:gd name="connsiteY1" fmla="*/ 1512094 h 1512094"/>
            <a:gd name="connsiteX2" fmla="*/ 762000 w 762000"/>
            <a:gd name="connsiteY2" fmla="*/ 1512094 h 1512094"/>
            <a:gd name="connsiteX3" fmla="*/ 762000 w 762000"/>
            <a:gd name="connsiteY3" fmla="*/ 1512094 h 1512094"/>
          </a:gdLst>
          <a:ahLst/>
          <a:cxnLst>
            <a:cxn ang="0">
              <a:pos x="connsiteX0" y="connsiteY0"/>
            </a:cxn>
            <a:cxn ang="0">
              <a:pos x="connsiteX1" y="connsiteY1"/>
            </a:cxn>
            <a:cxn ang="0">
              <a:pos x="connsiteX2" y="connsiteY2"/>
            </a:cxn>
            <a:cxn ang="0">
              <a:pos x="connsiteX3" y="connsiteY3"/>
            </a:cxn>
          </a:cxnLst>
          <a:rect l="l" t="t" r="r" b="b"/>
          <a:pathLst>
            <a:path w="762000" h="1512094">
              <a:moveTo>
                <a:pt x="0" y="0"/>
              </a:moveTo>
              <a:lnTo>
                <a:pt x="0" y="1512094"/>
              </a:lnTo>
              <a:lnTo>
                <a:pt x="762000" y="1512094"/>
              </a:lnTo>
              <a:lnTo>
                <a:pt x="762000" y="1512094"/>
              </a:lnTo>
            </a:path>
          </a:pathLst>
        </a:custGeom>
        <a:noFill/>
        <a:ln w="88900">
          <a:solidFill>
            <a:srgbClr val="FFC000"/>
          </a:solidFill>
          <a:miter lim="800000"/>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107159</xdr:colOff>
      <xdr:row>23</xdr:row>
      <xdr:rowOff>3</xdr:rowOff>
    </xdr:from>
    <xdr:to>
      <xdr:col>66</xdr:col>
      <xdr:colOff>119063</xdr:colOff>
      <xdr:row>23</xdr:row>
      <xdr:rowOff>3</xdr:rowOff>
    </xdr:to>
    <xdr:cxnSp macro="">
      <xdr:nvCxnSpPr>
        <xdr:cNvPr id="24" name="直線コネクタ 23">
          <a:extLst>
            <a:ext uri="{FF2B5EF4-FFF2-40B4-BE49-F238E27FC236}">
              <a16:creationId xmlns:a16="http://schemas.microsoft.com/office/drawing/2014/main" id="{00000000-0008-0000-0800-000018000000}"/>
            </a:ext>
          </a:extLst>
        </xdr:cNvPr>
        <xdr:cNvCxnSpPr/>
      </xdr:nvCxnSpPr>
      <xdr:spPr>
        <a:xfrm>
          <a:off x="11870055" y="4191000"/>
          <a:ext cx="1196975" cy="0"/>
        </a:xfrm>
        <a:prstGeom prst="line">
          <a:avLst/>
        </a:prstGeom>
        <a:ln w="88900">
          <a:solidFill>
            <a:srgbClr val="FFC000"/>
          </a:solidFill>
          <a:miter lim="8000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54</xdr:col>
      <xdr:colOff>107158</xdr:colOff>
      <xdr:row>46</xdr:row>
      <xdr:rowOff>154782</xdr:rowOff>
    </xdr:from>
    <xdr:to>
      <xdr:col>66</xdr:col>
      <xdr:colOff>119063</xdr:colOff>
      <xdr:row>46</xdr:row>
      <xdr:rowOff>166688</xdr:rowOff>
    </xdr:to>
    <xdr:cxnSp macro="">
      <xdr:nvCxnSpPr>
        <xdr:cNvPr id="25" name="直線コネクタ 24">
          <a:extLst>
            <a:ext uri="{FF2B5EF4-FFF2-40B4-BE49-F238E27FC236}">
              <a16:creationId xmlns:a16="http://schemas.microsoft.com/office/drawing/2014/main" id="{00000000-0008-0000-0800-000019000000}"/>
            </a:ext>
          </a:extLst>
        </xdr:cNvPr>
        <xdr:cNvCxnSpPr/>
      </xdr:nvCxnSpPr>
      <xdr:spPr>
        <a:xfrm flipV="1">
          <a:off x="10685145" y="8507730"/>
          <a:ext cx="2381885" cy="12065"/>
        </a:xfrm>
        <a:prstGeom prst="line">
          <a:avLst/>
        </a:prstGeom>
        <a:ln w="88900">
          <a:solidFill>
            <a:srgbClr val="FFC000"/>
          </a:solidFill>
          <a:miter lim="8000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119065</xdr:colOff>
      <xdr:row>35</xdr:row>
      <xdr:rowOff>47626</xdr:rowOff>
    </xdr:from>
    <xdr:to>
      <xdr:col>58</xdr:col>
      <xdr:colOff>107158</xdr:colOff>
      <xdr:row>43</xdr:row>
      <xdr:rowOff>0</xdr:rowOff>
    </xdr:to>
    <xdr:sp macro="" textlink="">
      <xdr:nvSpPr>
        <xdr:cNvPr id="26" name="フリーフォーム 25">
          <a:extLst>
            <a:ext uri="{FF2B5EF4-FFF2-40B4-BE49-F238E27FC236}">
              <a16:creationId xmlns:a16="http://schemas.microsoft.com/office/drawing/2014/main" id="{00000000-0008-0000-0800-00001A000000}"/>
            </a:ext>
          </a:extLst>
        </xdr:cNvPr>
        <xdr:cNvSpPr/>
      </xdr:nvSpPr>
      <xdr:spPr>
        <a:xfrm>
          <a:off x="822960" y="6410325"/>
          <a:ext cx="10652125" cy="1400175"/>
        </a:xfrm>
        <a:custGeom>
          <a:avLst/>
          <a:gdLst>
            <a:gd name="connsiteX0" fmla="*/ 11549063 w 11549063"/>
            <a:gd name="connsiteY0" fmla="*/ 0 h 1250156"/>
            <a:gd name="connsiteX1" fmla="*/ 11549063 w 11549063"/>
            <a:gd name="connsiteY1" fmla="*/ 892969 h 1250156"/>
            <a:gd name="connsiteX2" fmla="*/ 11906 w 11549063"/>
            <a:gd name="connsiteY2" fmla="*/ 892969 h 1250156"/>
            <a:gd name="connsiteX3" fmla="*/ 11906 w 11549063"/>
            <a:gd name="connsiteY3" fmla="*/ 1250156 h 1250156"/>
            <a:gd name="connsiteX4" fmla="*/ 0 w 11549063"/>
            <a:gd name="connsiteY4" fmla="*/ 1238250 h 125015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549063" h="1250156">
              <a:moveTo>
                <a:pt x="11549063" y="0"/>
              </a:moveTo>
              <a:lnTo>
                <a:pt x="11549063" y="892969"/>
              </a:lnTo>
              <a:lnTo>
                <a:pt x="11906" y="892969"/>
              </a:lnTo>
              <a:lnTo>
                <a:pt x="11906" y="1250156"/>
              </a:lnTo>
              <a:lnTo>
                <a:pt x="0" y="1238250"/>
              </a:lnTo>
            </a:path>
          </a:pathLst>
        </a:custGeom>
        <a:noFill/>
        <a:ln w="88900">
          <a:solidFill>
            <a:srgbClr val="FFC000"/>
          </a:solidFill>
          <a:miter lim="800000"/>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81</xdr:col>
      <xdr:colOff>135731</xdr:colOff>
      <xdr:row>33</xdr:row>
      <xdr:rowOff>53957</xdr:rowOff>
    </xdr:from>
    <xdr:to>
      <xdr:col>83</xdr:col>
      <xdr:colOff>107156</xdr:colOff>
      <xdr:row>34</xdr:row>
      <xdr:rowOff>120633</xdr:rowOff>
    </xdr:to>
    <xdr:sp macro="" textlink="">
      <xdr:nvSpPr>
        <xdr:cNvPr id="27" name="右矢印 26">
          <a:extLst>
            <a:ext uri="{FF2B5EF4-FFF2-40B4-BE49-F238E27FC236}">
              <a16:creationId xmlns:a16="http://schemas.microsoft.com/office/drawing/2014/main" id="{00000000-0008-0000-0800-00001B000000}"/>
            </a:ext>
          </a:extLst>
        </xdr:cNvPr>
        <xdr:cNvSpPr/>
      </xdr:nvSpPr>
      <xdr:spPr>
        <a:xfrm>
          <a:off x="16045815" y="6054090"/>
          <a:ext cx="366395" cy="24765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75</xdr:col>
      <xdr:colOff>142875</xdr:colOff>
      <xdr:row>33</xdr:row>
      <xdr:rowOff>57153</xdr:rowOff>
    </xdr:from>
    <xdr:to>
      <xdr:col>77</xdr:col>
      <xdr:colOff>114300</xdr:colOff>
      <xdr:row>34</xdr:row>
      <xdr:rowOff>119066</xdr:rowOff>
    </xdr:to>
    <xdr:sp macro="" textlink="">
      <xdr:nvSpPr>
        <xdr:cNvPr id="28" name="右矢印 27">
          <a:extLst>
            <a:ext uri="{FF2B5EF4-FFF2-40B4-BE49-F238E27FC236}">
              <a16:creationId xmlns:a16="http://schemas.microsoft.com/office/drawing/2014/main" id="{00000000-0008-0000-0800-00001C000000}"/>
            </a:ext>
          </a:extLst>
        </xdr:cNvPr>
        <xdr:cNvSpPr/>
      </xdr:nvSpPr>
      <xdr:spPr>
        <a:xfrm>
          <a:off x="14868525" y="6057900"/>
          <a:ext cx="366395" cy="242570"/>
        </a:xfrm>
        <a:prstGeom prst="rightArrow">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J38"/>
  <sheetViews>
    <sheetView showGridLines="0" tabSelected="1" workbookViewId="0">
      <selection activeCell="B2" sqref="B2:C2"/>
    </sheetView>
  </sheetViews>
  <sheetFormatPr defaultColWidth="8.46484375" defaultRowHeight="15" customHeight="1"/>
  <cols>
    <col min="1" max="2" width="1.59765625" style="366" customWidth="1"/>
    <col min="3" max="4" width="30.59765625" style="366" customWidth="1"/>
    <col min="5" max="8" width="1.59765625" style="366" customWidth="1"/>
    <col min="9" max="9" width="60.59765625" style="366" customWidth="1"/>
    <col min="10" max="10" width="1.59765625" style="366" customWidth="1"/>
    <col min="11" max="13" width="9.59765625" style="366" customWidth="1"/>
    <col min="14" max="16384" width="8.46484375" style="366"/>
  </cols>
  <sheetData>
    <row r="1" spans="2:10" ht="7.5" customHeight="1"/>
    <row r="2" spans="2:10" ht="30" customHeight="1">
      <c r="B2" s="424" t="s">
        <v>0</v>
      </c>
      <c r="C2" s="425"/>
      <c r="D2" s="367"/>
      <c r="E2" s="367"/>
      <c r="F2" s="367"/>
      <c r="G2" s="367"/>
      <c r="J2" s="367"/>
    </row>
    <row r="4" spans="2:10" ht="15" customHeight="1">
      <c r="C4" s="366" t="s">
        <v>1</v>
      </c>
    </row>
    <row r="5" spans="2:10" ht="15" customHeight="1">
      <c r="C5" s="366" t="s">
        <v>2</v>
      </c>
    </row>
    <row r="6" spans="2:10" ht="15" customHeight="1">
      <c r="C6" s="366" t="s">
        <v>3</v>
      </c>
    </row>
    <row r="8" spans="2:10" ht="15" customHeight="1">
      <c r="B8" s="43" t="s">
        <v>4</v>
      </c>
      <c r="C8" s="368"/>
      <c r="D8" s="368"/>
      <c r="E8" s="368"/>
      <c r="F8" s="368"/>
      <c r="G8" s="368"/>
      <c r="H8" s="43" t="s">
        <v>5</v>
      </c>
      <c r="I8" s="368"/>
      <c r="J8" s="368"/>
    </row>
    <row r="9" spans="2:10" ht="15" customHeight="1">
      <c r="B9" s="369"/>
      <c r="C9" s="370"/>
      <c r="D9" s="370"/>
      <c r="E9" s="371"/>
      <c r="F9" s="372"/>
      <c r="G9" s="372"/>
      <c r="H9" s="369"/>
      <c r="I9" s="370"/>
      <c r="J9" s="371"/>
    </row>
    <row r="10" spans="2:10" ht="15" customHeight="1">
      <c r="B10" s="373"/>
      <c r="C10" s="366" t="s">
        <v>6</v>
      </c>
      <c r="E10" s="374"/>
      <c r="H10" s="373"/>
      <c r="I10" s="366" t="s">
        <v>469</v>
      </c>
      <c r="J10" s="374"/>
    </row>
    <row r="11" spans="2:10" ht="15" customHeight="1">
      <c r="B11" s="373"/>
      <c r="C11" s="366" t="s">
        <v>7</v>
      </c>
      <c r="E11" s="374"/>
      <c r="H11" s="373"/>
      <c r="I11" s="366" t="s">
        <v>8</v>
      </c>
      <c r="J11" s="374"/>
    </row>
    <row r="12" spans="2:10" ht="15" customHeight="1">
      <c r="B12" s="373"/>
      <c r="C12" s="366" t="s">
        <v>9</v>
      </c>
      <c r="E12" s="374"/>
      <c r="H12" s="373"/>
      <c r="I12" s="366" t="s">
        <v>416</v>
      </c>
      <c r="J12" s="374"/>
    </row>
    <row r="13" spans="2:10" ht="15" customHeight="1">
      <c r="B13" s="373"/>
      <c r="C13" s="366" t="s">
        <v>10</v>
      </c>
      <c r="E13" s="374"/>
      <c r="H13" s="373"/>
      <c r="I13" s="366" t="s">
        <v>11</v>
      </c>
      <c r="J13" s="374"/>
    </row>
    <row r="14" spans="2:10" ht="15" customHeight="1">
      <c r="B14" s="373"/>
      <c r="C14" s="366" t="s">
        <v>12</v>
      </c>
      <c r="E14" s="374"/>
      <c r="H14" s="373"/>
      <c r="I14" s="366" t="s">
        <v>13</v>
      </c>
      <c r="J14" s="374"/>
    </row>
    <row r="15" spans="2:10" ht="15" customHeight="1">
      <c r="B15" s="373"/>
      <c r="C15" s="366" t="s">
        <v>14</v>
      </c>
      <c r="E15" s="374"/>
      <c r="H15" s="373"/>
      <c r="I15" s="366" t="s">
        <v>428</v>
      </c>
      <c r="J15" s="374"/>
    </row>
    <row r="16" spans="2:10" ht="15" customHeight="1">
      <c r="B16" s="373"/>
      <c r="C16" s="366" t="s">
        <v>15</v>
      </c>
      <c r="E16" s="374"/>
      <c r="H16" s="373"/>
      <c r="I16" s="366" t="s">
        <v>16</v>
      </c>
      <c r="J16" s="374"/>
    </row>
    <row r="17" spans="2:10" ht="15" customHeight="1">
      <c r="B17" s="373"/>
      <c r="C17" s="366" t="s">
        <v>17</v>
      </c>
      <c r="E17" s="374"/>
      <c r="H17" s="373"/>
      <c r="I17" s="366" t="s">
        <v>417</v>
      </c>
      <c r="J17" s="374"/>
    </row>
    <row r="18" spans="2:10" ht="15" customHeight="1">
      <c r="B18" s="373"/>
      <c r="C18" s="366" t="s">
        <v>18</v>
      </c>
      <c r="E18" s="374"/>
      <c r="H18" s="373"/>
      <c r="I18" s="366" t="s">
        <v>19</v>
      </c>
      <c r="J18" s="374"/>
    </row>
    <row r="19" spans="2:10" ht="15" customHeight="1">
      <c r="B19" s="373"/>
      <c r="C19" s="366" t="s">
        <v>20</v>
      </c>
      <c r="E19" s="374"/>
      <c r="H19" s="373"/>
      <c r="I19" s="366" t="s">
        <v>418</v>
      </c>
      <c r="J19" s="374"/>
    </row>
    <row r="20" spans="2:10" ht="15" customHeight="1">
      <c r="B20" s="373"/>
      <c r="C20" s="366" t="s">
        <v>21</v>
      </c>
      <c r="E20" s="374"/>
      <c r="H20" s="373"/>
      <c r="I20" s="366" t="s">
        <v>22</v>
      </c>
      <c r="J20" s="374"/>
    </row>
    <row r="21" spans="2:10" ht="15" customHeight="1">
      <c r="B21" s="373"/>
      <c r="C21" s="366" t="s">
        <v>23</v>
      </c>
      <c r="E21" s="374"/>
      <c r="H21" s="373"/>
      <c r="I21" s="366" t="s">
        <v>24</v>
      </c>
      <c r="J21" s="374"/>
    </row>
    <row r="22" spans="2:10" ht="15" customHeight="1">
      <c r="B22" s="373"/>
      <c r="C22" s="366" t="s">
        <v>25</v>
      </c>
      <c r="E22" s="374"/>
      <c r="H22" s="373"/>
      <c r="I22" s="366" t="s">
        <v>26</v>
      </c>
      <c r="J22" s="374"/>
    </row>
    <row r="23" spans="2:10" ht="15" customHeight="1">
      <c r="B23" s="373"/>
      <c r="C23" s="366" t="s">
        <v>27</v>
      </c>
      <c r="E23" s="374"/>
      <c r="H23" s="373"/>
      <c r="I23" s="366" t="s">
        <v>28</v>
      </c>
      <c r="J23" s="374"/>
    </row>
    <row r="24" spans="2:10" ht="15" customHeight="1">
      <c r="B24" s="373"/>
      <c r="C24" s="366" t="s">
        <v>29</v>
      </c>
      <c r="E24" s="374"/>
      <c r="H24" s="373"/>
      <c r="I24" s="366" t="s">
        <v>30</v>
      </c>
      <c r="J24" s="374"/>
    </row>
    <row r="25" spans="2:10" ht="15" customHeight="1">
      <c r="B25" s="373"/>
      <c r="C25" s="366" t="s">
        <v>31</v>
      </c>
      <c r="E25" s="374"/>
      <c r="H25" s="373"/>
      <c r="I25" s="366" t="s">
        <v>462</v>
      </c>
      <c r="J25" s="374"/>
    </row>
    <row r="26" spans="2:10" ht="15" customHeight="1">
      <c r="B26" s="373"/>
      <c r="C26" s="366" t="s">
        <v>32</v>
      </c>
      <c r="E26" s="374"/>
      <c r="H26" s="373"/>
      <c r="I26" s="366" t="s">
        <v>463</v>
      </c>
      <c r="J26" s="374"/>
    </row>
    <row r="27" spans="2:10" ht="15" customHeight="1">
      <c r="B27" s="373"/>
      <c r="C27" s="366" t="s">
        <v>33</v>
      </c>
      <c r="E27" s="374"/>
      <c r="H27" s="373"/>
      <c r="I27" s="379" t="s">
        <v>35</v>
      </c>
      <c r="J27" s="374"/>
    </row>
    <row r="28" spans="2:10" ht="15" customHeight="1">
      <c r="B28" s="373"/>
      <c r="C28" s="366" t="s">
        <v>34</v>
      </c>
      <c r="E28" s="374"/>
      <c r="H28" s="373"/>
      <c r="I28" s="366" t="s">
        <v>37</v>
      </c>
      <c r="J28" s="374"/>
    </row>
    <row r="29" spans="2:10" ht="15" customHeight="1">
      <c r="B29" s="373"/>
      <c r="C29" s="366" t="s">
        <v>36</v>
      </c>
      <c r="E29" s="374"/>
      <c r="H29" s="375"/>
      <c r="I29" s="377"/>
      <c r="J29" s="378"/>
    </row>
    <row r="30" spans="2:10" ht="15" customHeight="1">
      <c r="B30" s="373"/>
      <c r="C30" s="366" t="s">
        <v>38</v>
      </c>
      <c r="E30" s="374"/>
    </row>
    <row r="31" spans="2:10" ht="15" customHeight="1">
      <c r="B31" s="373"/>
      <c r="C31" s="366" t="s">
        <v>39</v>
      </c>
      <c r="E31" s="374"/>
      <c r="H31" s="376" t="s">
        <v>41</v>
      </c>
      <c r="I31" s="377"/>
    </row>
    <row r="32" spans="2:10" ht="15" customHeight="1">
      <c r="B32" s="373"/>
      <c r="C32" s="366" t="s">
        <v>40</v>
      </c>
      <c r="E32" s="374"/>
      <c r="H32" s="369"/>
      <c r="I32" s="380"/>
      <c r="J32" s="381"/>
    </row>
    <row r="33" spans="2:10" ht="15" customHeight="1">
      <c r="B33" s="373"/>
      <c r="C33" s="366" t="s">
        <v>42</v>
      </c>
      <c r="E33" s="374"/>
      <c r="H33" s="373"/>
      <c r="I33" s="366" t="s">
        <v>44</v>
      </c>
      <c r="J33" s="374"/>
    </row>
    <row r="34" spans="2:10" ht="15" customHeight="1">
      <c r="B34" s="373"/>
      <c r="C34" s="366" t="s">
        <v>43</v>
      </c>
      <c r="E34" s="374"/>
      <c r="H34" s="373"/>
      <c r="I34" s="366" t="s">
        <v>46</v>
      </c>
      <c r="J34" s="374"/>
    </row>
    <row r="35" spans="2:10" ht="15" customHeight="1">
      <c r="B35" s="373"/>
      <c r="C35" s="366" t="s">
        <v>45</v>
      </c>
      <c r="E35" s="374"/>
      <c r="H35" s="375"/>
      <c r="I35" s="377"/>
      <c r="J35" s="378"/>
    </row>
    <row r="36" spans="2:10" ht="15" customHeight="1">
      <c r="B36" s="373"/>
      <c r="C36" s="366" t="s">
        <v>47</v>
      </c>
      <c r="E36" s="374"/>
    </row>
    <row r="37" spans="2:10" ht="15" customHeight="1">
      <c r="B37" s="373"/>
      <c r="C37" s="366" t="s">
        <v>48</v>
      </c>
      <c r="E37" s="374"/>
    </row>
    <row r="38" spans="2:10" ht="15" customHeight="1">
      <c r="B38" s="375"/>
      <c r="C38" s="377"/>
      <c r="D38" s="377"/>
      <c r="E38" s="378"/>
    </row>
  </sheetData>
  <mergeCells count="1">
    <mergeCell ref="B2:C2"/>
  </mergeCells>
  <phoneticPr fontId="23"/>
  <pageMargins left="0.39370078740157499" right="0.39370078740157499" top="0.59055118110236204" bottom="0.39370078740157499" header="0.196850393700787" footer="0.196850393700787"/>
  <pageSetup paperSize="9" scale="9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N49"/>
  <sheetViews>
    <sheetView showGridLines="0" zoomScale="80" zoomScaleNormal="80" workbookViewId="0">
      <selection activeCell="B2" sqref="B2:C2"/>
    </sheetView>
  </sheetViews>
  <sheetFormatPr defaultColWidth="12.59765625" defaultRowHeight="13.5" customHeight="1"/>
  <cols>
    <col min="1" max="1" width="1.59765625" customWidth="1"/>
    <col min="2" max="2" width="3.46484375" customWidth="1"/>
    <col min="3" max="3" width="26.86328125" customWidth="1"/>
    <col min="4" max="8" width="13.59765625" customWidth="1"/>
    <col min="9" max="9" width="5.59765625" customWidth="1"/>
    <col min="10" max="14" width="13.59765625" customWidth="1"/>
  </cols>
  <sheetData>
    <row r="1" spans="2:14" ht="7.5" customHeight="1"/>
    <row r="2" spans="2:14" ht="30" customHeight="1">
      <c r="B2" s="556" t="s">
        <v>406</v>
      </c>
      <c r="C2" s="557"/>
    </row>
    <row r="3" spans="2:14" ht="7.5" customHeight="1">
      <c r="B3" s="1"/>
      <c r="C3" s="1"/>
    </row>
    <row r="4" spans="2:14" ht="30" customHeight="1">
      <c r="B4" s="2" t="s">
        <v>407</v>
      </c>
    </row>
    <row r="5" spans="2:14" ht="13.5" customHeight="1">
      <c r="C5" t="s">
        <v>422</v>
      </c>
    </row>
    <row r="6" spans="2:14" ht="13.5" customHeight="1">
      <c r="C6" t="s">
        <v>408</v>
      </c>
    </row>
    <row r="7" spans="2:14" ht="13.5" customHeight="1">
      <c r="C7" t="s">
        <v>409</v>
      </c>
    </row>
    <row r="8" spans="2:14" ht="13.5" customHeight="1">
      <c r="C8" t="s">
        <v>410</v>
      </c>
    </row>
    <row r="10" spans="2:14" ht="27" customHeight="1">
      <c r="B10" s="3"/>
      <c r="C10" s="4"/>
      <c r="D10" s="558" t="s">
        <v>411</v>
      </c>
      <c r="E10" s="558"/>
      <c r="F10" s="558"/>
      <c r="G10" s="558"/>
      <c r="H10" s="558"/>
      <c r="J10" s="558" t="s">
        <v>412</v>
      </c>
      <c r="K10" s="558"/>
      <c r="L10" s="558"/>
      <c r="M10" s="558"/>
      <c r="N10" s="558"/>
    </row>
    <row r="11" spans="2:14" ht="27" customHeight="1">
      <c r="B11" s="5"/>
      <c r="C11" s="6"/>
      <c r="D11" s="7" t="s">
        <v>411</v>
      </c>
      <c r="E11" s="7" t="s">
        <v>189</v>
      </c>
      <c r="F11" s="7" t="s">
        <v>413</v>
      </c>
      <c r="G11" s="7" t="s">
        <v>187</v>
      </c>
      <c r="H11" s="7" t="s">
        <v>188</v>
      </c>
      <c r="J11" s="7" t="s">
        <v>412</v>
      </c>
      <c r="K11" s="7" t="s">
        <v>189</v>
      </c>
      <c r="L11" s="7" t="s">
        <v>413</v>
      </c>
      <c r="M11" s="7" t="s">
        <v>187</v>
      </c>
      <c r="N11" s="7" t="s">
        <v>188</v>
      </c>
    </row>
    <row r="12" spans="2:14" ht="13.5" customHeight="1">
      <c r="B12" s="8" t="s">
        <v>90</v>
      </c>
      <c r="C12" s="9" t="s">
        <v>333</v>
      </c>
      <c r="D12" s="416">
        <v>20654533</v>
      </c>
      <c r="E12" s="416">
        <v>4917304</v>
      </c>
      <c r="F12" s="416">
        <v>1054323</v>
      </c>
      <c r="G12" s="10">
        <f>IFERROR(E12/$D12,0)</f>
        <v>0.23807384073994797</v>
      </c>
      <c r="H12" s="10">
        <f>IFERROR(F12/$D12,0)</f>
        <v>5.1045598561826597E-2</v>
      </c>
      <c r="J12" s="416">
        <v>7300409</v>
      </c>
      <c r="K12" s="416">
        <v>3236997</v>
      </c>
      <c r="L12" s="416">
        <v>310894</v>
      </c>
      <c r="M12" s="10">
        <f>IFERROR(K12/$J12,0)</f>
        <v>0.44339940406078621</v>
      </c>
      <c r="N12" s="10">
        <f>IFERROR(L12/$J12,0)</f>
        <v>4.2585833204687576E-2</v>
      </c>
    </row>
    <row r="13" spans="2:14" ht="13.5" customHeight="1">
      <c r="B13" s="11" t="s">
        <v>91</v>
      </c>
      <c r="C13" s="12" t="s">
        <v>92</v>
      </c>
      <c r="D13" s="417">
        <v>15817406</v>
      </c>
      <c r="E13" s="417">
        <v>201991</v>
      </c>
      <c r="F13" s="417">
        <v>1190381</v>
      </c>
      <c r="G13" s="13">
        <f t="shared" ref="G13:H35" si="0">IFERROR(E13/$D13,0)</f>
        <v>1.277017230258868E-2</v>
      </c>
      <c r="H13" s="13">
        <f t="shared" si="0"/>
        <v>7.5257662349945367E-2</v>
      </c>
      <c r="J13" s="417">
        <v>-4729</v>
      </c>
      <c r="K13" s="417">
        <v>373</v>
      </c>
      <c r="L13" s="417">
        <v>25</v>
      </c>
      <c r="M13" s="13">
        <f t="shared" ref="M13:N48" si="1">IFERROR(K13/$J13,0)</f>
        <v>-7.8875026432649611E-2</v>
      </c>
      <c r="N13" s="13">
        <f t="shared" si="1"/>
        <v>-5.2865299217593571E-3</v>
      </c>
    </row>
    <row r="14" spans="2:14" ht="13.5" customHeight="1">
      <c r="B14" s="11" t="s">
        <v>93</v>
      </c>
      <c r="C14" s="12" t="s">
        <v>94</v>
      </c>
      <c r="D14" s="417">
        <v>70737002</v>
      </c>
      <c r="E14" s="417">
        <v>22563220</v>
      </c>
      <c r="F14" s="417">
        <v>2473954</v>
      </c>
      <c r="G14" s="13">
        <f t="shared" si="0"/>
        <v>0.31897337124918018</v>
      </c>
      <c r="H14" s="13">
        <f t="shared" si="0"/>
        <v>3.4973973027581803E-2</v>
      </c>
      <c r="J14" s="417">
        <v>50181454</v>
      </c>
      <c r="K14" s="417">
        <v>18786877</v>
      </c>
      <c r="L14" s="417">
        <v>1429213</v>
      </c>
      <c r="M14" s="13">
        <f t="shared" si="1"/>
        <v>0.37437888906128547</v>
      </c>
      <c r="N14" s="13">
        <f t="shared" si="1"/>
        <v>2.8480900533491914E-2</v>
      </c>
    </row>
    <row r="15" spans="2:14" ht="13.5" customHeight="1">
      <c r="B15" s="11" t="s">
        <v>95</v>
      </c>
      <c r="C15" s="12" t="s">
        <v>96</v>
      </c>
      <c r="D15" s="417">
        <v>14033818</v>
      </c>
      <c r="E15" s="417">
        <v>6075087</v>
      </c>
      <c r="F15" s="417">
        <v>446662</v>
      </c>
      <c r="G15" s="13">
        <f t="shared" si="0"/>
        <v>0.43288911114566259</v>
      </c>
      <c r="H15" s="13">
        <f t="shared" si="0"/>
        <v>3.1827546858595429E-2</v>
      </c>
      <c r="J15" s="417">
        <v>8803087</v>
      </c>
      <c r="K15" s="417">
        <v>4751227</v>
      </c>
      <c r="L15" s="417">
        <v>254660</v>
      </c>
      <c r="M15" s="13">
        <f t="shared" si="1"/>
        <v>0.53972282677656147</v>
      </c>
      <c r="N15" s="13">
        <f t="shared" si="1"/>
        <v>2.8928488381405295E-2</v>
      </c>
    </row>
    <row r="16" spans="2:14" ht="13.5" customHeight="1">
      <c r="B16" s="11" t="s">
        <v>97</v>
      </c>
      <c r="C16" s="12" t="s">
        <v>98</v>
      </c>
      <c r="D16" s="417">
        <v>19353079</v>
      </c>
      <c r="E16" s="417">
        <v>4408129</v>
      </c>
      <c r="F16" s="417">
        <v>1330198</v>
      </c>
      <c r="G16" s="13">
        <f t="shared" si="0"/>
        <v>0.22777404050280578</v>
      </c>
      <c r="H16" s="13">
        <f t="shared" si="0"/>
        <v>6.8733145769724807E-2</v>
      </c>
      <c r="J16" s="417">
        <v>1243119</v>
      </c>
      <c r="K16" s="417">
        <v>766129</v>
      </c>
      <c r="L16" s="417">
        <v>53631</v>
      </c>
      <c r="M16" s="13">
        <f t="shared" si="1"/>
        <v>0.61629578503747429</v>
      </c>
      <c r="N16" s="13">
        <f t="shared" si="1"/>
        <v>4.3142289676209596E-2</v>
      </c>
    </row>
    <row r="17" spans="2:14" ht="13.5" customHeight="1">
      <c r="B17" s="11" t="s">
        <v>99</v>
      </c>
      <c r="C17" s="12" t="s">
        <v>100</v>
      </c>
      <c r="D17" s="417">
        <v>47912882</v>
      </c>
      <c r="E17" s="417">
        <v>10071533</v>
      </c>
      <c r="F17" s="417">
        <v>1430637</v>
      </c>
      <c r="G17" s="13">
        <f t="shared" si="0"/>
        <v>0.21020511769673969</v>
      </c>
      <c r="H17" s="13">
        <f t="shared" si="0"/>
        <v>2.985913057786839E-2</v>
      </c>
      <c r="J17" s="417">
        <v>6850741</v>
      </c>
      <c r="K17" s="417">
        <v>4141287</v>
      </c>
      <c r="L17" s="417">
        <v>82694</v>
      </c>
      <c r="M17" s="13">
        <f t="shared" si="1"/>
        <v>0.60450205313556593</v>
      </c>
      <c r="N17" s="13">
        <f t="shared" si="1"/>
        <v>1.2070811026135712E-2</v>
      </c>
    </row>
    <row r="18" spans="2:14" ht="13.5" customHeight="1">
      <c r="B18" s="11" t="s">
        <v>101</v>
      </c>
      <c r="C18" s="12" t="s">
        <v>102</v>
      </c>
      <c r="D18" s="417">
        <v>19615140</v>
      </c>
      <c r="E18" s="417">
        <v>3579830</v>
      </c>
      <c r="F18" s="417">
        <v>455983</v>
      </c>
      <c r="G18" s="13">
        <f t="shared" si="0"/>
        <v>0.18250341317981927</v>
      </c>
      <c r="H18" s="13">
        <f t="shared" si="0"/>
        <v>2.3246482054168363E-2</v>
      </c>
      <c r="J18" s="417">
        <v>6123144</v>
      </c>
      <c r="K18" s="417">
        <v>1974463</v>
      </c>
      <c r="L18" s="417">
        <v>105679</v>
      </c>
      <c r="M18" s="13">
        <f t="shared" si="1"/>
        <v>0.32245901778563429</v>
      </c>
      <c r="N18" s="13">
        <f t="shared" si="1"/>
        <v>1.7258944097999329E-2</v>
      </c>
    </row>
    <row r="19" spans="2:14" ht="13.5" customHeight="1">
      <c r="B19" s="11" t="s">
        <v>105</v>
      </c>
      <c r="C19" s="12" t="s">
        <v>335</v>
      </c>
      <c r="D19" s="417">
        <v>19939438</v>
      </c>
      <c r="E19" s="417">
        <v>3690341</v>
      </c>
      <c r="F19" s="417">
        <v>643263</v>
      </c>
      <c r="G19" s="13">
        <f t="shared" si="0"/>
        <v>0.18507748312665584</v>
      </c>
      <c r="H19" s="13">
        <f t="shared" si="0"/>
        <v>3.2260839046717366E-2</v>
      </c>
      <c r="J19" s="417">
        <v>1843193</v>
      </c>
      <c r="K19" s="417">
        <v>933188</v>
      </c>
      <c r="L19" s="417">
        <v>86297</v>
      </c>
      <c r="M19" s="13">
        <f t="shared" si="1"/>
        <v>0.50628881511594281</v>
      </c>
      <c r="N19" s="13">
        <f t="shared" si="1"/>
        <v>4.6819296731270138E-2</v>
      </c>
    </row>
    <row r="20" spans="2:14" ht="13.5" customHeight="1">
      <c r="B20" s="11" t="s">
        <v>106</v>
      </c>
      <c r="C20" s="12" t="s">
        <v>107</v>
      </c>
      <c r="D20" s="417">
        <v>9510088</v>
      </c>
      <c r="E20" s="417">
        <v>1700747</v>
      </c>
      <c r="F20" s="417">
        <v>630245</v>
      </c>
      <c r="G20" s="13">
        <f t="shared" si="0"/>
        <v>0.17883609489207672</v>
      </c>
      <c r="H20" s="13">
        <f t="shared" si="0"/>
        <v>6.6271205902616259E-2</v>
      </c>
      <c r="J20" s="417">
        <v>252450</v>
      </c>
      <c r="K20" s="417">
        <v>139582</v>
      </c>
      <c r="L20" s="417">
        <v>6339</v>
      </c>
      <c r="M20" s="13">
        <f t="shared" si="1"/>
        <v>0.55290948702713405</v>
      </c>
      <c r="N20" s="13">
        <f t="shared" si="1"/>
        <v>2.5109922756981581E-2</v>
      </c>
    </row>
    <row r="21" spans="2:14" ht="13.5" customHeight="1">
      <c r="B21" s="11" t="s">
        <v>108</v>
      </c>
      <c r="C21" s="12" t="s">
        <v>109</v>
      </c>
      <c r="D21" s="417">
        <v>23740184</v>
      </c>
      <c r="E21" s="417">
        <v>1047813</v>
      </c>
      <c r="F21" s="417">
        <v>765852</v>
      </c>
      <c r="G21" s="13">
        <f t="shared" si="0"/>
        <v>4.4136684029070707E-2</v>
      </c>
      <c r="H21" s="13">
        <f t="shared" si="0"/>
        <v>3.2259733117485527E-2</v>
      </c>
      <c r="J21" s="417">
        <v>-33221</v>
      </c>
      <c r="K21" s="417">
        <v>21</v>
      </c>
      <c r="L21" s="417">
        <v>1</v>
      </c>
      <c r="M21" s="13">
        <f t="shared" si="1"/>
        <v>-6.3213027904036607E-4</v>
      </c>
      <c r="N21" s="13">
        <f t="shared" si="1"/>
        <v>-3.0101441859065049E-5</v>
      </c>
    </row>
    <row r="22" spans="2:14" ht="13.5" customHeight="1">
      <c r="B22" s="11" t="s">
        <v>110</v>
      </c>
      <c r="C22" s="12" t="s">
        <v>111</v>
      </c>
      <c r="D22" s="417">
        <v>13713091</v>
      </c>
      <c r="E22" s="417">
        <v>1147891</v>
      </c>
      <c r="F22" s="417">
        <v>450485</v>
      </c>
      <c r="G22" s="13">
        <f t="shared" si="0"/>
        <v>8.3707677576120507E-2</v>
      </c>
      <c r="H22" s="13">
        <f t="shared" si="0"/>
        <v>3.285072636067244E-2</v>
      </c>
      <c r="J22" s="417">
        <v>461070</v>
      </c>
      <c r="K22" s="417">
        <v>266417</v>
      </c>
      <c r="L22" s="417">
        <v>7225</v>
      </c>
      <c r="M22" s="13">
        <f t="shared" si="1"/>
        <v>0.5778233240072006</v>
      </c>
      <c r="N22" s="13">
        <f t="shared" si="1"/>
        <v>1.5670071789533044E-2</v>
      </c>
    </row>
    <row r="23" spans="2:14" ht="13.5" customHeight="1">
      <c r="B23" s="11" t="s">
        <v>115</v>
      </c>
      <c r="C23" s="12" t="s">
        <v>116</v>
      </c>
      <c r="D23" s="417">
        <v>15427820</v>
      </c>
      <c r="E23" s="417">
        <v>1549754</v>
      </c>
      <c r="F23" s="417">
        <v>700469</v>
      </c>
      <c r="G23" s="13">
        <f t="shared" si="0"/>
        <v>0.10045191089862339</v>
      </c>
      <c r="H23" s="13">
        <f t="shared" si="0"/>
        <v>4.5402979811794537E-2</v>
      </c>
      <c r="J23" s="417">
        <v>594568</v>
      </c>
      <c r="K23" s="417">
        <v>307444</v>
      </c>
      <c r="L23" s="417">
        <v>13712</v>
      </c>
      <c r="M23" s="13">
        <f t="shared" si="1"/>
        <v>0.51708803702856532</v>
      </c>
      <c r="N23" s="13">
        <f t="shared" si="1"/>
        <v>2.3062122414929831E-2</v>
      </c>
    </row>
    <row r="24" spans="2:14" ht="13.5" customHeight="1">
      <c r="B24" s="11" t="s">
        <v>118</v>
      </c>
      <c r="C24" s="12" t="s">
        <v>119</v>
      </c>
      <c r="D24" s="417">
        <v>13794789</v>
      </c>
      <c r="E24" s="417">
        <v>1705299</v>
      </c>
      <c r="F24" s="417">
        <v>210241</v>
      </c>
      <c r="G24" s="13">
        <f t="shared" si="0"/>
        <v>0.1236190709404834</v>
      </c>
      <c r="H24" s="13">
        <f t="shared" si="0"/>
        <v>1.5240610059349222E-2</v>
      </c>
      <c r="J24" s="417">
        <v>27670</v>
      </c>
      <c r="K24" s="417">
        <v>13603</v>
      </c>
      <c r="L24" s="417">
        <v>261</v>
      </c>
      <c r="M24" s="13">
        <f t="shared" si="1"/>
        <v>0.49161546801590172</v>
      </c>
      <c r="N24" s="13">
        <f t="shared" si="1"/>
        <v>9.4325984821105897E-3</v>
      </c>
    </row>
    <row r="25" spans="2:14" ht="13.5" customHeight="1">
      <c r="B25" s="11" t="s">
        <v>121</v>
      </c>
      <c r="C25" s="12" t="s">
        <v>122</v>
      </c>
      <c r="D25" s="417">
        <v>21804124</v>
      </c>
      <c r="E25" s="417">
        <v>2901585</v>
      </c>
      <c r="F25" s="417">
        <v>283511</v>
      </c>
      <c r="G25" s="13">
        <f t="shared" si="0"/>
        <v>0.13307505497583852</v>
      </c>
      <c r="H25" s="13">
        <f t="shared" si="0"/>
        <v>1.3002631979161374E-2</v>
      </c>
      <c r="J25" s="417">
        <v>23408</v>
      </c>
      <c r="K25" s="417">
        <v>17082</v>
      </c>
      <c r="L25" s="417">
        <v>121</v>
      </c>
      <c r="M25" s="13">
        <f t="shared" si="1"/>
        <v>0.72975051264524948</v>
      </c>
      <c r="N25" s="13">
        <f t="shared" si="1"/>
        <v>5.1691729323308268E-3</v>
      </c>
    </row>
    <row r="26" spans="2:14" ht="13.5" customHeight="1">
      <c r="B26" s="11" t="s">
        <v>123</v>
      </c>
      <c r="C26" s="12" t="s">
        <v>124</v>
      </c>
      <c r="D26" s="417">
        <v>10114747</v>
      </c>
      <c r="E26" s="417">
        <v>2093084</v>
      </c>
      <c r="F26" s="417">
        <v>156741</v>
      </c>
      <c r="G26" s="13">
        <f t="shared" si="0"/>
        <v>0.20693389562783923</v>
      </c>
      <c r="H26" s="13">
        <f t="shared" si="0"/>
        <v>1.5496284781023193E-2</v>
      </c>
      <c r="J26" s="417">
        <v>266476</v>
      </c>
      <c r="K26" s="417">
        <v>193492</v>
      </c>
      <c r="L26" s="417">
        <v>1495</v>
      </c>
      <c r="M26" s="13">
        <f t="shared" si="1"/>
        <v>0.72611417163271741</v>
      </c>
      <c r="N26" s="13">
        <f t="shared" si="1"/>
        <v>5.6102613368558523E-3</v>
      </c>
    </row>
    <row r="27" spans="2:14" ht="13.5" customHeight="1">
      <c r="B27" s="11" t="s">
        <v>125</v>
      </c>
      <c r="C27" s="12" t="s">
        <v>126</v>
      </c>
      <c r="D27" s="417">
        <v>18112363</v>
      </c>
      <c r="E27" s="417">
        <v>1231221</v>
      </c>
      <c r="F27" s="417">
        <v>199125</v>
      </c>
      <c r="G27" s="13">
        <f t="shared" si="0"/>
        <v>6.7976828865455044E-2</v>
      </c>
      <c r="H27" s="13">
        <f t="shared" si="0"/>
        <v>1.0993871975732818E-2</v>
      </c>
      <c r="J27" s="417">
        <v>73113</v>
      </c>
      <c r="K27" s="417">
        <v>37427</v>
      </c>
      <c r="L27" s="417">
        <v>727</v>
      </c>
      <c r="M27" s="13">
        <f t="shared" si="1"/>
        <v>0.51190622734670987</v>
      </c>
      <c r="N27" s="13">
        <f t="shared" si="1"/>
        <v>9.9435120977117604E-3</v>
      </c>
    </row>
    <row r="28" spans="2:14" ht="13.5" customHeight="1">
      <c r="B28" s="11" t="s">
        <v>127</v>
      </c>
      <c r="C28" s="12" t="s">
        <v>128</v>
      </c>
      <c r="D28" s="417">
        <v>24973923</v>
      </c>
      <c r="E28" s="417">
        <v>4696679</v>
      </c>
      <c r="F28" s="417">
        <v>275945</v>
      </c>
      <c r="G28" s="13">
        <f t="shared" si="0"/>
        <v>0.18806332509313814</v>
      </c>
      <c r="H28" s="13">
        <f t="shared" si="0"/>
        <v>1.1049325330265493E-2</v>
      </c>
      <c r="J28" s="417">
        <v>5203417</v>
      </c>
      <c r="K28" s="417">
        <v>2066388</v>
      </c>
      <c r="L28" s="417">
        <v>40309</v>
      </c>
      <c r="M28" s="13">
        <f t="shared" si="1"/>
        <v>0.39712135314159908</v>
      </c>
      <c r="N28" s="13">
        <f t="shared" si="1"/>
        <v>7.7466403326890776E-3</v>
      </c>
    </row>
    <row r="29" spans="2:14" ht="13.5" customHeight="1">
      <c r="B29" s="11" t="s">
        <v>130</v>
      </c>
      <c r="C29" s="12" t="s">
        <v>336</v>
      </c>
      <c r="D29" s="417">
        <v>14858866</v>
      </c>
      <c r="E29" s="417">
        <v>2874637</v>
      </c>
      <c r="F29" s="417">
        <v>129852</v>
      </c>
      <c r="G29" s="13">
        <f t="shared" si="0"/>
        <v>0.1934627447343559</v>
      </c>
      <c r="H29" s="13">
        <f t="shared" si="0"/>
        <v>8.7390249027079186E-3</v>
      </c>
      <c r="J29" s="417">
        <v>4950274</v>
      </c>
      <c r="K29" s="417">
        <v>1374663</v>
      </c>
      <c r="L29" s="417">
        <v>41641</v>
      </c>
      <c r="M29" s="13">
        <f t="shared" si="1"/>
        <v>0.277694325607027</v>
      </c>
      <c r="N29" s="13">
        <f t="shared" si="1"/>
        <v>8.4118576062658344E-3</v>
      </c>
    </row>
    <row r="30" spans="2:14" ht="13.5" customHeight="1">
      <c r="B30" s="11" t="s">
        <v>131</v>
      </c>
      <c r="C30" s="12" t="s">
        <v>132</v>
      </c>
      <c r="D30" s="417">
        <v>57889496</v>
      </c>
      <c r="E30" s="417">
        <v>5546145</v>
      </c>
      <c r="F30" s="417">
        <v>1064791</v>
      </c>
      <c r="G30" s="13">
        <f t="shared" si="0"/>
        <v>9.5805722682401659E-2</v>
      </c>
      <c r="H30" s="13">
        <f t="shared" si="0"/>
        <v>1.8393509592828379E-2</v>
      </c>
      <c r="J30" s="417">
        <v>8973592</v>
      </c>
      <c r="K30" s="417">
        <v>3123859</v>
      </c>
      <c r="L30" s="417">
        <v>154757</v>
      </c>
      <c r="M30" s="13">
        <f t="shared" si="1"/>
        <v>0.34811689677890412</v>
      </c>
      <c r="N30" s="13">
        <f t="shared" si="1"/>
        <v>1.7245825306075872E-2</v>
      </c>
    </row>
    <row r="31" spans="2:14" ht="13.5" customHeight="1">
      <c r="B31" s="11" t="s">
        <v>133</v>
      </c>
      <c r="C31" s="12" t="s">
        <v>134</v>
      </c>
      <c r="D31" s="417">
        <v>17779622</v>
      </c>
      <c r="E31" s="417">
        <v>5515733</v>
      </c>
      <c r="F31" s="417">
        <v>865298</v>
      </c>
      <c r="G31" s="13">
        <f t="shared" si="0"/>
        <v>0.3102277989937019</v>
      </c>
      <c r="H31" s="13">
        <f t="shared" si="0"/>
        <v>4.8667963807104558E-2</v>
      </c>
      <c r="J31" s="417">
        <v>5464640</v>
      </c>
      <c r="K31" s="417">
        <v>2941089</v>
      </c>
      <c r="L31" s="417">
        <v>128856</v>
      </c>
      <c r="M31" s="13">
        <f t="shared" si="1"/>
        <v>0.5382036145107455</v>
      </c>
      <c r="N31" s="13">
        <f t="shared" si="1"/>
        <v>2.3579961351525444E-2</v>
      </c>
    </row>
    <row r="32" spans="2:14" ht="13.5" customHeight="1">
      <c r="B32" s="11" t="s">
        <v>135</v>
      </c>
      <c r="C32" s="12" t="s">
        <v>136</v>
      </c>
      <c r="D32" s="417">
        <v>68886480</v>
      </c>
      <c r="E32" s="417">
        <v>0</v>
      </c>
      <c r="F32" s="417">
        <v>0</v>
      </c>
      <c r="G32" s="13">
        <f t="shared" si="0"/>
        <v>0</v>
      </c>
      <c r="H32" s="13">
        <f t="shared" si="0"/>
        <v>0</v>
      </c>
      <c r="J32" s="417">
        <v>0</v>
      </c>
      <c r="K32" s="417">
        <v>0</v>
      </c>
      <c r="L32" s="417">
        <v>0</v>
      </c>
      <c r="M32" s="13">
        <f t="shared" si="1"/>
        <v>0</v>
      </c>
      <c r="N32" s="13">
        <f t="shared" si="1"/>
        <v>0</v>
      </c>
    </row>
    <row r="33" spans="2:14" ht="13.5" customHeight="1">
      <c r="B33" s="11" t="s">
        <v>138</v>
      </c>
      <c r="C33" s="12" t="s">
        <v>427</v>
      </c>
      <c r="D33" s="417">
        <v>23256171</v>
      </c>
      <c r="E33" s="417">
        <v>0</v>
      </c>
      <c r="F33" s="417">
        <v>0</v>
      </c>
      <c r="G33" s="13">
        <f t="shared" si="0"/>
        <v>0</v>
      </c>
      <c r="H33" s="13">
        <f t="shared" si="0"/>
        <v>0</v>
      </c>
      <c r="J33" s="417">
        <v>6898024</v>
      </c>
      <c r="K33" s="417">
        <v>0</v>
      </c>
      <c r="L33" s="417">
        <v>0</v>
      </c>
      <c r="M33" s="13">
        <f t="shared" si="1"/>
        <v>0</v>
      </c>
      <c r="N33" s="13">
        <f t="shared" si="1"/>
        <v>0</v>
      </c>
    </row>
    <row r="34" spans="2:14" ht="13.5" customHeight="1">
      <c r="B34" s="11" t="s">
        <v>139</v>
      </c>
      <c r="C34" s="12" t="s">
        <v>140</v>
      </c>
      <c r="D34" s="417">
        <v>4531287</v>
      </c>
      <c r="E34" s="417">
        <v>0</v>
      </c>
      <c r="F34" s="417">
        <v>0</v>
      </c>
      <c r="G34" s="13">
        <f t="shared" si="0"/>
        <v>0</v>
      </c>
      <c r="H34" s="13">
        <f t="shared" si="0"/>
        <v>0</v>
      </c>
      <c r="J34" s="417">
        <v>1945034</v>
      </c>
      <c r="K34" s="417">
        <v>0</v>
      </c>
      <c r="L34" s="417">
        <v>0</v>
      </c>
      <c r="M34" s="13">
        <f t="shared" si="1"/>
        <v>0</v>
      </c>
      <c r="N34" s="13">
        <f t="shared" si="1"/>
        <v>0</v>
      </c>
    </row>
    <row r="35" spans="2:14" ht="13.5" customHeight="1">
      <c r="B35" s="11" t="s">
        <v>141</v>
      </c>
      <c r="C35" s="12" t="s">
        <v>142</v>
      </c>
      <c r="D35" s="417">
        <v>5992640</v>
      </c>
      <c r="E35" s="417">
        <v>0</v>
      </c>
      <c r="F35" s="417">
        <v>0</v>
      </c>
      <c r="G35" s="13">
        <f t="shared" si="0"/>
        <v>0</v>
      </c>
      <c r="H35" s="13">
        <f t="shared" si="0"/>
        <v>0</v>
      </c>
      <c r="J35" s="417">
        <v>517277</v>
      </c>
      <c r="K35" s="417">
        <v>0</v>
      </c>
      <c r="L35" s="417">
        <v>0</v>
      </c>
      <c r="M35" s="13">
        <f t="shared" si="1"/>
        <v>0</v>
      </c>
      <c r="N35" s="13">
        <f t="shared" si="1"/>
        <v>0</v>
      </c>
    </row>
    <row r="36" spans="2:14" ht="13.5" customHeight="1">
      <c r="B36" s="11" t="s">
        <v>143</v>
      </c>
      <c r="C36" s="12" t="s">
        <v>144</v>
      </c>
      <c r="D36" s="417">
        <v>2672500</v>
      </c>
      <c r="E36" s="417">
        <v>-90162428</v>
      </c>
      <c r="F36" s="417">
        <v>0</v>
      </c>
      <c r="G36" s="13">
        <f t="shared" ref="G36:H48" si="2">IFERROR(E36/$D36,0)</f>
        <v>-33.737110570626754</v>
      </c>
      <c r="H36" s="13">
        <f t="shared" si="2"/>
        <v>0</v>
      </c>
      <c r="J36" s="417">
        <v>1051578</v>
      </c>
      <c r="K36" s="417">
        <v>-46648862</v>
      </c>
      <c r="L36" s="417">
        <v>0</v>
      </c>
      <c r="M36" s="13">
        <f t="shared" si="1"/>
        <v>-44.360819644382062</v>
      </c>
      <c r="N36" s="13">
        <f t="shared" si="1"/>
        <v>0</v>
      </c>
    </row>
    <row r="37" spans="2:14" ht="13.5" customHeight="1">
      <c r="B37" s="11" t="s">
        <v>145</v>
      </c>
      <c r="C37" s="12" t="s">
        <v>146</v>
      </c>
      <c r="D37" s="417">
        <v>38759414</v>
      </c>
      <c r="E37" s="417">
        <v>0</v>
      </c>
      <c r="F37" s="417">
        <v>0</v>
      </c>
      <c r="G37" s="13">
        <f t="shared" si="2"/>
        <v>0</v>
      </c>
      <c r="H37" s="13">
        <f t="shared" si="2"/>
        <v>0</v>
      </c>
      <c r="J37" s="417">
        <v>16124144</v>
      </c>
      <c r="K37" s="417">
        <v>0</v>
      </c>
      <c r="L37" s="417">
        <v>0</v>
      </c>
      <c r="M37" s="13">
        <f t="shared" si="1"/>
        <v>0</v>
      </c>
      <c r="N37" s="13">
        <f t="shared" si="1"/>
        <v>0</v>
      </c>
    </row>
    <row r="38" spans="2:14" ht="13.5" customHeight="1">
      <c r="B38" s="11" t="s">
        <v>147</v>
      </c>
      <c r="C38" s="12" t="s">
        <v>148</v>
      </c>
      <c r="D38" s="417">
        <v>90550073</v>
      </c>
      <c r="E38" s="417">
        <v>0</v>
      </c>
      <c r="F38" s="417">
        <v>0</v>
      </c>
      <c r="G38" s="13">
        <f t="shared" si="2"/>
        <v>0</v>
      </c>
      <c r="H38" s="13">
        <f t="shared" si="2"/>
        <v>0</v>
      </c>
      <c r="J38" s="417">
        <v>67578979</v>
      </c>
      <c r="K38" s="417">
        <v>0</v>
      </c>
      <c r="L38" s="417">
        <v>0</v>
      </c>
      <c r="M38" s="13">
        <f t="shared" si="1"/>
        <v>0</v>
      </c>
      <c r="N38" s="13">
        <f t="shared" si="1"/>
        <v>0</v>
      </c>
    </row>
    <row r="39" spans="2:14" ht="13.5" customHeight="1">
      <c r="B39" s="11" t="s">
        <v>88</v>
      </c>
      <c r="C39" s="12" t="s">
        <v>89</v>
      </c>
      <c r="D39" s="417">
        <v>36344752</v>
      </c>
      <c r="E39" s="417">
        <v>0</v>
      </c>
      <c r="F39" s="417">
        <v>-15445930</v>
      </c>
      <c r="G39" s="13">
        <f t="shared" si="2"/>
        <v>0</v>
      </c>
      <c r="H39" s="13">
        <f t="shared" si="2"/>
        <v>-0.42498377757537042</v>
      </c>
      <c r="J39" s="417">
        <v>7875197</v>
      </c>
      <c r="K39" s="417">
        <v>0</v>
      </c>
      <c r="L39" s="417">
        <v>-2880033</v>
      </c>
      <c r="M39" s="13">
        <f t="shared" si="1"/>
        <v>0</v>
      </c>
      <c r="N39" s="13">
        <f t="shared" si="1"/>
        <v>-0.3657093276523749</v>
      </c>
    </row>
    <row r="40" spans="2:14" ht="13.5" customHeight="1">
      <c r="B40" s="11" t="s">
        <v>149</v>
      </c>
      <c r="C40" s="12" t="s">
        <v>150</v>
      </c>
      <c r="D40" s="417">
        <v>71536735</v>
      </c>
      <c r="E40" s="417">
        <v>2493790</v>
      </c>
      <c r="F40" s="417">
        <v>344487</v>
      </c>
      <c r="G40" s="13">
        <f t="shared" si="2"/>
        <v>3.4860271439561788E-2</v>
      </c>
      <c r="H40" s="13">
        <f t="shared" si="2"/>
        <v>4.8155258972889942E-3</v>
      </c>
      <c r="J40" s="417">
        <v>18243905</v>
      </c>
      <c r="K40" s="417">
        <v>1577194</v>
      </c>
      <c r="L40" s="417">
        <v>161223</v>
      </c>
      <c r="M40" s="13">
        <f t="shared" si="1"/>
        <v>8.6450461126606398E-2</v>
      </c>
      <c r="N40" s="13">
        <f t="shared" si="1"/>
        <v>8.8370883316921459E-3</v>
      </c>
    </row>
    <row r="41" spans="2:14" ht="13.5" customHeight="1">
      <c r="B41" s="11" t="s">
        <v>152</v>
      </c>
      <c r="C41" s="12" t="s">
        <v>153</v>
      </c>
      <c r="D41" s="417">
        <v>42626802</v>
      </c>
      <c r="E41" s="417">
        <v>0</v>
      </c>
      <c r="F41" s="417">
        <v>0</v>
      </c>
      <c r="G41" s="13">
        <f t="shared" si="2"/>
        <v>0</v>
      </c>
      <c r="H41" s="13">
        <f t="shared" si="2"/>
        <v>0</v>
      </c>
      <c r="J41" s="417">
        <v>1233128</v>
      </c>
      <c r="K41" s="417">
        <v>0</v>
      </c>
      <c r="L41" s="417">
        <v>0</v>
      </c>
      <c r="M41" s="13">
        <f t="shared" si="1"/>
        <v>0</v>
      </c>
      <c r="N41" s="13">
        <f t="shared" si="1"/>
        <v>0</v>
      </c>
    </row>
    <row r="42" spans="2:14" ht="13.5" customHeight="1">
      <c r="B42" s="11" t="s">
        <v>154</v>
      </c>
      <c r="C42" s="12" t="s">
        <v>155</v>
      </c>
      <c r="D42" s="417">
        <v>47917614</v>
      </c>
      <c r="E42" s="417">
        <v>0</v>
      </c>
      <c r="F42" s="417">
        <v>690</v>
      </c>
      <c r="G42" s="13">
        <f t="shared" si="2"/>
        <v>0</v>
      </c>
      <c r="H42" s="13">
        <f t="shared" si="2"/>
        <v>1.4399715311367549E-5</v>
      </c>
      <c r="J42" s="417">
        <v>9666995</v>
      </c>
      <c r="K42" s="417">
        <v>0</v>
      </c>
      <c r="L42" s="417">
        <v>137</v>
      </c>
      <c r="M42" s="13">
        <f t="shared" si="1"/>
        <v>0</v>
      </c>
      <c r="N42" s="13">
        <f t="shared" si="1"/>
        <v>1.4171932436087947E-5</v>
      </c>
    </row>
    <row r="43" spans="2:14" ht="13.5" customHeight="1">
      <c r="B43" s="11" t="s">
        <v>156</v>
      </c>
      <c r="C43" s="12" t="s">
        <v>157</v>
      </c>
      <c r="D43" s="417">
        <v>71961875</v>
      </c>
      <c r="E43" s="417">
        <v>0</v>
      </c>
      <c r="F43" s="417">
        <v>0</v>
      </c>
      <c r="G43" s="13">
        <f t="shared" si="2"/>
        <v>0</v>
      </c>
      <c r="H43" s="13">
        <f t="shared" si="2"/>
        <v>0</v>
      </c>
      <c r="J43" s="417">
        <v>15406354</v>
      </c>
      <c r="K43" s="417">
        <v>0</v>
      </c>
      <c r="L43" s="417">
        <v>0</v>
      </c>
      <c r="M43" s="13">
        <f t="shared" si="1"/>
        <v>0</v>
      </c>
      <c r="N43" s="13">
        <f t="shared" si="1"/>
        <v>0</v>
      </c>
    </row>
    <row r="44" spans="2:14" ht="13.5" customHeight="1">
      <c r="B44" s="11" t="s">
        <v>158</v>
      </c>
      <c r="C44" s="12" t="s">
        <v>337</v>
      </c>
      <c r="D44" s="417">
        <v>4876748</v>
      </c>
      <c r="E44" s="417">
        <v>0</v>
      </c>
      <c r="F44" s="417">
        <v>0</v>
      </c>
      <c r="G44" s="13">
        <f t="shared" si="2"/>
        <v>0</v>
      </c>
      <c r="H44" s="13">
        <f t="shared" si="2"/>
        <v>0</v>
      </c>
      <c r="J44" s="417">
        <v>3708635</v>
      </c>
      <c r="K44" s="417">
        <v>0</v>
      </c>
      <c r="L44" s="417">
        <v>0</v>
      </c>
      <c r="M44" s="13">
        <f t="shared" si="1"/>
        <v>0</v>
      </c>
      <c r="N44" s="13">
        <f t="shared" si="1"/>
        <v>0</v>
      </c>
    </row>
    <row r="45" spans="2:14" ht="13.5" customHeight="1">
      <c r="B45" s="11" t="s">
        <v>103</v>
      </c>
      <c r="C45" s="12" t="s">
        <v>104</v>
      </c>
      <c r="D45" s="417">
        <v>88660074</v>
      </c>
      <c r="E45" s="417">
        <v>0</v>
      </c>
      <c r="F45" s="417">
        <v>0</v>
      </c>
      <c r="G45" s="13">
        <f t="shared" si="2"/>
        <v>0</v>
      </c>
      <c r="H45" s="13">
        <f t="shared" si="2"/>
        <v>0</v>
      </c>
      <c r="J45" s="417">
        <v>4182204</v>
      </c>
      <c r="K45" s="417">
        <v>0</v>
      </c>
      <c r="L45" s="417">
        <v>0</v>
      </c>
      <c r="M45" s="13">
        <f t="shared" si="1"/>
        <v>0</v>
      </c>
      <c r="N45" s="13">
        <f t="shared" si="1"/>
        <v>0</v>
      </c>
    </row>
    <row r="46" spans="2:14" ht="13.5" customHeight="1">
      <c r="B46" s="11" t="s">
        <v>113</v>
      </c>
      <c r="C46" s="12" t="s">
        <v>114</v>
      </c>
      <c r="D46" s="417">
        <v>40015440</v>
      </c>
      <c r="E46" s="417">
        <v>963</v>
      </c>
      <c r="F46" s="417">
        <v>397</v>
      </c>
      <c r="G46" s="13">
        <f t="shared" si="2"/>
        <v>2.4065710635694622E-5</v>
      </c>
      <c r="H46" s="13">
        <f t="shared" si="2"/>
        <v>9.9211704282147083E-6</v>
      </c>
      <c r="J46" s="417">
        <v>30332635</v>
      </c>
      <c r="K46" s="417">
        <v>0</v>
      </c>
      <c r="L46" s="417">
        <v>0</v>
      </c>
      <c r="M46" s="13">
        <f t="shared" si="1"/>
        <v>0</v>
      </c>
      <c r="N46" s="13">
        <f>IFERROR(L46/$J46,0)</f>
        <v>0</v>
      </c>
    </row>
    <row r="47" spans="2:14" ht="13.5" customHeight="1">
      <c r="B47" s="11" t="s">
        <v>159</v>
      </c>
      <c r="C47" s="12" t="s">
        <v>160</v>
      </c>
      <c r="D47" s="417">
        <v>1482084</v>
      </c>
      <c r="E47" s="417">
        <v>0</v>
      </c>
      <c r="F47" s="417">
        <v>0</v>
      </c>
      <c r="G47" s="13">
        <f t="shared" si="2"/>
        <v>0</v>
      </c>
      <c r="H47" s="13">
        <f t="shared" si="2"/>
        <v>0</v>
      </c>
      <c r="J47" s="417">
        <v>0</v>
      </c>
      <c r="K47" s="417">
        <v>0</v>
      </c>
      <c r="L47" s="417">
        <v>0</v>
      </c>
      <c r="M47" s="13">
        <f t="shared" si="1"/>
        <v>0</v>
      </c>
      <c r="N47" s="13">
        <f t="shared" si="1"/>
        <v>0</v>
      </c>
    </row>
    <row r="48" spans="2:14" ht="13.5" customHeight="1">
      <c r="B48" s="14" t="s">
        <v>161</v>
      </c>
      <c r="C48" s="15" t="s">
        <v>162</v>
      </c>
      <c r="D48" s="418">
        <v>9499764</v>
      </c>
      <c r="E48" s="418">
        <v>149652</v>
      </c>
      <c r="F48" s="418">
        <v>342400</v>
      </c>
      <c r="G48" s="16">
        <f t="shared" si="2"/>
        <v>1.5753233448746726E-2</v>
      </c>
      <c r="H48" s="16">
        <f t="shared" si="2"/>
        <v>3.6043000647173973E-2</v>
      </c>
      <c r="J48" s="418">
        <v>2014</v>
      </c>
      <c r="K48" s="418">
        <v>60</v>
      </c>
      <c r="L48" s="418">
        <v>136</v>
      </c>
      <c r="M48" s="16">
        <f t="shared" si="1"/>
        <v>2.9791459781529295E-2</v>
      </c>
      <c r="N48" s="16">
        <f t="shared" si="1"/>
        <v>6.7527308838133071E-2</v>
      </c>
    </row>
    <row r="49" spans="2:14" ht="13.5" customHeight="1">
      <c r="B49" s="17" t="s">
        <v>414</v>
      </c>
      <c r="C49" s="18" t="s">
        <v>415</v>
      </c>
      <c r="D49" s="419">
        <v>1119352864</v>
      </c>
      <c r="E49" s="419">
        <v>0</v>
      </c>
      <c r="F49" s="419">
        <v>0</v>
      </c>
      <c r="G49" s="19"/>
      <c r="H49" s="19"/>
      <c r="J49" s="419">
        <v>293363978</v>
      </c>
      <c r="K49" s="419">
        <v>0</v>
      </c>
      <c r="L49" s="419">
        <v>0</v>
      </c>
      <c r="M49" s="19"/>
      <c r="N49" s="19"/>
    </row>
  </sheetData>
  <mergeCells count="3">
    <mergeCell ref="B2:C2"/>
    <mergeCell ref="D10:H10"/>
    <mergeCell ref="J10:N10"/>
  </mergeCells>
  <phoneticPr fontId="23"/>
  <pageMargins left="0.39370078740157499" right="0.39370078740157499" top="0.59055118110236204" bottom="0.39370078740157499" header="0.196850393700787" footer="0.196850393700787"/>
  <pageSetup paperSize="9" scale="7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S72"/>
  <sheetViews>
    <sheetView showGridLines="0" zoomScale="80" zoomScaleNormal="80" workbookViewId="0">
      <selection activeCell="B2" sqref="B2:C2"/>
    </sheetView>
  </sheetViews>
  <sheetFormatPr defaultColWidth="9" defaultRowHeight="13.5" customHeight="1"/>
  <cols>
    <col min="1" max="1" width="2.59765625" style="104" customWidth="1"/>
    <col min="2" max="2" width="3.73046875" style="104" customWidth="1"/>
    <col min="3" max="3" width="40.59765625" style="104" customWidth="1"/>
    <col min="4" max="12" width="10.59765625" style="104" customWidth="1"/>
    <col min="13" max="13" width="4" style="104" customWidth="1"/>
    <col min="14" max="14" width="25.59765625" style="104" customWidth="1"/>
    <col min="15" max="15" width="1.1328125" style="104" customWidth="1"/>
    <col min="16" max="16" width="4" style="104" customWidth="1"/>
    <col min="17" max="17" width="25.59765625" style="104" customWidth="1"/>
    <col min="18" max="18" width="10.3984375" style="104" customWidth="1"/>
    <col min="19" max="19" width="10.59765625" style="104" customWidth="1"/>
    <col min="20" max="16384" width="9" style="104"/>
  </cols>
  <sheetData>
    <row r="2" spans="1:19" ht="27" customHeight="1">
      <c r="B2" s="434" t="s">
        <v>49</v>
      </c>
      <c r="C2" s="435"/>
    </row>
    <row r="4" spans="1:19" ht="27" customHeight="1">
      <c r="A4" s="318" t="s">
        <v>50</v>
      </c>
    </row>
    <row r="5" spans="1:19" ht="13.5" customHeight="1">
      <c r="B5" s="192">
        <v>1</v>
      </c>
      <c r="C5" s="436" t="s">
        <v>51</v>
      </c>
      <c r="D5" s="436"/>
      <c r="E5" s="437"/>
      <c r="F5" s="320" t="s">
        <v>52</v>
      </c>
      <c r="G5" s="321"/>
      <c r="H5" s="320" t="s">
        <v>53</v>
      </c>
      <c r="I5" s="321"/>
      <c r="J5" s="334" t="s">
        <v>54</v>
      </c>
      <c r="K5" s="335">
        <f t="shared" ref="K5:K12" si="0">+G5+I5</f>
        <v>0</v>
      </c>
      <c r="L5" s="319" t="s">
        <v>55</v>
      </c>
      <c r="N5" s="104" t="s">
        <v>56</v>
      </c>
    </row>
    <row r="6" spans="1:19" ht="13.5" customHeight="1">
      <c r="B6" s="192">
        <v>2</v>
      </c>
      <c r="C6" s="436" t="s">
        <v>57</v>
      </c>
      <c r="D6" s="436"/>
      <c r="E6" s="437"/>
      <c r="F6" s="320" t="s">
        <v>52</v>
      </c>
      <c r="G6" s="321"/>
      <c r="H6" s="320" t="s">
        <v>53</v>
      </c>
      <c r="I6" s="321"/>
      <c r="J6" s="334" t="s">
        <v>54</v>
      </c>
      <c r="K6" s="335">
        <f t="shared" si="0"/>
        <v>0</v>
      </c>
      <c r="L6" s="319" t="s">
        <v>58</v>
      </c>
      <c r="N6" s="105" t="s">
        <v>429</v>
      </c>
      <c r="O6" s="105"/>
    </row>
    <row r="7" spans="1:19" ht="13.5" customHeight="1">
      <c r="B7" s="163"/>
      <c r="C7" s="212"/>
      <c r="D7" s="432" t="s">
        <v>59</v>
      </c>
      <c r="E7" s="432"/>
      <c r="F7" s="320" t="s">
        <v>52</v>
      </c>
      <c r="G7" s="321"/>
      <c r="H7" s="320" t="s">
        <v>53</v>
      </c>
      <c r="I7" s="321"/>
      <c r="J7" s="334" t="s">
        <v>54</v>
      </c>
      <c r="K7" s="335">
        <f t="shared" si="0"/>
        <v>0</v>
      </c>
      <c r="L7" s="319" t="s">
        <v>58</v>
      </c>
      <c r="N7" s="105" t="s">
        <v>60</v>
      </c>
    </row>
    <row r="8" spans="1:19" ht="13.5" customHeight="1">
      <c r="B8" s="169"/>
      <c r="C8" s="165"/>
      <c r="D8" s="432" t="s">
        <v>61</v>
      </c>
      <c r="E8" s="432"/>
      <c r="F8" s="320" t="s">
        <v>52</v>
      </c>
      <c r="G8" s="321"/>
      <c r="H8" s="322"/>
      <c r="I8" s="336"/>
      <c r="J8" s="334" t="s">
        <v>54</v>
      </c>
      <c r="K8" s="335">
        <f t="shared" si="0"/>
        <v>0</v>
      </c>
      <c r="L8" s="319" t="s">
        <v>58</v>
      </c>
      <c r="N8" s="337" t="s">
        <v>62</v>
      </c>
    </row>
    <row r="9" spans="1:19" ht="13.5" customHeight="1">
      <c r="B9" s="169">
        <v>3</v>
      </c>
      <c r="C9" s="323" t="s">
        <v>63</v>
      </c>
      <c r="D9" s="432" t="s">
        <v>64</v>
      </c>
      <c r="E9" s="432"/>
      <c r="F9" s="320" t="s">
        <v>52</v>
      </c>
      <c r="G9" s="321"/>
      <c r="H9" s="320" t="s">
        <v>53</v>
      </c>
      <c r="I9" s="321"/>
      <c r="J9" s="334" t="s">
        <v>54</v>
      </c>
      <c r="K9" s="335">
        <f t="shared" si="0"/>
        <v>0</v>
      </c>
      <c r="L9" s="319" t="s">
        <v>58</v>
      </c>
      <c r="N9" s="104" t="s">
        <v>65</v>
      </c>
    </row>
    <row r="10" spans="1:19" ht="13.5" customHeight="1">
      <c r="B10" s="169"/>
      <c r="C10" s="170"/>
      <c r="D10" s="432" t="s">
        <v>66</v>
      </c>
      <c r="E10" s="432"/>
      <c r="F10" s="320" t="s">
        <v>52</v>
      </c>
      <c r="G10" s="321"/>
      <c r="H10" s="320" t="s">
        <v>53</v>
      </c>
      <c r="I10" s="321"/>
      <c r="J10" s="334" t="s">
        <v>54</v>
      </c>
      <c r="K10" s="335">
        <f t="shared" si="0"/>
        <v>0</v>
      </c>
      <c r="L10" s="319" t="s">
        <v>58</v>
      </c>
      <c r="N10" s="104" t="s">
        <v>67</v>
      </c>
    </row>
    <row r="11" spans="1:19" ht="13.5" customHeight="1">
      <c r="B11" s="169"/>
      <c r="C11" s="170"/>
      <c r="D11" s="432" t="s">
        <v>68</v>
      </c>
      <c r="E11" s="432"/>
      <c r="F11" s="320" t="s">
        <v>52</v>
      </c>
      <c r="G11" s="321"/>
      <c r="H11" s="320" t="s">
        <v>53</v>
      </c>
      <c r="I11" s="321"/>
      <c r="J11" s="334" t="s">
        <v>54</v>
      </c>
      <c r="K11" s="335">
        <f t="shared" si="0"/>
        <v>0</v>
      </c>
      <c r="L11" s="319" t="s">
        <v>58</v>
      </c>
      <c r="N11" s="104" t="s">
        <v>69</v>
      </c>
    </row>
    <row r="12" spans="1:19" ht="13.5" customHeight="1">
      <c r="B12" s="187"/>
      <c r="C12" s="188"/>
      <c r="D12" s="432" t="s">
        <v>41</v>
      </c>
      <c r="E12" s="432"/>
      <c r="F12" s="320" t="s">
        <v>52</v>
      </c>
      <c r="G12" s="321"/>
      <c r="H12" s="320" t="s">
        <v>53</v>
      </c>
      <c r="I12" s="321"/>
      <c r="J12" s="334" t="s">
        <v>54</v>
      </c>
      <c r="K12" s="335">
        <f t="shared" si="0"/>
        <v>0</v>
      </c>
      <c r="L12" s="319" t="s">
        <v>58</v>
      </c>
      <c r="N12" s="104" t="s">
        <v>70</v>
      </c>
    </row>
    <row r="14" spans="1:19" ht="13.5" customHeight="1">
      <c r="B14" s="274"/>
      <c r="C14" s="274"/>
      <c r="D14" s="433" t="s">
        <v>431</v>
      </c>
      <c r="E14" s="433"/>
      <c r="F14" s="433"/>
      <c r="G14" s="433"/>
      <c r="H14" s="433"/>
      <c r="I14" s="433"/>
      <c r="J14" s="338" t="s">
        <v>71</v>
      </c>
      <c r="K14" s="339"/>
      <c r="L14" s="340"/>
      <c r="M14" s="426" t="s">
        <v>72</v>
      </c>
      <c r="N14" s="427"/>
      <c r="P14" s="426"/>
      <c r="Q14" s="427"/>
      <c r="R14" s="166" t="s">
        <v>73</v>
      </c>
      <c r="S14" s="166" t="s">
        <v>73</v>
      </c>
    </row>
    <row r="15" spans="1:19" ht="13.5" customHeight="1">
      <c r="B15" s="171" t="s">
        <v>74</v>
      </c>
      <c r="C15" s="171" t="s">
        <v>75</v>
      </c>
      <c r="D15" s="325" t="s">
        <v>430</v>
      </c>
      <c r="E15" s="326"/>
      <c r="F15" s="327" t="s">
        <v>76</v>
      </c>
      <c r="G15" s="326"/>
      <c r="H15" s="327" t="s">
        <v>77</v>
      </c>
      <c r="I15" s="325"/>
      <c r="J15" s="221"/>
      <c r="K15" s="206" t="s">
        <v>58</v>
      </c>
      <c r="L15" s="326"/>
      <c r="M15" s="428" t="s">
        <v>78</v>
      </c>
      <c r="N15" s="429"/>
      <c r="O15" s="203"/>
      <c r="P15" s="428" t="s">
        <v>78</v>
      </c>
      <c r="Q15" s="429"/>
      <c r="R15" s="171" t="s">
        <v>79</v>
      </c>
      <c r="S15" s="171" t="s">
        <v>79</v>
      </c>
    </row>
    <row r="16" spans="1:19" ht="13.5" customHeight="1">
      <c r="B16" s="258" t="s">
        <v>80</v>
      </c>
      <c r="C16" s="258"/>
      <c r="D16" s="328" t="s">
        <v>81</v>
      </c>
      <c r="E16" s="329" t="s">
        <v>82</v>
      </c>
      <c r="F16" s="328" t="s">
        <v>81</v>
      </c>
      <c r="G16" s="329" t="s">
        <v>82</v>
      </c>
      <c r="H16" s="328" t="s">
        <v>81</v>
      </c>
      <c r="I16" s="329" t="s">
        <v>82</v>
      </c>
      <c r="J16" s="328" t="s">
        <v>83</v>
      </c>
      <c r="K16" s="328" t="s">
        <v>82</v>
      </c>
      <c r="L16" s="328" t="s">
        <v>84</v>
      </c>
      <c r="M16" s="430" t="s">
        <v>85</v>
      </c>
      <c r="N16" s="431"/>
      <c r="P16" s="430" t="s">
        <v>85</v>
      </c>
      <c r="Q16" s="431"/>
      <c r="R16" s="258" t="s">
        <v>58</v>
      </c>
      <c r="S16" s="171" t="s">
        <v>86</v>
      </c>
    </row>
    <row r="17" spans="2:19" ht="13.5" customHeight="1">
      <c r="B17" s="324" t="s">
        <v>87</v>
      </c>
      <c r="C17" s="330" t="s">
        <v>432</v>
      </c>
      <c r="D17" s="385">
        <v>1474894.469</v>
      </c>
      <c r="E17" s="385">
        <v>157327.94200000001</v>
      </c>
      <c r="F17" s="385">
        <v>5031.3986996632366</v>
      </c>
      <c r="G17" s="385">
        <v>637.44315350174293</v>
      </c>
      <c r="H17" s="386">
        <v>8.1673720518924462</v>
      </c>
      <c r="I17" s="386">
        <v>3.9086055860637616</v>
      </c>
      <c r="J17" s="341">
        <f t="shared" ref="J17:J28" si="1">((G$5*F17)/1000+((G$6*H17)/100+G$7*F17/SUM(F$17:F$28)))/2</f>
        <v>0</v>
      </c>
      <c r="K17" s="342">
        <f t="shared" ref="K17:K28" si="2">((I$5*G17)/1000+((I$6*I17)/100+I$7*G17/SUM(G$17:G$28)))</f>
        <v>0</v>
      </c>
      <c r="L17" s="343">
        <f t="shared" ref="L17:L50" si="3">SUM(J17:K17)</f>
        <v>0</v>
      </c>
      <c r="M17" s="320" t="s">
        <v>88</v>
      </c>
      <c r="N17" s="344" t="s">
        <v>89</v>
      </c>
      <c r="P17" s="345" t="s">
        <v>90</v>
      </c>
      <c r="Q17" s="350" t="s">
        <v>333</v>
      </c>
      <c r="R17" s="351">
        <f t="shared" ref="R17:R53" si="4">SUMIF($M$17:$M$50,P17,$L$17:$L$50)</f>
        <v>0</v>
      </c>
      <c r="S17" s="352">
        <f>R17/1000</f>
        <v>0</v>
      </c>
    </row>
    <row r="18" spans="2:19" ht="13.5" customHeight="1">
      <c r="B18" s="324" t="s">
        <v>87</v>
      </c>
      <c r="C18" s="330" t="s">
        <v>433</v>
      </c>
      <c r="D18" s="385">
        <v>1055482.2620000001</v>
      </c>
      <c r="E18" s="385">
        <v>59879.197999999997</v>
      </c>
      <c r="F18" s="385">
        <v>3600.6319042914602</v>
      </c>
      <c r="G18" s="385">
        <v>242.61160679439419</v>
      </c>
      <c r="H18" s="386">
        <v>5.8448360266561012</v>
      </c>
      <c r="I18" s="386">
        <v>1.4876198392769799</v>
      </c>
      <c r="J18" s="341">
        <f t="shared" si="1"/>
        <v>0</v>
      </c>
      <c r="K18" s="342">
        <f t="shared" si="2"/>
        <v>0</v>
      </c>
      <c r="L18" s="343">
        <f t="shared" si="3"/>
        <v>0</v>
      </c>
      <c r="M18" s="320" t="s">
        <v>88</v>
      </c>
      <c r="N18" s="344" t="s">
        <v>89</v>
      </c>
      <c r="P18" s="346" t="s">
        <v>91</v>
      </c>
      <c r="Q18" s="353" t="s">
        <v>92</v>
      </c>
      <c r="R18" s="354">
        <f t="shared" si="4"/>
        <v>0</v>
      </c>
      <c r="S18" s="355">
        <f t="shared" ref="S18:S53" si="5">R18/1000</f>
        <v>0</v>
      </c>
    </row>
    <row r="19" spans="2:19" ht="13.5" customHeight="1">
      <c r="B19" s="324" t="s">
        <v>87</v>
      </c>
      <c r="C19" s="330" t="s">
        <v>434</v>
      </c>
      <c r="D19" s="385">
        <v>1441744.6189999999</v>
      </c>
      <c r="E19" s="385">
        <v>472261.08799999999</v>
      </c>
      <c r="F19" s="385">
        <v>4918.3125665942598</v>
      </c>
      <c r="G19" s="385">
        <v>1913.4528385992878</v>
      </c>
      <c r="H19" s="386">
        <v>7.9838015225392525</v>
      </c>
      <c r="I19" s="386">
        <v>11.732704967547022</v>
      </c>
      <c r="J19" s="341">
        <f t="shared" si="1"/>
        <v>0</v>
      </c>
      <c r="K19" s="342">
        <f t="shared" si="2"/>
        <v>0</v>
      </c>
      <c r="L19" s="343">
        <f t="shared" si="3"/>
        <v>0</v>
      </c>
      <c r="M19" s="320" t="s">
        <v>88</v>
      </c>
      <c r="N19" s="344" t="s">
        <v>89</v>
      </c>
      <c r="P19" s="346" t="s">
        <v>93</v>
      </c>
      <c r="Q19" s="353" t="s">
        <v>94</v>
      </c>
      <c r="R19" s="354">
        <f t="shared" si="4"/>
        <v>0</v>
      </c>
      <c r="S19" s="355">
        <f t="shared" si="5"/>
        <v>0</v>
      </c>
    </row>
    <row r="20" spans="2:19" ht="13.5" customHeight="1">
      <c r="B20" s="324" t="s">
        <v>87</v>
      </c>
      <c r="C20" s="330" t="s">
        <v>435</v>
      </c>
      <c r="D20" s="385">
        <v>89567.86</v>
      </c>
      <c r="E20" s="385">
        <v>30065.241999999998</v>
      </c>
      <c r="F20" s="385">
        <v>305.54837909261892</v>
      </c>
      <c r="G20" s="385">
        <v>121.81486916845989</v>
      </c>
      <c r="H20" s="386">
        <v>0.49599076536493236</v>
      </c>
      <c r="I20" s="386">
        <v>0.74693135455594284</v>
      </c>
      <c r="J20" s="341">
        <f t="shared" si="1"/>
        <v>0</v>
      </c>
      <c r="K20" s="342">
        <f t="shared" si="2"/>
        <v>0</v>
      </c>
      <c r="L20" s="343">
        <f t="shared" si="3"/>
        <v>0</v>
      </c>
      <c r="M20" s="320" t="s">
        <v>88</v>
      </c>
      <c r="N20" s="344" t="s">
        <v>89</v>
      </c>
      <c r="P20" s="346" t="s">
        <v>95</v>
      </c>
      <c r="Q20" s="353" t="s">
        <v>96</v>
      </c>
      <c r="R20" s="354">
        <f t="shared" si="4"/>
        <v>0</v>
      </c>
      <c r="S20" s="355">
        <f t="shared" si="5"/>
        <v>0</v>
      </c>
    </row>
    <row r="21" spans="2:19" ht="13.5" customHeight="1">
      <c r="B21" s="324" t="s">
        <v>87</v>
      </c>
      <c r="C21" s="330" t="s">
        <v>436</v>
      </c>
      <c r="D21" s="385">
        <v>236516.54300000001</v>
      </c>
      <c r="E21" s="385">
        <v>13978.76</v>
      </c>
      <c r="F21" s="385">
        <v>806.84350772966661</v>
      </c>
      <c r="G21" s="385">
        <v>56.637522509790557</v>
      </c>
      <c r="H21" s="386">
        <v>1.3097334376866647</v>
      </c>
      <c r="I21" s="386">
        <v>0.34728388821258893</v>
      </c>
      <c r="J21" s="341">
        <f t="shared" si="1"/>
        <v>0</v>
      </c>
      <c r="K21" s="342">
        <f t="shared" si="2"/>
        <v>0</v>
      </c>
      <c r="L21" s="343">
        <f t="shared" si="3"/>
        <v>0</v>
      </c>
      <c r="M21" s="320" t="s">
        <v>88</v>
      </c>
      <c r="N21" s="344" t="s">
        <v>89</v>
      </c>
      <c r="P21" s="346" t="s">
        <v>97</v>
      </c>
      <c r="Q21" s="353" t="s">
        <v>98</v>
      </c>
      <c r="R21" s="354">
        <f t="shared" si="4"/>
        <v>0</v>
      </c>
      <c r="S21" s="355">
        <f t="shared" si="5"/>
        <v>0</v>
      </c>
    </row>
    <row r="22" spans="2:19" ht="13.5" customHeight="1">
      <c r="B22" s="324" t="s">
        <v>87</v>
      </c>
      <c r="C22" s="330" t="s">
        <v>437</v>
      </c>
      <c r="D22" s="385">
        <v>336560.86300000001</v>
      </c>
      <c r="E22" s="385">
        <v>153907.014</v>
      </c>
      <c r="F22" s="385">
        <v>1148.1308826141762</v>
      </c>
      <c r="G22" s="385">
        <v>623.58263321207676</v>
      </c>
      <c r="H22" s="386">
        <v>1.8637386226627732</v>
      </c>
      <c r="I22" s="386">
        <v>3.8236171337879292</v>
      </c>
      <c r="J22" s="341">
        <f t="shared" si="1"/>
        <v>0</v>
      </c>
      <c r="K22" s="342">
        <f t="shared" si="2"/>
        <v>0</v>
      </c>
      <c r="L22" s="343">
        <f t="shared" si="3"/>
        <v>0</v>
      </c>
      <c r="M22" s="320" t="s">
        <v>88</v>
      </c>
      <c r="N22" s="344" t="s">
        <v>89</v>
      </c>
      <c r="P22" s="346" t="s">
        <v>99</v>
      </c>
      <c r="Q22" s="353" t="s">
        <v>100</v>
      </c>
      <c r="R22" s="354">
        <f t="shared" si="4"/>
        <v>0</v>
      </c>
      <c r="S22" s="355">
        <f t="shared" si="5"/>
        <v>0</v>
      </c>
    </row>
    <row r="23" spans="2:19" ht="13.5" customHeight="1">
      <c r="B23" s="324" t="s">
        <v>87</v>
      </c>
      <c r="C23" s="330" t="s">
        <v>438</v>
      </c>
      <c r="D23" s="385">
        <v>36570.627</v>
      </c>
      <c r="E23" s="385">
        <v>12049.962</v>
      </c>
      <c r="F23" s="385">
        <v>124.75564116694051</v>
      </c>
      <c r="G23" s="385">
        <v>48.82264192368428</v>
      </c>
      <c r="H23" s="386">
        <v>0.20251341581238466</v>
      </c>
      <c r="I23" s="386">
        <v>0.29936544129621973</v>
      </c>
      <c r="J23" s="341">
        <f t="shared" si="1"/>
        <v>0</v>
      </c>
      <c r="K23" s="342">
        <f t="shared" si="2"/>
        <v>0</v>
      </c>
      <c r="L23" s="343">
        <f t="shared" si="3"/>
        <v>0</v>
      </c>
      <c r="M23" s="320" t="s">
        <v>88</v>
      </c>
      <c r="N23" s="344" t="s">
        <v>89</v>
      </c>
      <c r="P23" s="346" t="s">
        <v>101</v>
      </c>
      <c r="Q23" s="353" t="s">
        <v>102</v>
      </c>
      <c r="R23" s="354">
        <f t="shared" si="4"/>
        <v>0</v>
      </c>
      <c r="S23" s="355">
        <f t="shared" si="5"/>
        <v>0</v>
      </c>
    </row>
    <row r="24" spans="2:19" ht="13.5" customHeight="1">
      <c r="B24" s="324" t="s">
        <v>87</v>
      </c>
      <c r="C24" s="330" t="s">
        <v>439</v>
      </c>
      <c r="D24" s="385">
        <v>124706.818</v>
      </c>
      <c r="E24" s="385">
        <v>27578.745999999999</v>
      </c>
      <c r="F24" s="385">
        <v>425.42007927506836</v>
      </c>
      <c r="G24" s="385">
        <v>111.74037234824807</v>
      </c>
      <c r="H24" s="386">
        <v>0.6905761743782346</v>
      </c>
      <c r="I24" s="386">
        <v>0.68515763507688687</v>
      </c>
      <c r="J24" s="341">
        <f t="shared" si="1"/>
        <v>0</v>
      </c>
      <c r="K24" s="342">
        <f t="shared" si="2"/>
        <v>0</v>
      </c>
      <c r="L24" s="343">
        <f t="shared" si="3"/>
        <v>0</v>
      </c>
      <c r="M24" s="320" t="s">
        <v>88</v>
      </c>
      <c r="N24" s="344" t="s">
        <v>89</v>
      </c>
      <c r="P24" s="346" t="s">
        <v>105</v>
      </c>
      <c r="Q24" s="353" t="s">
        <v>335</v>
      </c>
      <c r="R24" s="354">
        <f t="shared" si="4"/>
        <v>0</v>
      </c>
      <c r="S24" s="355">
        <f t="shared" si="5"/>
        <v>0</v>
      </c>
    </row>
    <row r="25" spans="2:19" ht="13.5" customHeight="1">
      <c r="B25" s="324" t="s">
        <v>87</v>
      </c>
      <c r="C25" s="330" t="s">
        <v>440</v>
      </c>
      <c r="D25" s="385">
        <v>109466.29</v>
      </c>
      <c r="E25" s="385">
        <v>9938.0519999999997</v>
      </c>
      <c r="F25" s="385">
        <v>373.42912373682424</v>
      </c>
      <c r="G25" s="385">
        <v>40.265849320931835</v>
      </c>
      <c r="H25" s="386">
        <v>0.60618026330828512</v>
      </c>
      <c r="I25" s="386">
        <v>0.24689781781924114</v>
      </c>
      <c r="J25" s="341">
        <f t="shared" si="1"/>
        <v>0</v>
      </c>
      <c r="K25" s="342">
        <f t="shared" si="2"/>
        <v>0</v>
      </c>
      <c r="L25" s="343">
        <f t="shared" si="3"/>
        <v>0</v>
      </c>
      <c r="M25" s="320" t="s">
        <v>88</v>
      </c>
      <c r="N25" s="344" t="s">
        <v>89</v>
      </c>
      <c r="P25" s="346" t="s">
        <v>106</v>
      </c>
      <c r="Q25" s="353" t="s">
        <v>107</v>
      </c>
      <c r="R25" s="354">
        <f t="shared" si="4"/>
        <v>0</v>
      </c>
      <c r="S25" s="355">
        <f t="shared" si="5"/>
        <v>0</v>
      </c>
    </row>
    <row r="26" spans="2:19" ht="13.5" customHeight="1">
      <c r="B26" s="324" t="s">
        <v>87</v>
      </c>
      <c r="C26" s="330" t="s">
        <v>441</v>
      </c>
      <c r="D26" s="385">
        <v>316989.30900000001</v>
      </c>
      <c r="E26" s="385">
        <v>46873.684000000001</v>
      </c>
      <c r="F26" s="385">
        <v>1081.3652302805863</v>
      </c>
      <c r="G26" s="385">
        <v>189.91736982871225</v>
      </c>
      <c r="H26" s="386">
        <v>1.7553592324681087</v>
      </c>
      <c r="I26" s="386">
        <v>1.1645149665898991</v>
      </c>
      <c r="J26" s="341">
        <f t="shared" si="1"/>
        <v>0</v>
      </c>
      <c r="K26" s="342">
        <f t="shared" si="2"/>
        <v>0</v>
      </c>
      <c r="L26" s="343">
        <f t="shared" si="3"/>
        <v>0</v>
      </c>
      <c r="M26" s="320" t="s">
        <v>103</v>
      </c>
      <c r="N26" s="344" t="s">
        <v>104</v>
      </c>
      <c r="P26" s="346" t="s">
        <v>108</v>
      </c>
      <c r="Q26" s="353" t="s">
        <v>109</v>
      </c>
      <c r="R26" s="354">
        <f t="shared" si="4"/>
        <v>0</v>
      </c>
      <c r="S26" s="355">
        <f t="shared" si="5"/>
        <v>0</v>
      </c>
    </row>
    <row r="27" spans="2:19" ht="13.5" customHeight="1">
      <c r="B27" s="324" t="s">
        <v>87</v>
      </c>
      <c r="C27" s="330" t="s">
        <v>442</v>
      </c>
      <c r="D27" s="385">
        <v>844717.73400000005</v>
      </c>
      <c r="E27" s="385">
        <v>473807.51899999997</v>
      </c>
      <c r="F27" s="385">
        <v>2881.6378376628627</v>
      </c>
      <c r="G27" s="385">
        <v>1919.7184888123493</v>
      </c>
      <c r="H27" s="386">
        <v>4.6777068850812249</v>
      </c>
      <c r="I27" s="386">
        <v>11.771124009760529</v>
      </c>
      <c r="J27" s="341">
        <f t="shared" si="1"/>
        <v>0</v>
      </c>
      <c r="K27" s="342">
        <f t="shared" si="2"/>
        <v>0</v>
      </c>
      <c r="L27" s="343">
        <f t="shared" si="3"/>
        <v>0</v>
      </c>
      <c r="M27" s="320" t="s">
        <v>101</v>
      </c>
      <c r="N27" s="344" t="s">
        <v>102</v>
      </c>
      <c r="P27" s="346" t="s">
        <v>110</v>
      </c>
      <c r="Q27" s="353" t="s">
        <v>111</v>
      </c>
      <c r="R27" s="354">
        <f t="shared" si="4"/>
        <v>0</v>
      </c>
      <c r="S27" s="355">
        <f t="shared" si="5"/>
        <v>0</v>
      </c>
    </row>
    <row r="28" spans="2:19" ht="13.5" customHeight="1">
      <c r="B28" s="324" t="s">
        <v>87</v>
      </c>
      <c r="C28" s="330" t="s">
        <v>443</v>
      </c>
      <c r="D28" s="385">
        <v>808379.41899999999</v>
      </c>
      <c r="E28" s="385">
        <v>357184.14299999998</v>
      </c>
      <c r="F28" s="385">
        <v>2757.674696786135</v>
      </c>
      <c r="G28" s="385">
        <v>1447.1973865566581</v>
      </c>
      <c r="H28" s="386">
        <v>4.4764799196393579</v>
      </c>
      <c r="I28" s="386">
        <v>8.8737697756397118</v>
      </c>
      <c r="J28" s="341">
        <f t="shared" si="1"/>
        <v>0</v>
      </c>
      <c r="K28" s="342">
        <f t="shared" si="2"/>
        <v>0</v>
      </c>
      <c r="L28" s="343">
        <f t="shared" si="3"/>
        <v>0</v>
      </c>
      <c r="M28" s="320" t="s">
        <v>88</v>
      </c>
      <c r="N28" s="344" t="s">
        <v>89</v>
      </c>
      <c r="P28" s="346" t="s">
        <v>115</v>
      </c>
      <c r="Q28" s="353" t="s">
        <v>116</v>
      </c>
      <c r="R28" s="354">
        <f t="shared" si="4"/>
        <v>0</v>
      </c>
      <c r="S28" s="355">
        <f t="shared" si="5"/>
        <v>0</v>
      </c>
    </row>
    <row r="29" spans="2:19" ht="13.5" customHeight="1">
      <c r="B29" s="324" t="s">
        <v>112</v>
      </c>
      <c r="C29" s="330" t="s">
        <v>61</v>
      </c>
      <c r="D29" s="385">
        <v>4969647.8310000002</v>
      </c>
      <c r="E29" s="385">
        <v>0</v>
      </c>
      <c r="F29" s="385">
        <v>16953.266935519048</v>
      </c>
      <c r="G29" s="385">
        <v>0</v>
      </c>
      <c r="H29" s="386">
        <v>27.519909834753957</v>
      </c>
      <c r="I29" s="386">
        <v>0</v>
      </c>
      <c r="J29" s="342">
        <f>(G$5*F29)/1000+(G$6*H29)/100+G$8</f>
        <v>0</v>
      </c>
      <c r="K29" s="342">
        <f>(I$5*G29)/1000+(I$6*I29)/100</f>
        <v>0</v>
      </c>
      <c r="L29" s="343">
        <f t="shared" si="3"/>
        <v>0</v>
      </c>
      <c r="M29" s="320" t="s">
        <v>113</v>
      </c>
      <c r="N29" s="344" t="s">
        <v>114</v>
      </c>
      <c r="P29" s="346" t="s">
        <v>118</v>
      </c>
      <c r="Q29" s="353" t="s">
        <v>119</v>
      </c>
      <c r="R29" s="354">
        <f t="shared" si="4"/>
        <v>0</v>
      </c>
      <c r="S29" s="355">
        <f t="shared" si="5"/>
        <v>0</v>
      </c>
    </row>
    <row r="30" spans="2:19" ht="13.5" customHeight="1">
      <c r="B30" s="324" t="s">
        <v>117</v>
      </c>
      <c r="C30" s="330" t="s">
        <v>64</v>
      </c>
      <c r="D30" s="385">
        <v>2669104.2149999999</v>
      </c>
      <c r="E30" s="385">
        <v>673876.88199999998</v>
      </c>
      <c r="F30" s="385">
        <v>9105.2802480993396</v>
      </c>
      <c r="G30" s="385">
        <v>2730.3363869973068</v>
      </c>
      <c r="H30" s="386">
        <v>14.780425059129653</v>
      </c>
      <c r="I30" s="386">
        <v>16.74158392858422</v>
      </c>
      <c r="J30" s="342">
        <f>(G$5*F30)/1000+(G$6*H30)/100+G$9</f>
        <v>0</v>
      </c>
      <c r="K30" s="342">
        <f>(I$5*G30)/1000+(I$6*I30)/100+I$9</f>
        <v>0</v>
      </c>
      <c r="L30" s="343">
        <f t="shared" si="3"/>
        <v>0</v>
      </c>
      <c r="M30" s="320" t="s">
        <v>113</v>
      </c>
      <c r="N30" s="344" t="s">
        <v>114</v>
      </c>
      <c r="P30" s="346" t="s">
        <v>121</v>
      </c>
      <c r="Q30" s="353" t="s">
        <v>122</v>
      </c>
      <c r="R30" s="354">
        <f t="shared" si="4"/>
        <v>0</v>
      </c>
      <c r="S30" s="355">
        <f t="shared" si="5"/>
        <v>0</v>
      </c>
    </row>
    <row r="31" spans="2:19" ht="13.5" customHeight="1">
      <c r="B31" s="324" t="s">
        <v>120</v>
      </c>
      <c r="C31" s="330" t="s">
        <v>129</v>
      </c>
      <c r="D31" s="385">
        <v>495900.87199999997</v>
      </c>
      <c r="E31" s="385">
        <v>162760.72399999999</v>
      </c>
      <c r="F31" s="385">
        <v>1691.6973078313611</v>
      </c>
      <c r="G31" s="385">
        <v>659.45507106923708</v>
      </c>
      <c r="H31" s="386">
        <v>2.7460994719357732</v>
      </c>
      <c r="I31" s="386">
        <v>4.0435759022270954</v>
      </c>
      <c r="J31" s="342">
        <f t="shared" ref="J31:J39" si="6">(G$5*F31)/1000+(G$6*H31)/100+G$10*F31/SUM(F$31:F$39)</f>
        <v>0</v>
      </c>
      <c r="K31" s="342">
        <f t="shared" ref="K31:K39" si="7">(I$5*G31)/1000+(I$6*I31)/100+I$10*G31/SUM(G$31:G$39)</f>
        <v>0</v>
      </c>
      <c r="L31" s="343">
        <f t="shared" si="3"/>
        <v>0</v>
      </c>
      <c r="M31" s="320" t="s">
        <v>93</v>
      </c>
      <c r="N31" s="344" t="s">
        <v>94</v>
      </c>
      <c r="P31" s="346" t="s">
        <v>123</v>
      </c>
      <c r="Q31" s="353" t="s">
        <v>124</v>
      </c>
      <c r="R31" s="354">
        <f t="shared" si="4"/>
        <v>0</v>
      </c>
      <c r="S31" s="355">
        <f t="shared" si="5"/>
        <v>0</v>
      </c>
    </row>
    <row r="32" spans="2:19" ht="13.5" customHeight="1">
      <c r="B32" s="324" t="s">
        <v>120</v>
      </c>
      <c r="C32" s="330" t="s">
        <v>444</v>
      </c>
      <c r="D32" s="385">
        <v>103610.95299999999</v>
      </c>
      <c r="E32" s="385">
        <v>78467.423999999999</v>
      </c>
      <c r="F32" s="385">
        <v>353.45445057402861</v>
      </c>
      <c r="G32" s="385">
        <v>317.92523035557372</v>
      </c>
      <c r="H32" s="386">
        <v>0.57375576326887812</v>
      </c>
      <c r="I32" s="386">
        <v>1.9494198415843618</v>
      </c>
      <c r="J32" s="342">
        <f t="shared" si="6"/>
        <v>0</v>
      </c>
      <c r="K32" s="342">
        <f t="shared" si="7"/>
        <v>0</v>
      </c>
      <c r="L32" s="343">
        <f t="shared" si="3"/>
        <v>0</v>
      </c>
      <c r="M32" s="320" t="s">
        <v>90</v>
      </c>
      <c r="N32" s="344" t="s">
        <v>461</v>
      </c>
      <c r="P32" s="346" t="s">
        <v>125</v>
      </c>
      <c r="Q32" s="353" t="s">
        <v>126</v>
      </c>
      <c r="R32" s="354">
        <f t="shared" si="4"/>
        <v>0</v>
      </c>
      <c r="S32" s="355">
        <f t="shared" si="5"/>
        <v>0</v>
      </c>
    </row>
    <row r="33" spans="2:19" ht="13.5" customHeight="1">
      <c r="B33" s="324" t="s">
        <v>120</v>
      </c>
      <c r="C33" s="330" t="s">
        <v>445</v>
      </c>
      <c r="D33" s="385">
        <v>108207.405</v>
      </c>
      <c r="E33" s="385">
        <v>53387.326999999997</v>
      </c>
      <c r="F33" s="385">
        <v>369.13461149533481</v>
      </c>
      <c r="G33" s="385">
        <v>216.30859494690867</v>
      </c>
      <c r="H33" s="386">
        <v>0.59920906477059055</v>
      </c>
      <c r="I33" s="386">
        <v>1.3263378512712807</v>
      </c>
      <c r="J33" s="342">
        <f t="shared" si="6"/>
        <v>0</v>
      </c>
      <c r="K33" s="342">
        <f t="shared" si="7"/>
        <v>0</v>
      </c>
      <c r="L33" s="343">
        <f t="shared" si="3"/>
        <v>0</v>
      </c>
      <c r="M33" s="320" t="s">
        <v>90</v>
      </c>
      <c r="N33" s="344" t="s">
        <v>461</v>
      </c>
      <c r="P33" s="346" t="s">
        <v>127</v>
      </c>
      <c r="Q33" s="353" t="s">
        <v>128</v>
      </c>
      <c r="R33" s="354">
        <f t="shared" si="4"/>
        <v>0</v>
      </c>
      <c r="S33" s="355">
        <f t="shared" si="5"/>
        <v>0</v>
      </c>
    </row>
    <row r="34" spans="2:19" ht="13.5" customHeight="1">
      <c r="B34" s="324" t="s">
        <v>120</v>
      </c>
      <c r="C34" s="330" t="s">
        <v>446</v>
      </c>
      <c r="D34" s="385">
        <v>305065.82799999998</v>
      </c>
      <c r="E34" s="385">
        <v>120973.20299999999</v>
      </c>
      <c r="F34" s="385">
        <v>1040.6899222773397</v>
      </c>
      <c r="G34" s="385">
        <v>490.14522804554645</v>
      </c>
      <c r="H34" s="386">
        <v>1.6893317928597016</v>
      </c>
      <c r="I34" s="386">
        <v>3.0054199590929973</v>
      </c>
      <c r="J34" s="342">
        <f t="shared" si="6"/>
        <v>0</v>
      </c>
      <c r="K34" s="342">
        <f t="shared" si="7"/>
        <v>0</v>
      </c>
      <c r="L34" s="343">
        <f t="shared" si="3"/>
        <v>0</v>
      </c>
      <c r="M34" s="320" t="s">
        <v>93</v>
      </c>
      <c r="N34" s="344" t="s">
        <v>94</v>
      </c>
      <c r="P34" s="346" t="s">
        <v>130</v>
      </c>
      <c r="Q34" s="353" t="s">
        <v>336</v>
      </c>
      <c r="R34" s="354">
        <f t="shared" si="4"/>
        <v>0</v>
      </c>
      <c r="S34" s="355">
        <f t="shared" si="5"/>
        <v>0</v>
      </c>
    </row>
    <row r="35" spans="2:19" ht="13.5" customHeight="1">
      <c r="B35" s="324" t="s">
        <v>120</v>
      </c>
      <c r="C35" s="330" t="s">
        <v>447</v>
      </c>
      <c r="D35" s="385">
        <v>166349.24</v>
      </c>
      <c r="E35" s="385">
        <v>97527.028000000006</v>
      </c>
      <c r="F35" s="385">
        <v>567.47744833123215</v>
      </c>
      <c r="G35" s="385">
        <v>395.14872876156215</v>
      </c>
      <c r="H35" s="386">
        <v>0.92117514994189653</v>
      </c>
      <c r="I35" s="386">
        <v>2.4229306097005763</v>
      </c>
      <c r="J35" s="342">
        <f t="shared" si="6"/>
        <v>0</v>
      </c>
      <c r="K35" s="342">
        <f t="shared" si="7"/>
        <v>0</v>
      </c>
      <c r="L35" s="343">
        <f t="shared" si="3"/>
        <v>0</v>
      </c>
      <c r="M35" s="320" t="s">
        <v>95</v>
      </c>
      <c r="N35" s="344" t="s">
        <v>96</v>
      </c>
      <c r="P35" s="346" t="s">
        <v>131</v>
      </c>
      <c r="Q35" s="353" t="s">
        <v>132</v>
      </c>
      <c r="R35" s="354">
        <f t="shared" si="4"/>
        <v>0</v>
      </c>
      <c r="S35" s="355">
        <f t="shared" si="5"/>
        <v>0</v>
      </c>
    </row>
    <row r="36" spans="2:19" ht="13.5" customHeight="1">
      <c r="B36" s="324" t="s">
        <v>120</v>
      </c>
      <c r="C36" s="330" t="s">
        <v>448</v>
      </c>
      <c r="D36" s="385">
        <v>62992.512000000002</v>
      </c>
      <c r="E36" s="385">
        <v>36457.080999999998</v>
      </c>
      <c r="F36" s="385">
        <v>214.89025121926932</v>
      </c>
      <c r="G36" s="385">
        <v>147.71258293144442</v>
      </c>
      <c r="H36" s="386">
        <v>0.3488271824194491</v>
      </c>
      <c r="I36" s="386">
        <v>0.90572817922056748</v>
      </c>
      <c r="J36" s="342">
        <f t="shared" si="6"/>
        <v>0</v>
      </c>
      <c r="K36" s="342">
        <f t="shared" si="7"/>
        <v>0</v>
      </c>
      <c r="L36" s="343">
        <f t="shared" si="3"/>
        <v>0</v>
      </c>
      <c r="M36" s="320" t="s">
        <v>133</v>
      </c>
      <c r="N36" s="344" t="s">
        <v>134</v>
      </c>
      <c r="P36" s="346" t="s">
        <v>133</v>
      </c>
      <c r="Q36" s="353" t="s">
        <v>134</v>
      </c>
      <c r="R36" s="354">
        <f t="shared" si="4"/>
        <v>0</v>
      </c>
      <c r="S36" s="355">
        <f t="shared" si="5"/>
        <v>0</v>
      </c>
    </row>
    <row r="37" spans="2:19" ht="13.5" customHeight="1">
      <c r="B37" s="324" t="s">
        <v>120</v>
      </c>
      <c r="C37" s="330" t="s">
        <v>449</v>
      </c>
      <c r="D37" s="385">
        <v>28989.223000000002</v>
      </c>
      <c r="E37" s="385">
        <v>14428.567999999999</v>
      </c>
      <c r="F37" s="385">
        <v>98.892728918659728</v>
      </c>
      <c r="G37" s="385">
        <v>58.460002524118288</v>
      </c>
      <c r="H37" s="386">
        <v>0.16053065131962177</v>
      </c>
      <c r="I37" s="386">
        <v>0.35845877576979196</v>
      </c>
      <c r="J37" s="342">
        <f t="shared" si="6"/>
        <v>0</v>
      </c>
      <c r="K37" s="342">
        <f t="shared" si="7"/>
        <v>0</v>
      </c>
      <c r="L37" s="343">
        <f t="shared" si="3"/>
        <v>0</v>
      </c>
      <c r="M37" s="320" t="s">
        <v>99</v>
      </c>
      <c r="N37" s="344" t="s">
        <v>100</v>
      </c>
      <c r="P37" s="346" t="s">
        <v>135</v>
      </c>
      <c r="Q37" s="353" t="s">
        <v>136</v>
      </c>
      <c r="R37" s="354">
        <f t="shared" si="4"/>
        <v>0</v>
      </c>
      <c r="S37" s="355">
        <f t="shared" si="5"/>
        <v>0</v>
      </c>
    </row>
    <row r="38" spans="2:19" ht="13.5" customHeight="1">
      <c r="B38" s="324" t="s">
        <v>120</v>
      </c>
      <c r="C38" s="330" t="s">
        <v>137</v>
      </c>
      <c r="D38" s="385">
        <v>32758.137999999999</v>
      </c>
      <c r="E38" s="385">
        <v>13782.584000000001</v>
      </c>
      <c r="F38" s="385">
        <v>111.74986170253842</v>
      </c>
      <c r="G38" s="385">
        <v>55.842679289370388</v>
      </c>
      <c r="H38" s="386">
        <v>0.18140138592738589</v>
      </c>
      <c r="I38" s="386">
        <v>0.34241015377162326</v>
      </c>
      <c r="J38" s="342">
        <f t="shared" si="6"/>
        <v>0</v>
      </c>
      <c r="K38" s="342">
        <f t="shared" si="7"/>
        <v>0</v>
      </c>
      <c r="L38" s="343">
        <f t="shared" si="3"/>
        <v>0</v>
      </c>
      <c r="M38" s="320" t="s">
        <v>106</v>
      </c>
      <c r="N38" s="344" t="s">
        <v>107</v>
      </c>
      <c r="P38" s="346" t="s">
        <v>138</v>
      </c>
      <c r="Q38" s="353" t="s">
        <v>427</v>
      </c>
      <c r="R38" s="354">
        <f t="shared" si="4"/>
        <v>0</v>
      </c>
      <c r="S38" s="355">
        <f t="shared" si="5"/>
        <v>0</v>
      </c>
    </row>
    <row r="39" spans="2:19" ht="13.5" customHeight="1">
      <c r="B39" s="324" t="s">
        <v>120</v>
      </c>
      <c r="C39" s="330" t="s">
        <v>450</v>
      </c>
      <c r="D39" s="385">
        <v>1016269.069</v>
      </c>
      <c r="E39" s="385">
        <v>351589.85600000003</v>
      </c>
      <c r="F39" s="385">
        <v>3466.8615143301945</v>
      </c>
      <c r="G39" s="385">
        <v>1424.5311017153183</v>
      </c>
      <c r="H39" s="386">
        <v>5.6276891437399206</v>
      </c>
      <c r="I39" s="386">
        <v>8.7347870803836845</v>
      </c>
      <c r="J39" s="342">
        <f t="shared" si="6"/>
        <v>0</v>
      </c>
      <c r="K39" s="342">
        <f t="shared" si="7"/>
        <v>0</v>
      </c>
      <c r="L39" s="343">
        <f t="shared" si="3"/>
        <v>0</v>
      </c>
      <c r="M39" s="320" t="s">
        <v>133</v>
      </c>
      <c r="N39" s="344" t="s">
        <v>134</v>
      </c>
      <c r="P39" s="346" t="s">
        <v>139</v>
      </c>
      <c r="Q39" s="353" t="s">
        <v>140</v>
      </c>
      <c r="R39" s="354">
        <f t="shared" si="4"/>
        <v>0</v>
      </c>
      <c r="S39" s="355">
        <f t="shared" si="5"/>
        <v>0</v>
      </c>
    </row>
    <row r="40" spans="2:19" ht="13.5" customHeight="1">
      <c r="B40" s="324" t="s">
        <v>151</v>
      </c>
      <c r="C40" s="330" t="s">
        <v>451</v>
      </c>
      <c r="D40" s="385">
        <v>136595.68299999999</v>
      </c>
      <c r="E40" s="385">
        <v>52722.847000000002</v>
      </c>
      <c r="F40" s="385">
        <v>465.97729957709373</v>
      </c>
      <c r="G40" s="385">
        <v>213.6163317592364</v>
      </c>
      <c r="H40" s="386">
        <v>0.75641192450858663</v>
      </c>
      <c r="I40" s="386">
        <v>1.3098297205043528</v>
      </c>
      <c r="J40" s="342">
        <f t="shared" ref="J40:J47" si="8">(G$5*F40)/1000+(G$6*H40)/100+G$11*F40/SUM(F$40:F$47)</f>
        <v>0</v>
      </c>
      <c r="K40" s="342">
        <f t="shared" ref="K40:K47" si="9">(I$5*G40)/1000+(I$6*I40)/100+I$11*G40/SUM(G$40:G$47)</f>
        <v>0</v>
      </c>
      <c r="L40" s="343">
        <f t="shared" si="3"/>
        <v>0</v>
      </c>
      <c r="M40" s="320" t="s">
        <v>113</v>
      </c>
      <c r="N40" s="344" t="s">
        <v>114</v>
      </c>
      <c r="P40" s="346" t="s">
        <v>141</v>
      </c>
      <c r="Q40" s="353" t="s">
        <v>142</v>
      </c>
      <c r="R40" s="354">
        <f t="shared" si="4"/>
        <v>0</v>
      </c>
      <c r="S40" s="355">
        <f t="shared" si="5"/>
        <v>0</v>
      </c>
    </row>
    <row r="41" spans="2:19" ht="13.5" customHeight="1">
      <c r="B41" s="324" t="s">
        <v>151</v>
      </c>
      <c r="C41" s="330" t="s">
        <v>452</v>
      </c>
      <c r="D41" s="385">
        <v>451867.67599999998</v>
      </c>
      <c r="E41" s="385">
        <v>201483.49100000001</v>
      </c>
      <c r="F41" s="385">
        <v>1541.4841435995979</v>
      </c>
      <c r="G41" s="385">
        <v>816.34749840927839</v>
      </c>
      <c r="H41" s="386">
        <v>2.5022613520398194</v>
      </c>
      <c r="I41" s="386">
        <v>5.0055920671880889</v>
      </c>
      <c r="J41" s="342">
        <f t="shared" si="8"/>
        <v>0</v>
      </c>
      <c r="K41" s="342">
        <f t="shared" si="9"/>
        <v>0</v>
      </c>
      <c r="L41" s="343">
        <f t="shared" si="3"/>
        <v>0</v>
      </c>
      <c r="M41" s="320" t="s">
        <v>113</v>
      </c>
      <c r="N41" s="344" t="s">
        <v>114</v>
      </c>
      <c r="P41" s="346" t="s">
        <v>143</v>
      </c>
      <c r="Q41" s="353" t="s">
        <v>144</v>
      </c>
      <c r="R41" s="354">
        <f t="shared" si="4"/>
        <v>0</v>
      </c>
      <c r="S41" s="355">
        <f t="shared" si="5"/>
        <v>0</v>
      </c>
    </row>
    <row r="42" spans="2:19" ht="13.5" customHeight="1">
      <c r="B42" s="324" t="s">
        <v>151</v>
      </c>
      <c r="C42" s="330" t="s">
        <v>453</v>
      </c>
      <c r="D42" s="385">
        <v>135032.77100000001</v>
      </c>
      <c r="E42" s="385">
        <v>47963.745999999999</v>
      </c>
      <c r="F42" s="385">
        <v>460.64564123151757</v>
      </c>
      <c r="G42" s="385">
        <v>194.33395692671431</v>
      </c>
      <c r="H42" s="386">
        <v>0.74775714678945804</v>
      </c>
      <c r="I42" s="386">
        <v>1.1915961218392053</v>
      </c>
      <c r="J42" s="342">
        <f t="shared" si="8"/>
        <v>0</v>
      </c>
      <c r="K42" s="342">
        <f t="shared" si="9"/>
        <v>0</v>
      </c>
      <c r="L42" s="343">
        <f t="shared" si="3"/>
        <v>0</v>
      </c>
      <c r="M42" s="320" t="s">
        <v>154</v>
      </c>
      <c r="N42" s="344" t="s">
        <v>155</v>
      </c>
      <c r="P42" s="346" t="s">
        <v>145</v>
      </c>
      <c r="Q42" s="353" t="s">
        <v>146</v>
      </c>
      <c r="R42" s="354">
        <f t="shared" si="4"/>
        <v>0</v>
      </c>
      <c r="S42" s="355">
        <f t="shared" si="5"/>
        <v>0</v>
      </c>
    </row>
    <row r="43" spans="2:19" ht="13.5" customHeight="1">
      <c r="B43" s="324" t="s">
        <v>151</v>
      </c>
      <c r="C43" s="330" t="s">
        <v>454</v>
      </c>
      <c r="D43" s="385">
        <v>21394.417000000001</v>
      </c>
      <c r="E43" s="385">
        <v>19347.871999999999</v>
      </c>
      <c r="F43" s="385">
        <v>72.984097599089338</v>
      </c>
      <c r="G43" s="385">
        <v>78.391469337519666</v>
      </c>
      <c r="H43" s="386">
        <v>0.11847367194400445</v>
      </c>
      <c r="I43" s="386">
        <v>0.4806724070518042</v>
      </c>
      <c r="J43" s="342">
        <f t="shared" si="8"/>
        <v>0</v>
      </c>
      <c r="K43" s="342">
        <f t="shared" si="9"/>
        <v>0</v>
      </c>
      <c r="L43" s="343">
        <f t="shared" si="3"/>
        <v>0</v>
      </c>
      <c r="M43" s="320" t="s">
        <v>88</v>
      </c>
      <c r="N43" s="344" t="s">
        <v>89</v>
      </c>
      <c r="P43" s="346" t="s">
        <v>147</v>
      </c>
      <c r="Q43" s="353" t="s">
        <v>148</v>
      </c>
      <c r="R43" s="354">
        <f t="shared" si="4"/>
        <v>0</v>
      </c>
      <c r="S43" s="355">
        <f t="shared" si="5"/>
        <v>0</v>
      </c>
    </row>
    <row r="44" spans="2:19" ht="13.5" customHeight="1">
      <c r="B44" s="324" t="s">
        <v>151</v>
      </c>
      <c r="C44" s="330" t="s">
        <v>455</v>
      </c>
      <c r="D44" s="385">
        <v>72303.794999999998</v>
      </c>
      <c r="E44" s="385">
        <v>72076.744999999995</v>
      </c>
      <c r="F44" s="385">
        <v>246.65440666434367</v>
      </c>
      <c r="G44" s="385">
        <v>292.03221654638423</v>
      </c>
      <c r="H44" s="386">
        <v>0.40038932068756761</v>
      </c>
      <c r="I44" s="386">
        <v>1.7906518355925185</v>
      </c>
      <c r="J44" s="342">
        <f t="shared" si="8"/>
        <v>0</v>
      </c>
      <c r="K44" s="342">
        <f t="shared" si="9"/>
        <v>0</v>
      </c>
      <c r="L44" s="343">
        <f t="shared" si="3"/>
        <v>0</v>
      </c>
      <c r="M44" s="320" t="s">
        <v>113</v>
      </c>
      <c r="N44" s="344" t="s">
        <v>114</v>
      </c>
      <c r="P44" s="346" t="s">
        <v>88</v>
      </c>
      <c r="Q44" s="353" t="s">
        <v>89</v>
      </c>
      <c r="R44" s="354">
        <f t="shared" si="4"/>
        <v>0</v>
      </c>
      <c r="S44" s="355">
        <f t="shared" si="5"/>
        <v>0</v>
      </c>
    </row>
    <row r="45" spans="2:19" ht="13.5" customHeight="1">
      <c r="B45" s="324" t="s">
        <v>151</v>
      </c>
      <c r="C45" s="330" t="s">
        <v>456</v>
      </c>
      <c r="D45" s="385">
        <v>31331.511999999999</v>
      </c>
      <c r="E45" s="385">
        <v>19904.795999999998</v>
      </c>
      <c r="F45" s="385">
        <v>106.88312421577267</v>
      </c>
      <c r="G45" s="385">
        <v>80.647949567972333</v>
      </c>
      <c r="H45" s="386">
        <v>0.17350130523293239</v>
      </c>
      <c r="I45" s="386">
        <v>0.49450845060351456</v>
      </c>
      <c r="J45" s="342">
        <f t="shared" si="8"/>
        <v>0</v>
      </c>
      <c r="K45" s="342">
        <f t="shared" si="9"/>
        <v>0</v>
      </c>
      <c r="L45" s="343">
        <f t="shared" si="3"/>
        <v>0</v>
      </c>
      <c r="M45" s="320" t="s">
        <v>113</v>
      </c>
      <c r="N45" s="344" t="s">
        <v>114</v>
      </c>
      <c r="P45" s="346" t="s">
        <v>149</v>
      </c>
      <c r="Q45" s="353" t="s">
        <v>150</v>
      </c>
      <c r="R45" s="354">
        <f t="shared" si="4"/>
        <v>0</v>
      </c>
      <c r="S45" s="355">
        <f t="shared" si="5"/>
        <v>0</v>
      </c>
    </row>
    <row r="46" spans="2:19" ht="13.5" customHeight="1">
      <c r="B46" s="324" t="s">
        <v>151</v>
      </c>
      <c r="C46" s="330" t="s">
        <v>457</v>
      </c>
      <c r="D46" s="385">
        <v>143299.04300000001</v>
      </c>
      <c r="E46" s="385">
        <v>98405.826000000001</v>
      </c>
      <c r="F46" s="385">
        <v>488.84488603583355</v>
      </c>
      <c r="G46" s="385">
        <v>398.70934082633465</v>
      </c>
      <c r="H46" s="386">
        <v>0.79353243466609935</v>
      </c>
      <c r="I46" s="386">
        <v>2.4447631890132944</v>
      </c>
      <c r="J46" s="342">
        <f t="shared" si="8"/>
        <v>0</v>
      </c>
      <c r="K46" s="342">
        <f t="shared" si="9"/>
        <v>0</v>
      </c>
      <c r="L46" s="343">
        <f t="shared" si="3"/>
        <v>0</v>
      </c>
      <c r="M46" s="320" t="s">
        <v>113</v>
      </c>
      <c r="N46" s="344" t="s">
        <v>114</v>
      </c>
      <c r="P46" s="346" t="s">
        <v>152</v>
      </c>
      <c r="Q46" s="353" t="s">
        <v>153</v>
      </c>
      <c r="R46" s="354">
        <f t="shared" si="4"/>
        <v>0</v>
      </c>
      <c r="S46" s="355">
        <f t="shared" si="5"/>
        <v>0</v>
      </c>
    </row>
    <row r="47" spans="2:19" ht="13.5" customHeight="1">
      <c r="B47" s="324" t="s">
        <v>151</v>
      </c>
      <c r="C47" s="330" t="s">
        <v>458</v>
      </c>
      <c r="D47" s="385">
        <v>19720.902999999998</v>
      </c>
      <c r="E47" s="385">
        <v>13466.328</v>
      </c>
      <c r="F47" s="385">
        <v>67.275135812028594</v>
      </c>
      <c r="G47" s="385">
        <v>54.56130981748187</v>
      </c>
      <c r="H47" s="386">
        <v>0.10920642485661247</v>
      </c>
      <c r="I47" s="386">
        <v>0.33455318982413718</v>
      </c>
      <c r="J47" s="342">
        <f t="shared" si="8"/>
        <v>0</v>
      </c>
      <c r="K47" s="342">
        <f t="shared" si="9"/>
        <v>0</v>
      </c>
      <c r="L47" s="343">
        <f t="shared" si="3"/>
        <v>0</v>
      </c>
      <c r="M47" s="320" t="s">
        <v>158</v>
      </c>
      <c r="N47" s="344" t="s">
        <v>337</v>
      </c>
      <c r="P47" s="346" t="s">
        <v>154</v>
      </c>
      <c r="Q47" s="353" t="s">
        <v>155</v>
      </c>
      <c r="R47" s="354">
        <f t="shared" si="4"/>
        <v>0</v>
      </c>
      <c r="S47" s="355">
        <f t="shared" si="5"/>
        <v>0</v>
      </c>
    </row>
    <row r="48" spans="2:19" ht="13.5" customHeight="1">
      <c r="B48" s="324" t="s">
        <v>164</v>
      </c>
      <c r="C48" s="330" t="s">
        <v>459</v>
      </c>
      <c r="D48" s="385">
        <v>13236.338</v>
      </c>
      <c r="E48" s="385">
        <v>6528.2749999999996</v>
      </c>
      <c r="F48" s="385">
        <v>45.153938265601482</v>
      </c>
      <c r="G48" s="385">
        <v>26.450509362962304</v>
      </c>
      <c r="H48" s="386">
        <v>7.329751336304044E-2</v>
      </c>
      <c r="I48" s="386">
        <v>0.16218639745735949</v>
      </c>
      <c r="J48" s="342">
        <f>(G$5*F48)/1000+(G$6*H48)/100+G$12*F48/SUM(F$48:F$50)</f>
        <v>0</v>
      </c>
      <c r="K48" s="342">
        <f>(I$5*G48)/1000+(I$6*I48)/100+I$12*G48/SUM(G$48:G$50)</f>
        <v>0</v>
      </c>
      <c r="L48" s="343">
        <f t="shared" si="3"/>
        <v>0</v>
      </c>
      <c r="M48" s="320" t="s">
        <v>103</v>
      </c>
      <c r="N48" s="344" t="s">
        <v>104</v>
      </c>
      <c r="P48" s="346" t="s">
        <v>156</v>
      </c>
      <c r="Q48" s="353" t="s">
        <v>157</v>
      </c>
      <c r="R48" s="354">
        <f t="shared" si="4"/>
        <v>0</v>
      </c>
      <c r="S48" s="355">
        <f t="shared" si="5"/>
        <v>0</v>
      </c>
    </row>
    <row r="49" spans="2:19" ht="13.5" customHeight="1">
      <c r="B49" s="324" t="s">
        <v>164</v>
      </c>
      <c r="C49" s="330" t="s">
        <v>460</v>
      </c>
      <c r="D49" s="385">
        <v>108545.16</v>
      </c>
      <c r="E49" s="385">
        <v>41293.667999999998</v>
      </c>
      <c r="F49" s="385">
        <v>370.28681601133457</v>
      </c>
      <c r="G49" s="385">
        <v>167.30890657410373</v>
      </c>
      <c r="H49" s="386">
        <v>0.60107941604342263</v>
      </c>
      <c r="I49" s="386">
        <v>1.0258868155401308</v>
      </c>
      <c r="J49" s="342">
        <f>(G$5*F49)/1000+(G$6*H49)/100+G$12*F49/SUM(F$48:F$50)</f>
        <v>0</v>
      </c>
      <c r="K49" s="342">
        <f>(I$5*G49)/1000+(I$6*I49)/100+I$12*G49/SUM(G$48:G$50)</f>
        <v>0</v>
      </c>
      <c r="L49" s="343">
        <f t="shared" si="3"/>
        <v>0</v>
      </c>
      <c r="M49" s="320" t="s">
        <v>113</v>
      </c>
      <c r="N49" s="344" t="s">
        <v>114</v>
      </c>
      <c r="P49" s="346" t="s">
        <v>158</v>
      </c>
      <c r="Q49" s="353" t="s">
        <v>337</v>
      </c>
      <c r="R49" s="354">
        <f t="shared" si="4"/>
        <v>0</v>
      </c>
      <c r="S49" s="355">
        <f t="shared" si="5"/>
        <v>0</v>
      </c>
    </row>
    <row r="50" spans="2:19" ht="13.5" customHeight="1">
      <c r="B50" s="324" t="s">
        <v>164</v>
      </c>
      <c r="C50" s="330" t="s">
        <v>41</v>
      </c>
      <c r="D50" s="385">
        <v>90553.107999999993</v>
      </c>
      <c r="E50" s="385">
        <v>33872.396999999997</v>
      </c>
      <c r="F50" s="385">
        <v>308.90941651613485</v>
      </c>
      <c r="G50" s="385">
        <v>137.24025933259188</v>
      </c>
      <c r="H50" s="386">
        <v>0.5014466723118467</v>
      </c>
      <c r="I50" s="386">
        <v>0.84151510815268526</v>
      </c>
      <c r="J50" s="342">
        <f>(G$5*F50)/1000+(G$6*H50)/100+G$12*F50/SUM(F$48:F$50)</f>
        <v>0</v>
      </c>
      <c r="K50" s="342">
        <f>(I$5*G50)/1000+(I$6*I50)/100+I$12*G50/SUM(G$48:G$50)</f>
        <v>0</v>
      </c>
      <c r="L50" s="343">
        <f t="shared" si="3"/>
        <v>0</v>
      </c>
      <c r="M50" s="320" t="s">
        <v>113</v>
      </c>
      <c r="N50" s="344" t="s">
        <v>114</v>
      </c>
      <c r="P50" s="346" t="s">
        <v>103</v>
      </c>
      <c r="Q50" s="353" t="s">
        <v>104</v>
      </c>
      <c r="R50" s="354">
        <f t="shared" si="4"/>
        <v>0</v>
      </c>
      <c r="S50" s="355">
        <f t="shared" si="5"/>
        <v>0</v>
      </c>
    </row>
    <row r="51" spans="2:19" ht="13.5" customHeight="1">
      <c r="B51" s="258"/>
      <c r="C51" s="331" t="s">
        <v>165</v>
      </c>
      <c r="D51" s="332">
        <f t="shared" ref="D51:L51" si="10">SUM(D17:D50)</f>
        <v>18058372.504999999</v>
      </c>
      <c r="E51" s="332">
        <f t="shared" si="10"/>
        <v>4025168.0179999997</v>
      </c>
      <c r="F51" s="332">
        <f t="shared" si="10"/>
        <v>61603.642734720539</v>
      </c>
      <c r="G51" s="332">
        <f t="shared" si="10"/>
        <v>16308.710087673302</v>
      </c>
      <c r="H51" s="333">
        <f t="shared" si="10"/>
        <v>99.999999999999986</v>
      </c>
      <c r="I51" s="333">
        <f t="shared" si="10"/>
        <v>100.00000000000001</v>
      </c>
      <c r="J51" s="332">
        <f t="shared" si="10"/>
        <v>0</v>
      </c>
      <c r="K51" s="332">
        <f t="shared" si="10"/>
        <v>0</v>
      </c>
      <c r="L51" s="332">
        <f t="shared" si="10"/>
        <v>0</v>
      </c>
      <c r="M51" s="349"/>
      <c r="N51" s="188"/>
      <c r="P51" s="346" t="s">
        <v>113</v>
      </c>
      <c r="Q51" s="353" t="s">
        <v>114</v>
      </c>
      <c r="R51" s="354">
        <f t="shared" si="4"/>
        <v>0</v>
      </c>
      <c r="S51" s="355">
        <f t="shared" si="5"/>
        <v>0</v>
      </c>
    </row>
    <row r="52" spans="2:19" ht="13.5" customHeight="1">
      <c r="B52" s="203"/>
      <c r="C52" s="203"/>
      <c r="D52" s="203"/>
      <c r="E52" s="203"/>
      <c r="F52" s="203"/>
      <c r="G52" s="203"/>
      <c r="H52" s="203"/>
      <c r="I52" s="203"/>
      <c r="J52" s="203"/>
      <c r="K52" s="203"/>
      <c r="L52" s="203"/>
      <c r="M52" s="203"/>
      <c r="P52" s="346" t="s">
        <v>159</v>
      </c>
      <c r="Q52" s="353" t="s">
        <v>160</v>
      </c>
      <c r="R52" s="354">
        <f t="shared" si="4"/>
        <v>0</v>
      </c>
      <c r="S52" s="355">
        <f t="shared" si="5"/>
        <v>0</v>
      </c>
    </row>
    <row r="53" spans="2:19" ht="13.5" customHeight="1">
      <c r="B53" s="320"/>
      <c r="C53" s="362" t="s">
        <v>166</v>
      </c>
      <c r="D53" s="383">
        <v>293138.06300000002</v>
      </c>
      <c r="E53" s="384">
        <v>246810.93700000001</v>
      </c>
      <c r="P53" s="347" t="s">
        <v>161</v>
      </c>
      <c r="Q53" s="356" t="s">
        <v>162</v>
      </c>
      <c r="R53" s="357">
        <f t="shared" si="4"/>
        <v>0</v>
      </c>
      <c r="S53" s="358">
        <f t="shared" si="5"/>
        <v>0</v>
      </c>
    </row>
    <row r="54" spans="2:19" ht="13.5" customHeight="1">
      <c r="B54" s="203"/>
      <c r="C54" s="363"/>
      <c r="D54" s="364"/>
      <c r="E54" s="364"/>
      <c r="P54" s="348" t="s">
        <v>54</v>
      </c>
      <c r="Q54" s="193"/>
      <c r="R54" s="359">
        <f>SUM(R17:R53)</f>
        <v>0</v>
      </c>
      <c r="S54" s="359">
        <f>SUM(S17:S53)</f>
        <v>0</v>
      </c>
    </row>
    <row r="55" spans="2:19" ht="13.5" customHeight="1">
      <c r="C55" s="104" t="s">
        <v>464</v>
      </c>
      <c r="G55" s="104" t="s">
        <v>167</v>
      </c>
      <c r="P55" s="203"/>
      <c r="S55" s="360" t="s">
        <v>163</v>
      </c>
    </row>
    <row r="56" spans="2:19" ht="13.5" customHeight="1">
      <c r="G56" s="104" t="s">
        <v>168</v>
      </c>
      <c r="R56" s="203"/>
      <c r="S56" s="361" t="s">
        <v>465</v>
      </c>
    </row>
    <row r="57" spans="2:19" ht="13.5" customHeight="1">
      <c r="G57" s="104" t="s">
        <v>169</v>
      </c>
      <c r="S57" s="361" t="s">
        <v>466</v>
      </c>
    </row>
    <row r="58" spans="2:19" ht="13.5" customHeight="1">
      <c r="D58" s="365"/>
      <c r="E58" s="365"/>
      <c r="F58" s="365"/>
      <c r="G58" s="365"/>
      <c r="H58" s="365"/>
      <c r="I58" s="365"/>
      <c r="J58" s="365"/>
      <c r="K58" s="365"/>
      <c r="L58" s="365"/>
      <c r="Q58" s="263"/>
      <c r="S58" s="423" t="s">
        <v>467</v>
      </c>
    </row>
    <row r="59" spans="2:19" ht="13.5" customHeight="1">
      <c r="S59" s="423" t="s">
        <v>468</v>
      </c>
    </row>
    <row r="67" spans="15:19" ht="13.5" customHeight="1">
      <c r="P67" s="203"/>
      <c r="Q67" s="203"/>
      <c r="R67" s="203"/>
    </row>
    <row r="70" spans="15:19" ht="13.5" customHeight="1">
      <c r="O70" s="203"/>
    </row>
    <row r="71" spans="15:19" ht="13.5" customHeight="1">
      <c r="S71" s="203"/>
    </row>
    <row r="72" spans="15:19" ht="13.5" customHeight="1">
      <c r="S72" s="203"/>
    </row>
  </sheetData>
  <mergeCells count="16">
    <mergeCell ref="B2:C2"/>
    <mergeCell ref="C5:E5"/>
    <mergeCell ref="C6:E6"/>
    <mergeCell ref="D7:E7"/>
    <mergeCell ref="D8:E8"/>
    <mergeCell ref="D9:E9"/>
    <mergeCell ref="D10:E10"/>
    <mergeCell ref="D11:E11"/>
    <mergeCell ref="D12:E12"/>
    <mergeCell ref="D14:I14"/>
    <mergeCell ref="M14:N14"/>
    <mergeCell ref="P14:Q14"/>
    <mergeCell ref="M15:N15"/>
    <mergeCell ref="P15:Q15"/>
    <mergeCell ref="M16:N16"/>
    <mergeCell ref="P16:Q16"/>
  </mergeCells>
  <phoneticPr fontId="23"/>
  <printOptions verticalCentered="1"/>
  <pageMargins left="0.39370078740157499" right="0.39370078740157499" top="0.59055118110236204" bottom="0.39370078740157499" header="0.39370078740157499" footer="0.196850393700787"/>
  <pageSetup paperSize="9" scale="6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K58"/>
  <sheetViews>
    <sheetView showGridLines="0" zoomScale="80" zoomScaleNormal="80" workbookViewId="0">
      <selection activeCell="B2" sqref="B2:C2"/>
    </sheetView>
  </sheetViews>
  <sheetFormatPr defaultColWidth="9" defaultRowHeight="15" customHeight="1"/>
  <cols>
    <col min="1" max="1" width="1.59765625" style="104" customWidth="1"/>
    <col min="2" max="2" width="3.73046875" style="104" customWidth="1"/>
    <col min="3" max="3" width="27.59765625" style="104" customWidth="1"/>
    <col min="4" max="11" width="13.59765625" style="104" customWidth="1"/>
    <col min="12" max="16384" width="9" style="104"/>
  </cols>
  <sheetData>
    <row r="1" spans="2:11" ht="7.5" customHeight="1"/>
    <row r="2" spans="2:11" ht="30" customHeight="1">
      <c r="B2" s="434" t="s">
        <v>170</v>
      </c>
      <c r="C2" s="435"/>
    </row>
    <row r="3" spans="2:11" ht="7.5" customHeight="1"/>
    <row r="4" spans="2:11" ht="30" customHeight="1">
      <c r="B4" s="43" t="s">
        <v>171</v>
      </c>
    </row>
    <row r="5" spans="2:11" ht="15" customHeight="1">
      <c r="C5" s="104" t="s">
        <v>172</v>
      </c>
      <c r="K5" s="148"/>
    </row>
    <row r="6" spans="2:11" ht="15" customHeight="1">
      <c r="C6" s="104" t="s">
        <v>173</v>
      </c>
    </row>
    <row r="7" spans="2:11" ht="15" customHeight="1">
      <c r="C7" s="104" t="s">
        <v>174</v>
      </c>
    </row>
    <row r="9" spans="2:11" ht="15" customHeight="1">
      <c r="C9" s="104" t="s">
        <v>175</v>
      </c>
    </row>
    <row r="10" spans="2:11" ht="15" customHeight="1">
      <c r="C10" s="382" t="s">
        <v>176</v>
      </c>
    </row>
    <row r="11" spans="2:11" ht="15" customHeight="1">
      <c r="C11" s="382" t="s">
        <v>177</v>
      </c>
    </row>
    <row r="12" spans="2:11" ht="15" customHeight="1">
      <c r="C12" s="290"/>
    </row>
    <row r="13" spans="2:11" ht="15" customHeight="1">
      <c r="C13" s="104" t="s">
        <v>178</v>
      </c>
    </row>
    <row r="14" spans="2:11" ht="15" customHeight="1">
      <c r="C14" s="104" t="s">
        <v>419</v>
      </c>
    </row>
    <row r="16" spans="2:11" ht="15" customHeight="1">
      <c r="D16" s="263" t="s">
        <v>179</v>
      </c>
    </row>
    <row r="17" spans="2:11" ht="15" customHeight="1">
      <c r="D17" s="263" t="s">
        <v>180</v>
      </c>
      <c r="K17" s="148" t="s">
        <v>181</v>
      </c>
    </row>
    <row r="18" spans="2:11" ht="15" customHeight="1">
      <c r="B18" s="167"/>
      <c r="C18" s="198"/>
      <c r="D18" s="426" t="s">
        <v>182</v>
      </c>
      <c r="E18" s="427"/>
      <c r="F18" s="198"/>
      <c r="G18" s="166"/>
      <c r="H18" s="198"/>
      <c r="I18" s="166"/>
      <c r="J18" s="438" t="s">
        <v>183</v>
      </c>
      <c r="K18" s="440" t="s">
        <v>184</v>
      </c>
    </row>
    <row r="19" spans="2:11" ht="15" customHeight="1">
      <c r="B19" s="169"/>
      <c r="D19" s="166" t="s">
        <v>185</v>
      </c>
      <c r="E19" s="212" t="s">
        <v>186</v>
      </c>
      <c r="F19" s="203" t="s">
        <v>187</v>
      </c>
      <c r="G19" s="171" t="s">
        <v>188</v>
      </c>
      <c r="H19" s="203" t="s">
        <v>189</v>
      </c>
      <c r="I19" s="171" t="s">
        <v>190</v>
      </c>
      <c r="J19" s="439"/>
      <c r="K19" s="441"/>
    </row>
    <row r="20" spans="2:11" ht="15" customHeight="1">
      <c r="B20" s="169"/>
      <c r="C20" s="105" t="s">
        <v>191</v>
      </c>
      <c r="D20" s="171" t="s">
        <v>192</v>
      </c>
      <c r="E20" s="165" t="s">
        <v>193</v>
      </c>
      <c r="F20" s="203" t="s">
        <v>194</v>
      </c>
      <c r="G20" s="171" t="s">
        <v>195</v>
      </c>
      <c r="H20" s="203" t="s">
        <v>196</v>
      </c>
      <c r="I20" s="171" t="s">
        <v>197</v>
      </c>
      <c r="J20" s="164" t="s">
        <v>198</v>
      </c>
      <c r="K20" s="172" t="s">
        <v>199</v>
      </c>
    </row>
    <row r="21" spans="2:11" ht="15" customHeight="1">
      <c r="B21" s="291" t="s">
        <v>90</v>
      </c>
      <c r="C21" s="292" t="s">
        <v>333</v>
      </c>
      <c r="D21" s="293"/>
      <c r="E21" s="294"/>
      <c r="F21" s="387">
        <v>0.44339940406078621</v>
      </c>
      <c r="G21" s="388">
        <v>4.2585833204687576E-2</v>
      </c>
      <c r="H21" s="295">
        <f>$D21*F21</f>
        <v>0</v>
      </c>
      <c r="I21" s="295">
        <f>$D21*G21</f>
        <v>0</v>
      </c>
      <c r="J21" s="309">
        <f>D21-(H21+I21)</f>
        <v>0</v>
      </c>
      <c r="K21" s="310">
        <f>E21+J21</f>
        <v>0</v>
      </c>
    </row>
    <row r="22" spans="2:11" ht="15" customHeight="1">
      <c r="B22" s="296" t="s">
        <v>91</v>
      </c>
      <c r="C22" s="297" t="s">
        <v>92</v>
      </c>
      <c r="D22" s="298"/>
      <c r="E22" s="299"/>
      <c r="F22" s="389">
        <v>-7.8875026432649611E-2</v>
      </c>
      <c r="G22" s="390">
        <v>-5.2865299217593571E-3</v>
      </c>
      <c r="H22" s="300">
        <f t="shared" ref="H22:I56" si="0">$D22*F22</f>
        <v>0</v>
      </c>
      <c r="I22" s="300">
        <f t="shared" si="0"/>
        <v>0</v>
      </c>
      <c r="J22" s="311">
        <f t="shared" ref="J22:J57" si="1">D22-(H22+I22)</f>
        <v>0</v>
      </c>
      <c r="K22" s="312">
        <f t="shared" ref="K22:K57" si="2">E22+J22</f>
        <v>0</v>
      </c>
    </row>
    <row r="23" spans="2:11" ht="15" customHeight="1">
      <c r="B23" s="296" t="s">
        <v>93</v>
      </c>
      <c r="C23" s="297" t="s">
        <v>94</v>
      </c>
      <c r="D23" s="298"/>
      <c r="E23" s="299"/>
      <c r="F23" s="389">
        <v>0.37437888906128547</v>
      </c>
      <c r="G23" s="390">
        <v>2.8480900533491914E-2</v>
      </c>
      <c r="H23" s="300">
        <f t="shared" si="0"/>
        <v>0</v>
      </c>
      <c r="I23" s="300">
        <f t="shared" si="0"/>
        <v>0</v>
      </c>
      <c r="J23" s="311">
        <f t="shared" si="1"/>
        <v>0</v>
      </c>
      <c r="K23" s="312">
        <f t="shared" si="2"/>
        <v>0</v>
      </c>
    </row>
    <row r="24" spans="2:11" ht="15" customHeight="1">
      <c r="B24" s="296" t="s">
        <v>95</v>
      </c>
      <c r="C24" s="297" t="s">
        <v>96</v>
      </c>
      <c r="D24" s="298"/>
      <c r="E24" s="299"/>
      <c r="F24" s="389">
        <v>0.53972282677656147</v>
      </c>
      <c r="G24" s="390">
        <v>2.8928488381405295E-2</v>
      </c>
      <c r="H24" s="300">
        <f t="shared" si="0"/>
        <v>0</v>
      </c>
      <c r="I24" s="300">
        <f t="shared" si="0"/>
        <v>0</v>
      </c>
      <c r="J24" s="311">
        <f t="shared" si="1"/>
        <v>0</v>
      </c>
      <c r="K24" s="312">
        <f t="shared" si="2"/>
        <v>0</v>
      </c>
    </row>
    <row r="25" spans="2:11" ht="15" customHeight="1">
      <c r="B25" s="296" t="s">
        <v>97</v>
      </c>
      <c r="C25" s="297" t="s">
        <v>98</v>
      </c>
      <c r="D25" s="298"/>
      <c r="E25" s="299"/>
      <c r="F25" s="389">
        <v>0.61629578503747429</v>
      </c>
      <c r="G25" s="390">
        <v>4.3142289676209596E-2</v>
      </c>
      <c r="H25" s="300">
        <f t="shared" si="0"/>
        <v>0</v>
      </c>
      <c r="I25" s="300">
        <f t="shared" si="0"/>
        <v>0</v>
      </c>
      <c r="J25" s="311">
        <f t="shared" si="1"/>
        <v>0</v>
      </c>
      <c r="K25" s="312">
        <f t="shared" si="2"/>
        <v>0</v>
      </c>
    </row>
    <row r="26" spans="2:11" ht="15" customHeight="1">
      <c r="B26" s="296" t="s">
        <v>99</v>
      </c>
      <c r="C26" s="297" t="s">
        <v>100</v>
      </c>
      <c r="D26" s="298"/>
      <c r="E26" s="299"/>
      <c r="F26" s="389">
        <v>0.60450205313556593</v>
      </c>
      <c r="G26" s="390">
        <v>1.2070811026135712E-2</v>
      </c>
      <c r="H26" s="300">
        <f t="shared" si="0"/>
        <v>0</v>
      </c>
      <c r="I26" s="300">
        <f t="shared" si="0"/>
        <v>0</v>
      </c>
      <c r="J26" s="311">
        <f t="shared" si="1"/>
        <v>0</v>
      </c>
      <c r="K26" s="312">
        <f t="shared" si="2"/>
        <v>0</v>
      </c>
    </row>
    <row r="27" spans="2:11" ht="15" customHeight="1">
      <c r="B27" s="296" t="s">
        <v>101</v>
      </c>
      <c r="C27" s="297" t="s">
        <v>102</v>
      </c>
      <c r="D27" s="298"/>
      <c r="E27" s="299"/>
      <c r="F27" s="389">
        <v>0.32245901778563429</v>
      </c>
      <c r="G27" s="390">
        <v>1.7258944097999329E-2</v>
      </c>
      <c r="H27" s="300">
        <f t="shared" si="0"/>
        <v>0</v>
      </c>
      <c r="I27" s="300">
        <f t="shared" si="0"/>
        <v>0</v>
      </c>
      <c r="J27" s="311">
        <f t="shared" si="1"/>
        <v>0</v>
      </c>
      <c r="K27" s="312">
        <f t="shared" si="2"/>
        <v>0</v>
      </c>
    </row>
    <row r="28" spans="2:11" ht="15" customHeight="1">
      <c r="B28" s="296" t="s">
        <v>105</v>
      </c>
      <c r="C28" s="297" t="s">
        <v>335</v>
      </c>
      <c r="D28" s="298"/>
      <c r="E28" s="299"/>
      <c r="F28" s="389">
        <v>0.50628881511594281</v>
      </c>
      <c r="G28" s="390">
        <v>4.6819296731270138E-2</v>
      </c>
      <c r="H28" s="300">
        <f t="shared" si="0"/>
        <v>0</v>
      </c>
      <c r="I28" s="300">
        <f t="shared" si="0"/>
        <v>0</v>
      </c>
      <c r="J28" s="311">
        <f t="shared" si="1"/>
        <v>0</v>
      </c>
      <c r="K28" s="312">
        <f t="shared" si="2"/>
        <v>0</v>
      </c>
    </row>
    <row r="29" spans="2:11" ht="15" customHeight="1">
      <c r="B29" s="296" t="s">
        <v>106</v>
      </c>
      <c r="C29" s="297" t="s">
        <v>107</v>
      </c>
      <c r="D29" s="298"/>
      <c r="E29" s="299"/>
      <c r="F29" s="389">
        <v>0.55290948702713405</v>
      </c>
      <c r="G29" s="390">
        <v>2.5109922756981581E-2</v>
      </c>
      <c r="H29" s="300">
        <f t="shared" si="0"/>
        <v>0</v>
      </c>
      <c r="I29" s="300">
        <f t="shared" si="0"/>
        <v>0</v>
      </c>
      <c r="J29" s="311">
        <f t="shared" si="1"/>
        <v>0</v>
      </c>
      <c r="K29" s="312">
        <f t="shared" si="2"/>
        <v>0</v>
      </c>
    </row>
    <row r="30" spans="2:11" ht="15" customHeight="1">
      <c r="B30" s="296" t="s">
        <v>108</v>
      </c>
      <c r="C30" s="297" t="s">
        <v>109</v>
      </c>
      <c r="D30" s="298"/>
      <c r="E30" s="299"/>
      <c r="F30" s="389">
        <v>-6.3213027904036607E-4</v>
      </c>
      <c r="G30" s="390">
        <v>-3.0101441859065049E-5</v>
      </c>
      <c r="H30" s="300">
        <f t="shared" si="0"/>
        <v>0</v>
      </c>
      <c r="I30" s="300">
        <f t="shared" si="0"/>
        <v>0</v>
      </c>
      <c r="J30" s="311">
        <f t="shared" si="1"/>
        <v>0</v>
      </c>
      <c r="K30" s="312">
        <f t="shared" si="2"/>
        <v>0</v>
      </c>
    </row>
    <row r="31" spans="2:11" ht="15" customHeight="1">
      <c r="B31" s="296" t="s">
        <v>110</v>
      </c>
      <c r="C31" s="297" t="s">
        <v>111</v>
      </c>
      <c r="D31" s="298"/>
      <c r="E31" s="299"/>
      <c r="F31" s="389">
        <v>0.5778233240072006</v>
      </c>
      <c r="G31" s="390">
        <v>1.5670071789533044E-2</v>
      </c>
      <c r="H31" s="300">
        <f>$D31*F31</f>
        <v>0</v>
      </c>
      <c r="I31" s="300">
        <f t="shared" si="0"/>
        <v>0</v>
      </c>
      <c r="J31" s="311">
        <f t="shared" si="1"/>
        <v>0</v>
      </c>
      <c r="K31" s="312">
        <f t="shared" si="2"/>
        <v>0</v>
      </c>
    </row>
    <row r="32" spans="2:11" ht="15" customHeight="1">
      <c r="B32" s="296" t="s">
        <v>115</v>
      </c>
      <c r="C32" s="297" t="s">
        <v>116</v>
      </c>
      <c r="D32" s="298"/>
      <c r="E32" s="299"/>
      <c r="F32" s="389">
        <v>0.51708803702856532</v>
      </c>
      <c r="G32" s="390">
        <v>2.3062122414929831E-2</v>
      </c>
      <c r="H32" s="300">
        <f t="shared" si="0"/>
        <v>0</v>
      </c>
      <c r="I32" s="300">
        <f t="shared" si="0"/>
        <v>0</v>
      </c>
      <c r="J32" s="311">
        <f t="shared" si="1"/>
        <v>0</v>
      </c>
      <c r="K32" s="312">
        <f t="shared" si="2"/>
        <v>0</v>
      </c>
    </row>
    <row r="33" spans="2:11" ht="15" customHeight="1">
      <c r="B33" s="296" t="s">
        <v>118</v>
      </c>
      <c r="C33" s="297" t="s">
        <v>119</v>
      </c>
      <c r="D33" s="298"/>
      <c r="E33" s="299"/>
      <c r="F33" s="389">
        <v>0.49161546801590172</v>
      </c>
      <c r="G33" s="390">
        <v>9.4325984821105897E-3</v>
      </c>
      <c r="H33" s="300">
        <f t="shared" si="0"/>
        <v>0</v>
      </c>
      <c r="I33" s="300">
        <f t="shared" si="0"/>
        <v>0</v>
      </c>
      <c r="J33" s="311">
        <f t="shared" si="1"/>
        <v>0</v>
      </c>
      <c r="K33" s="312">
        <f t="shared" si="2"/>
        <v>0</v>
      </c>
    </row>
    <row r="34" spans="2:11" ht="15" customHeight="1">
      <c r="B34" s="296" t="s">
        <v>121</v>
      </c>
      <c r="C34" s="297" t="s">
        <v>122</v>
      </c>
      <c r="D34" s="298"/>
      <c r="E34" s="299"/>
      <c r="F34" s="389">
        <v>0.72975051264524948</v>
      </c>
      <c r="G34" s="390">
        <v>5.1691729323308268E-3</v>
      </c>
      <c r="H34" s="300">
        <f t="shared" si="0"/>
        <v>0</v>
      </c>
      <c r="I34" s="300">
        <f t="shared" si="0"/>
        <v>0</v>
      </c>
      <c r="J34" s="311">
        <f t="shared" si="1"/>
        <v>0</v>
      </c>
      <c r="K34" s="312">
        <f t="shared" si="2"/>
        <v>0</v>
      </c>
    </row>
    <row r="35" spans="2:11" ht="15" customHeight="1">
      <c r="B35" s="296" t="s">
        <v>123</v>
      </c>
      <c r="C35" s="297" t="s">
        <v>124</v>
      </c>
      <c r="D35" s="298"/>
      <c r="E35" s="299"/>
      <c r="F35" s="389">
        <v>0.72611417163271741</v>
      </c>
      <c r="G35" s="390">
        <v>5.6102613368558523E-3</v>
      </c>
      <c r="H35" s="300">
        <f t="shared" si="0"/>
        <v>0</v>
      </c>
      <c r="I35" s="300">
        <f t="shared" si="0"/>
        <v>0</v>
      </c>
      <c r="J35" s="311">
        <f t="shared" si="1"/>
        <v>0</v>
      </c>
      <c r="K35" s="312">
        <f t="shared" si="2"/>
        <v>0</v>
      </c>
    </row>
    <row r="36" spans="2:11" ht="15" customHeight="1">
      <c r="B36" s="296" t="s">
        <v>125</v>
      </c>
      <c r="C36" s="297" t="s">
        <v>126</v>
      </c>
      <c r="D36" s="298"/>
      <c r="E36" s="299"/>
      <c r="F36" s="389">
        <v>0.51190622734670987</v>
      </c>
      <c r="G36" s="390">
        <v>9.9435120977117604E-3</v>
      </c>
      <c r="H36" s="300">
        <f t="shared" si="0"/>
        <v>0</v>
      </c>
      <c r="I36" s="300">
        <f t="shared" si="0"/>
        <v>0</v>
      </c>
      <c r="J36" s="311">
        <f t="shared" si="1"/>
        <v>0</v>
      </c>
      <c r="K36" s="312">
        <f t="shared" si="2"/>
        <v>0</v>
      </c>
    </row>
    <row r="37" spans="2:11" ht="15" customHeight="1">
      <c r="B37" s="296" t="s">
        <v>127</v>
      </c>
      <c r="C37" s="297" t="s">
        <v>128</v>
      </c>
      <c r="D37" s="298"/>
      <c r="E37" s="299"/>
      <c r="F37" s="389">
        <v>0.39712135314159908</v>
      </c>
      <c r="G37" s="390">
        <v>7.7466403326890776E-3</v>
      </c>
      <c r="H37" s="300">
        <f t="shared" si="0"/>
        <v>0</v>
      </c>
      <c r="I37" s="300">
        <f t="shared" si="0"/>
        <v>0</v>
      </c>
      <c r="J37" s="311">
        <f t="shared" si="1"/>
        <v>0</v>
      </c>
      <c r="K37" s="312">
        <f t="shared" si="2"/>
        <v>0</v>
      </c>
    </row>
    <row r="38" spans="2:11" ht="15" customHeight="1">
      <c r="B38" s="296" t="s">
        <v>130</v>
      </c>
      <c r="C38" s="297" t="s">
        <v>336</v>
      </c>
      <c r="D38" s="298"/>
      <c r="E38" s="299"/>
      <c r="F38" s="389">
        <v>0.277694325607027</v>
      </c>
      <c r="G38" s="390">
        <v>8.4118576062658344E-3</v>
      </c>
      <c r="H38" s="300">
        <f t="shared" si="0"/>
        <v>0</v>
      </c>
      <c r="I38" s="300">
        <f t="shared" si="0"/>
        <v>0</v>
      </c>
      <c r="J38" s="311">
        <f t="shared" si="1"/>
        <v>0</v>
      </c>
      <c r="K38" s="312">
        <f t="shared" si="2"/>
        <v>0</v>
      </c>
    </row>
    <row r="39" spans="2:11" ht="15" customHeight="1">
      <c r="B39" s="296" t="s">
        <v>131</v>
      </c>
      <c r="C39" s="297" t="s">
        <v>132</v>
      </c>
      <c r="D39" s="298"/>
      <c r="E39" s="299"/>
      <c r="F39" s="389">
        <v>0.34811689677890412</v>
      </c>
      <c r="G39" s="390">
        <v>1.7245825306075872E-2</v>
      </c>
      <c r="H39" s="300">
        <f t="shared" si="0"/>
        <v>0</v>
      </c>
      <c r="I39" s="300">
        <f t="shared" si="0"/>
        <v>0</v>
      </c>
      <c r="J39" s="311">
        <f t="shared" si="1"/>
        <v>0</v>
      </c>
      <c r="K39" s="312">
        <f t="shared" si="2"/>
        <v>0</v>
      </c>
    </row>
    <row r="40" spans="2:11" ht="15" customHeight="1">
      <c r="B40" s="296" t="s">
        <v>133</v>
      </c>
      <c r="C40" s="297" t="s">
        <v>134</v>
      </c>
      <c r="D40" s="298"/>
      <c r="E40" s="299"/>
      <c r="F40" s="389">
        <v>0.5382036145107455</v>
      </c>
      <c r="G40" s="390">
        <v>2.3579961351525444E-2</v>
      </c>
      <c r="H40" s="300">
        <f t="shared" si="0"/>
        <v>0</v>
      </c>
      <c r="I40" s="300">
        <f t="shared" si="0"/>
        <v>0</v>
      </c>
      <c r="J40" s="311">
        <f t="shared" si="1"/>
        <v>0</v>
      </c>
      <c r="K40" s="312">
        <f t="shared" si="2"/>
        <v>0</v>
      </c>
    </row>
    <row r="41" spans="2:11" ht="15" customHeight="1">
      <c r="B41" s="296" t="s">
        <v>135</v>
      </c>
      <c r="C41" s="297" t="s">
        <v>136</v>
      </c>
      <c r="D41" s="298"/>
      <c r="E41" s="299"/>
      <c r="F41" s="389">
        <v>0</v>
      </c>
      <c r="G41" s="390">
        <v>0</v>
      </c>
      <c r="H41" s="300">
        <f t="shared" si="0"/>
        <v>0</v>
      </c>
      <c r="I41" s="300">
        <f t="shared" si="0"/>
        <v>0</v>
      </c>
      <c r="J41" s="311">
        <f t="shared" si="1"/>
        <v>0</v>
      </c>
      <c r="K41" s="312">
        <f t="shared" si="2"/>
        <v>0</v>
      </c>
    </row>
    <row r="42" spans="2:11" ht="15" customHeight="1">
      <c r="B42" s="296" t="s">
        <v>138</v>
      </c>
      <c r="C42" s="297" t="s">
        <v>427</v>
      </c>
      <c r="D42" s="298"/>
      <c r="E42" s="299"/>
      <c r="F42" s="389">
        <v>0</v>
      </c>
      <c r="G42" s="390">
        <v>0</v>
      </c>
      <c r="H42" s="300">
        <f t="shared" si="0"/>
        <v>0</v>
      </c>
      <c r="I42" s="300">
        <f t="shared" si="0"/>
        <v>0</v>
      </c>
      <c r="J42" s="311">
        <f t="shared" ref="J42:J44" si="3">D42-(H42+I42)</f>
        <v>0</v>
      </c>
      <c r="K42" s="312">
        <f t="shared" si="2"/>
        <v>0</v>
      </c>
    </row>
    <row r="43" spans="2:11" ht="15" customHeight="1">
      <c r="B43" s="296" t="s">
        <v>139</v>
      </c>
      <c r="C43" s="297" t="s">
        <v>140</v>
      </c>
      <c r="D43" s="298"/>
      <c r="E43" s="299"/>
      <c r="F43" s="389">
        <v>0</v>
      </c>
      <c r="G43" s="390">
        <v>0</v>
      </c>
      <c r="H43" s="300">
        <f t="shared" si="0"/>
        <v>0</v>
      </c>
      <c r="I43" s="300">
        <f t="shared" si="0"/>
        <v>0</v>
      </c>
      <c r="J43" s="311">
        <f t="shared" si="3"/>
        <v>0</v>
      </c>
      <c r="K43" s="312">
        <f t="shared" si="2"/>
        <v>0</v>
      </c>
    </row>
    <row r="44" spans="2:11" ht="15" customHeight="1">
      <c r="B44" s="296" t="s">
        <v>141</v>
      </c>
      <c r="C44" s="297" t="s">
        <v>142</v>
      </c>
      <c r="D44" s="298"/>
      <c r="E44" s="299"/>
      <c r="F44" s="389">
        <v>0</v>
      </c>
      <c r="G44" s="390">
        <v>0</v>
      </c>
      <c r="H44" s="300">
        <f t="shared" si="0"/>
        <v>0</v>
      </c>
      <c r="I44" s="300">
        <f>$D44*G44</f>
        <v>0</v>
      </c>
      <c r="J44" s="311">
        <f t="shared" si="3"/>
        <v>0</v>
      </c>
      <c r="K44" s="312">
        <f t="shared" si="2"/>
        <v>0</v>
      </c>
    </row>
    <row r="45" spans="2:11" ht="15" customHeight="1">
      <c r="B45" s="296" t="s">
        <v>143</v>
      </c>
      <c r="C45" s="297" t="s">
        <v>144</v>
      </c>
      <c r="D45" s="298"/>
      <c r="E45" s="299"/>
      <c r="F45" s="389">
        <v>-44.360819644382062</v>
      </c>
      <c r="G45" s="390">
        <v>0</v>
      </c>
      <c r="H45" s="301" t="s">
        <v>200</v>
      </c>
      <c r="I45" s="300">
        <f>$D45*G45</f>
        <v>0</v>
      </c>
      <c r="J45" s="313">
        <f>D45+H58-I45</f>
        <v>0</v>
      </c>
      <c r="K45" s="312">
        <f t="shared" si="2"/>
        <v>0</v>
      </c>
    </row>
    <row r="46" spans="2:11" ht="15" customHeight="1">
      <c r="B46" s="296" t="s">
        <v>145</v>
      </c>
      <c r="C46" s="297" t="s">
        <v>146</v>
      </c>
      <c r="D46" s="298"/>
      <c r="E46" s="299"/>
      <c r="F46" s="389">
        <v>0</v>
      </c>
      <c r="G46" s="390">
        <v>0</v>
      </c>
      <c r="H46" s="300">
        <f t="shared" si="0"/>
        <v>0</v>
      </c>
      <c r="I46" s="300">
        <f t="shared" si="0"/>
        <v>0</v>
      </c>
      <c r="J46" s="311">
        <f>D46-(H46+I46)</f>
        <v>0</v>
      </c>
      <c r="K46" s="312">
        <f t="shared" si="2"/>
        <v>0</v>
      </c>
    </row>
    <row r="47" spans="2:11" ht="15" customHeight="1">
      <c r="B47" s="296" t="s">
        <v>147</v>
      </c>
      <c r="C47" s="297" t="s">
        <v>148</v>
      </c>
      <c r="D47" s="298"/>
      <c r="E47" s="299"/>
      <c r="F47" s="389">
        <v>0</v>
      </c>
      <c r="G47" s="390">
        <v>0</v>
      </c>
      <c r="H47" s="300">
        <f t="shared" si="0"/>
        <v>0</v>
      </c>
      <c r="I47" s="300">
        <f t="shared" si="0"/>
        <v>0</v>
      </c>
      <c r="J47" s="311">
        <f>D47-(H47+I47)</f>
        <v>0</v>
      </c>
      <c r="K47" s="312">
        <f t="shared" si="2"/>
        <v>0</v>
      </c>
    </row>
    <row r="48" spans="2:11" ht="15" customHeight="1">
      <c r="B48" s="296" t="s">
        <v>88</v>
      </c>
      <c r="C48" s="297" t="s">
        <v>89</v>
      </c>
      <c r="D48" s="298"/>
      <c r="E48" s="299"/>
      <c r="F48" s="389">
        <v>0</v>
      </c>
      <c r="G48" s="390">
        <v>-0.3657093276523749</v>
      </c>
      <c r="H48" s="300">
        <f t="shared" si="0"/>
        <v>0</v>
      </c>
      <c r="I48" s="301" t="s">
        <v>200</v>
      </c>
      <c r="J48" s="313">
        <f>D48+I58-H48</f>
        <v>0</v>
      </c>
      <c r="K48" s="312">
        <f t="shared" si="2"/>
        <v>0</v>
      </c>
    </row>
    <row r="49" spans="2:11" ht="15" customHeight="1">
      <c r="B49" s="296" t="s">
        <v>149</v>
      </c>
      <c r="C49" s="297" t="s">
        <v>150</v>
      </c>
      <c r="D49" s="298"/>
      <c r="E49" s="299"/>
      <c r="F49" s="389">
        <v>8.6450461126606398E-2</v>
      </c>
      <c r="G49" s="390">
        <v>8.8370883316921459E-3</v>
      </c>
      <c r="H49" s="300">
        <f t="shared" si="0"/>
        <v>0</v>
      </c>
      <c r="I49" s="300">
        <f t="shared" si="0"/>
        <v>0</v>
      </c>
      <c r="J49" s="311">
        <f t="shared" si="1"/>
        <v>0</v>
      </c>
      <c r="K49" s="312">
        <f t="shared" si="2"/>
        <v>0</v>
      </c>
    </row>
    <row r="50" spans="2:11" ht="15" customHeight="1">
      <c r="B50" s="296" t="s">
        <v>152</v>
      </c>
      <c r="C50" s="297" t="s">
        <v>153</v>
      </c>
      <c r="D50" s="298"/>
      <c r="E50" s="299"/>
      <c r="F50" s="389">
        <v>0</v>
      </c>
      <c r="G50" s="390">
        <v>0</v>
      </c>
      <c r="H50" s="300">
        <f t="shared" si="0"/>
        <v>0</v>
      </c>
      <c r="I50" s="300">
        <f t="shared" si="0"/>
        <v>0</v>
      </c>
      <c r="J50" s="311">
        <f t="shared" si="1"/>
        <v>0</v>
      </c>
      <c r="K50" s="312">
        <f t="shared" si="2"/>
        <v>0</v>
      </c>
    </row>
    <row r="51" spans="2:11" ht="15" customHeight="1">
      <c r="B51" s="296" t="s">
        <v>154</v>
      </c>
      <c r="C51" s="297" t="s">
        <v>155</v>
      </c>
      <c r="D51" s="298"/>
      <c r="E51" s="299"/>
      <c r="F51" s="389">
        <v>0</v>
      </c>
      <c r="G51" s="390">
        <v>1.4171932436087947E-5</v>
      </c>
      <c r="H51" s="300">
        <f t="shared" si="0"/>
        <v>0</v>
      </c>
      <c r="I51" s="300">
        <f t="shared" si="0"/>
        <v>0</v>
      </c>
      <c r="J51" s="311">
        <f t="shared" si="1"/>
        <v>0</v>
      </c>
      <c r="K51" s="312">
        <f t="shared" si="2"/>
        <v>0</v>
      </c>
    </row>
    <row r="52" spans="2:11" ht="15" customHeight="1">
      <c r="B52" s="296" t="s">
        <v>156</v>
      </c>
      <c r="C52" s="297" t="s">
        <v>157</v>
      </c>
      <c r="D52" s="298"/>
      <c r="E52" s="299"/>
      <c r="F52" s="389">
        <v>0</v>
      </c>
      <c r="G52" s="390">
        <v>0</v>
      </c>
      <c r="H52" s="300">
        <f t="shared" si="0"/>
        <v>0</v>
      </c>
      <c r="I52" s="300">
        <f t="shared" si="0"/>
        <v>0</v>
      </c>
      <c r="J52" s="311">
        <f t="shared" si="1"/>
        <v>0</v>
      </c>
      <c r="K52" s="312">
        <f t="shared" si="2"/>
        <v>0</v>
      </c>
    </row>
    <row r="53" spans="2:11" ht="15" customHeight="1">
      <c r="B53" s="296" t="s">
        <v>158</v>
      </c>
      <c r="C53" s="297" t="s">
        <v>337</v>
      </c>
      <c r="D53" s="298"/>
      <c r="E53" s="299"/>
      <c r="F53" s="389">
        <v>0</v>
      </c>
      <c r="G53" s="390">
        <v>0</v>
      </c>
      <c r="H53" s="300">
        <f t="shared" ref="H53:H55" si="4">$D53*F53</f>
        <v>0</v>
      </c>
      <c r="I53" s="300">
        <f t="shared" ref="I53:I57" si="5">$D53*G53</f>
        <v>0</v>
      </c>
      <c r="J53" s="311">
        <f t="shared" ref="J53:J55" si="6">D53-(H53+I53)</f>
        <v>0</v>
      </c>
      <c r="K53" s="312">
        <f t="shared" ref="K53:K55" si="7">E53+J53</f>
        <v>0</v>
      </c>
    </row>
    <row r="54" spans="2:11" ht="15" customHeight="1">
      <c r="B54" s="296" t="s">
        <v>103</v>
      </c>
      <c r="C54" s="297" t="s">
        <v>104</v>
      </c>
      <c r="D54" s="298"/>
      <c r="E54" s="299"/>
      <c r="F54" s="389">
        <v>0</v>
      </c>
      <c r="G54" s="390">
        <v>0</v>
      </c>
      <c r="H54" s="300">
        <f t="shared" si="4"/>
        <v>0</v>
      </c>
      <c r="I54" s="300">
        <f t="shared" si="5"/>
        <v>0</v>
      </c>
      <c r="J54" s="311">
        <f t="shared" si="6"/>
        <v>0</v>
      </c>
      <c r="K54" s="312">
        <f t="shared" si="7"/>
        <v>0</v>
      </c>
    </row>
    <row r="55" spans="2:11" ht="15" customHeight="1">
      <c r="B55" s="296" t="s">
        <v>113</v>
      </c>
      <c r="C55" s="297" t="s">
        <v>114</v>
      </c>
      <c r="D55" s="298"/>
      <c r="E55" s="299"/>
      <c r="F55" s="389">
        <v>0</v>
      </c>
      <c r="G55" s="390">
        <v>0</v>
      </c>
      <c r="H55" s="300">
        <f t="shared" si="4"/>
        <v>0</v>
      </c>
      <c r="I55" s="300">
        <f t="shared" si="5"/>
        <v>0</v>
      </c>
      <c r="J55" s="311">
        <f t="shared" si="6"/>
        <v>0</v>
      </c>
      <c r="K55" s="312">
        <f t="shared" si="7"/>
        <v>0</v>
      </c>
    </row>
    <row r="56" spans="2:11" ht="15" customHeight="1">
      <c r="B56" s="296" t="s">
        <v>159</v>
      </c>
      <c r="C56" s="297" t="s">
        <v>160</v>
      </c>
      <c r="D56" s="298"/>
      <c r="E56" s="299"/>
      <c r="F56" s="389">
        <v>0</v>
      </c>
      <c r="G56" s="390">
        <v>0</v>
      </c>
      <c r="H56" s="300">
        <f t="shared" si="0"/>
        <v>0</v>
      </c>
      <c r="I56" s="300">
        <f t="shared" si="5"/>
        <v>0</v>
      </c>
      <c r="J56" s="311">
        <f t="shared" si="1"/>
        <v>0</v>
      </c>
      <c r="K56" s="312">
        <f t="shared" si="2"/>
        <v>0</v>
      </c>
    </row>
    <row r="57" spans="2:11" ht="15" customHeight="1">
      <c r="B57" s="302" t="s">
        <v>161</v>
      </c>
      <c r="C57" s="303" t="s">
        <v>162</v>
      </c>
      <c r="D57" s="304"/>
      <c r="E57" s="305"/>
      <c r="F57" s="391">
        <v>2.9791459781529295E-2</v>
      </c>
      <c r="G57" s="392">
        <v>6.7527308838133071E-2</v>
      </c>
      <c r="H57" s="306">
        <f>$D57*F57</f>
        <v>0</v>
      </c>
      <c r="I57" s="306">
        <f t="shared" si="5"/>
        <v>0</v>
      </c>
      <c r="J57" s="314">
        <f t="shared" si="1"/>
        <v>0</v>
      </c>
      <c r="K57" s="315">
        <f t="shared" si="2"/>
        <v>0</v>
      </c>
    </row>
    <row r="58" spans="2:11" ht="15" customHeight="1">
      <c r="B58" s="192"/>
      <c r="C58" s="253" t="s">
        <v>54</v>
      </c>
      <c r="D58" s="307">
        <f>SUM(D21:D57)</f>
        <v>0</v>
      </c>
      <c r="E58" s="308">
        <f>SUM(E21:E57)</f>
        <v>0</v>
      </c>
      <c r="F58" s="253"/>
      <c r="G58" s="260"/>
      <c r="H58" s="307">
        <f>SUM(H21:H57)</f>
        <v>0</v>
      </c>
      <c r="I58" s="307">
        <f>SUM(I21:I57)</f>
        <v>0</v>
      </c>
      <c r="J58" s="316">
        <f>SUM(J21:J57)</f>
        <v>0</v>
      </c>
      <c r="K58" s="317">
        <f t="shared" ref="K58" si="8">SUM(K21:K57)</f>
        <v>0</v>
      </c>
    </row>
  </sheetData>
  <mergeCells count="4">
    <mergeCell ref="B2:C2"/>
    <mergeCell ref="D18:E18"/>
    <mergeCell ref="J18:J19"/>
    <mergeCell ref="K18:K19"/>
  </mergeCells>
  <phoneticPr fontId="23"/>
  <pageMargins left="0.39370078740157499" right="0.39370078740157499" top="0.59055118110236204" bottom="0.39370078740157499" header="0.196850393700787" footer="0.196850393700787"/>
  <pageSetup paperSize="9" scale="6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M47"/>
  <sheetViews>
    <sheetView showGridLines="0" zoomScale="80" zoomScaleNormal="80" workbookViewId="0">
      <selection activeCell="B2" sqref="B2:C2"/>
    </sheetView>
  </sheetViews>
  <sheetFormatPr defaultColWidth="9" defaultRowHeight="15" customHeight="1"/>
  <cols>
    <col min="1" max="1" width="1.59765625" style="104" customWidth="1"/>
    <col min="2" max="2" width="3.73046875" style="104" customWidth="1"/>
    <col min="3" max="3" width="27.59765625" style="104" customWidth="1"/>
    <col min="4" max="5" width="15.59765625" style="104" customWidth="1"/>
    <col min="6" max="6" width="4.59765625" style="104" customWidth="1"/>
    <col min="7" max="7" width="15.59765625" style="104" customWidth="1"/>
    <col min="8" max="8" width="4.59765625" style="104" customWidth="1"/>
    <col min="9" max="14" width="11.59765625" style="104" customWidth="1"/>
    <col min="15" max="16384" width="9" style="104"/>
  </cols>
  <sheetData>
    <row r="1" spans="2:13" ht="7.5" customHeight="1"/>
    <row r="2" spans="2:13" ht="30" customHeight="1">
      <c r="B2" s="434" t="s">
        <v>201</v>
      </c>
      <c r="C2" s="435"/>
    </row>
    <row r="3" spans="2:13" ht="7.5" customHeight="1"/>
    <row r="4" spans="2:13" ht="30" customHeight="1">
      <c r="B4" s="43" t="s">
        <v>202</v>
      </c>
    </row>
    <row r="5" spans="2:13" ht="15" customHeight="1">
      <c r="C5" s="273" t="s">
        <v>203</v>
      </c>
    </row>
    <row r="6" spans="2:13" ht="15" customHeight="1">
      <c r="C6" s="104" t="s">
        <v>204</v>
      </c>
      <c r="D6" s="105"/>
      <c r="E6" s="105"/>
      <c r="F6" s="105"/>
      <c r="G6" s="105"/>
      <c r="H6" s="105"/>
    </row>
    <row r="7" spans="2:13" ht="15" customHeight="1">
      <c r="C7" s="263" t="s">
        <v>475</v>
      </c>
    </row>
    <row r="8" spans="2:13" ht="15" customHeight="1">
      <c r="C8" s="105"/>
      <c r="G8" s="203" t="s">
        <v>205</v>
      </c>
    </row>
    <row r="9" spans="2:13" ht="15" customHeight="1">
      <c r="B9" s="274"/>
      <c r="C9" s="275"/>
      <c r="D9" s="166" t="s">
        <v>206</v>
      </c>
      <c r="E9" s="166" t="s">
        <v>207</v>
      </c>
      <c r="G9" s="166" t="s">
        <v>208</v>
      </c>
      <c r="H9" s="203"/>
      <c r="K9" s="289"/>
    </row>
    <row r="10" spans="2:13" ht="15" customHeight="1">
      <c r="B10" s="276"/>
      <c r="C10" s="277" t="s">
        <v>191</v>
      </c>
      <c r="D10" s="258" t="s">
        <v>209</v>
      </c>
      <c r="E10" s="258" t="s">
        <v>209</v>
      </c>
      <c r="G10" s="258" t="s">
        <v>209</v>
      </c>
      <c r="H10" s="203"/>
    </row>
    <row r="11" spans="2:13" ht="15" customHeight="1">
      <c r="B11" s="278" t="s">
        <v>90</v>
      </c>
      <c r="C11" s="278" t="s">
        <v>333</v>
      </c>
      <c r="D11" s="279">
        <v>0.62780468282438129</v>
      </c>
      <c r="E11" s="280"/>
      <c r="G11" s="393">
        <v>0.62780468282438129</v>
      </c>
      <c r="H11" s="281"/>
      <c r="I11" s="104" t="s">
        <v>471</v>
      </c>
      <c r="J11" s="289"/>
    </row>
    <row r="12" spans="2:13" ht="15" customHeight="1">
      <c r="B12" s="282" t="s">
        <v>91</v>
      </c>
      <c r="C12" s="282" t="s">
        <v>92</v>
      </c>
      <c r="D12" s="283">
        <v>0.25723868557357565</v>
      </c>
      <c r="E12" s="284"/>
      <c r="G12" s="394">
        <v>0.25723868557357565</v>
      </c>
      <c r="H12" s="281"/>
      <c r="I12" s="105" t="s">
        <v>472</v>
      </c>
    </row>
    <row r="13" spans="2:13" ht="15" customHeight="1">
      <c r="B13" s="282" t="s">
        <v>93</v>
      </c>
      <c r="C13" s="282" t="s">
        <v>94</v>
      </c>
      <c r="D13" s="283">
        <v>0.2122137444769252</v>
      </c>
      <c r="E13" s="284"/>
      <c r="G13" s="394">
        <v>0.2122137444769252</v>
      </c>
      <c r="H13" s="281"/>
      <c r="I13" s="105" t="s">
        <v>473</v>
      </c>
      <c r="L13" s="273"/>
      <c r="M13" s="273"/>
    </row>
    <row r="14" spans="2:13" ht="15" customHeight="1">
      <c r="B14" s="282" t="s">
        <v>95</v>
      </c>
      <c r="C14" s="282" t="s">
        <v>96</v>
      </c>
      <c r="D14" s="283">
        <v>5.5627956146506286E-2</v>
      </c>
      <c r="E14" s="284"/>
      <c r="G14" s="394">
        <v>5.5627956146506286E-2</v>
      </c>
      <c r="H14" s="281"/>
      <c r="L14" s="273"/>
      <c r="M14" s="273"/>
    </row>
    <row r="15" spans="2:13" ht="15" customHeight="1">
      <c r="B15" s="282" t="s">
        <v>97</v>
      </c>
      <c r="C15" s="282" t="s">
        <v>98</v>
      </c>
      <c r="D15" s="283">
        <v>0.27756798630565793</v>
      </c>
      <c r="E15" s="284"/>
      <c r="G15" s="394">
        <v>0.27756798630565793</v>
      </c>
      <c r="H15" s="281"/>
      <c r="I15" s="104" t="s">
        <v>474</v>
      </c>
      <c r="K15" s="273"/>
      <c r="L15" s="273"/>
      <c r="M15" s="273"/>
    </row>
    <row r="16" spans="2:13" ht="15" customHeight="1">
      <c r="B16" s="282" t="s">
        <v>99</v>
      </c>
      <c r="C16" s="282" t="s">
        <v>100</v>
      </c>
      <c r="D16" s="283">
        <v>6.5139984501361159E-2</v>
      </c>
      <c r="E16" s="284"/>
      <c r="G16" s="394">
        <v>6.5139984501361159E-2</v>
      </c>
      <c r="H16" s="281"/>
      <c r="I16" s="104" t="s">
        <v>476</v>
      </c>
      <c r="K16" s="273"/>
      <c r="L16" s="273"/>
      <c r="M16" s="273"/>
    </row>
    <row r="17" spans="2:13" ht="15" customHeight="1">
      <c r="B17" s="282" t="s">
        <v>101</v>
      </c>
      <c r="C17" s="282" t="s">
        <v>102</v>
      </c>
      <c r="D17" s="283">
        <v>4.820622709513267E-2</v>
      </c>
      <c r="E17" s="284"/>
      <c r="G17" s="394">
        <v>4.820622709513267E-2</v>
      </c>
      <c r="H17" s="281"/>
      <c r="J17" s="273"/>
      <c r="K17" s="273"/>
      <c r="L17" s="273"/>
      <c r="M17" s="273"/>
    </row>
    <row r="18" spans="2:13" ht="15" customHeight="1">
      <c r="B18" s="282" t="s">
        <v>105</v>
      </c>
      <c r="C18" s="282" t="s">
        <v>335</v>
      </c>
      <c r="D18" s="283">
        <v>0.21389584463240974</v>
      </c>
      <c r="E18" s="284"/>
      <c r="G18" s="394">
        <v>0.21389584463240974</v>
      </c>
      <c r="H18" s="281"/>
      <c r="J18" s="273"/>
      <c r="K18" s="273"/>
      <c r="L18" s="273"/>
      <c r="M18" s="273"/>
    </row>
    <row r="19" spans="2:13" ht="15" customHeight="1">
      <c r="B19" s="282" t="s">
        <v>106</v>
      </c>
      <c r="C19" s="282" t="s">
        <v>107</v>
      </c>
      <c r="D19" s="283">
        <v>0.46618945689946534</v>
      </c>
      <c r="E19" s="284"/>
      <c r="G19" s="394">
        <v>0.46618945689946534</v>
      </c>
      <c r="H19" s="281"/>
      <c r="J19" s="273"/>
      <c r="K19" s="273"/>
      <c r="L19" s="273"/>
      <c r="M19" s="273"/>
    </row>
    <row r="20" spans="2:13" ht="15" customHeight="1">
      <c r="B20" s="282" t="s">
        <v>108</v>
      </c>
      <c r="C20" s="282" t="s">
        <v>109</v>
      </c>
      <c r="D20" s="283">
        <v>0.20307912804271944</v>
      </c>
      <c r="E20" s="284"/>
      <c r="G20" s="394">
        <v>0.20307912804271944</v>
      </c>
      <c r="H20" s="281"/>
      <c r="J20" s="273"/>
      <c r="K20" s="273"/>
      <c r="L20" s="273"/>
      <c r="M20" s="273"/>
    </row>
    <row r="21" spans="2:13" ht="15" customHeight="1">
      <c r="B21" s="282" t="s">
        <v>110</v>
      </c>
      <c r="C21" s="282" t="s">
        <v>111</v>
      </c>
      <c r="D21" s="283">
        <v>2.7976942626325774E-2</v>
      </c>
      <c r="E21" s="284"/>
      <c r="G21" s="394">
        <v>2.7976942626325774E-2</v>
      </c>
      <c r="H21" s="281"/>
      <c r="J21" s="273"/>
      <c r="K21" s="273"/>
      <c r="L21" s="273"/>
      <c r="M21" s="273"/>
    </row>
    <row r="22" spans="2:13" ht="15" customHeight="1">
      <c r="B22" s="282" t="s">
        <v>115</v>
      </c>
      <c r="C22" s="282" t="s">
        <v>116</v>
      </c>
      <c r="D22" s="283">
        <v>0.42732380685033433</v>
      </c>
      <c r="E22" s="284"/>
      <c r="G22" s="394">
        <v>0.42732380685033433</v>
      </c>
      <c r="H22" s="281"/>
      <c r="J22" s="273"/>
      <c r="K22" s="273"/>
      <c r="L22" s="273"/>
      <c r="M22" s="273"/>
    </row>
    <row r="23" spans="2:13" ht="15" customHeight="1">
      <c r="B23" s="282" t="s">
        <v>118</v>
      </c>
      <c r="C23" s="282" t="s">
        <v>119</v>
      </c>
      <c r="D23" s="283">
        <v>8.8292543489505326E-2</v>
      </c>
      <c r="E23" s="284"/>
      <c r="G23" s="394">
        <v>8.8292543489505326E-2</v>
      </c>
      <c r="H23" s="281"/>
      <c r="J23" s="273"/>
      <c r="K23" s="273"/>
      <c r="L23" s="273"/>
      <c r="M23" s="273"/>
    </row>
    <row r="24" spans="2:13" ht="15" customHeight="1">
      <c r="B24" s="282" t="s">
        <v>121</v>
      </c>
      <c r="C24" s="282" t="s">
        <v>122</v>
      </c>
      <c r="D24" s="283">
        <v>0.10393255726768513</v>
      </c>
      <c r="E24" s="285"/>
      <c r="G24" s="394">
        <v>0.10393255726768513</v>
      </c>
      <c r="H24" s="281"/>
      <c r="J24" s="273"/>
      <c r="K24" s="273"/>
      <c r="L24" s="273"/>
      <c r="M24" s="273"/>
    </row>
    <row r="25" spans="2:13" ht="15" customHeight="1">
      <c r="B25" s="282" t="s">
        <v>123</v>
      </c>
      <c r="C25" s="282" t="s">
        <v>124</v>
      </c>
      <c r="D25" s="283">
        <v>0.10685113279168157</v>
      </c>
      <c r="E25" s="285"/>
      <c r="G25" s="394">
        <v>0.10685113279168157</v>
      </c>
      <c r="H25" s="281"/>
      <c r="J25" s="273"/>
      <c r="K25" s="273"/>
      <c r="L25" s="273"/>
      <c r="M25" s="273"/>
    </row>
    <row r="26" spans="2:13" ht="15" customHeight="1">
      <c r="B26" s="282" t="s">
        <v>125</v>
      </c>
      <c r="C26" s="282" t="s">
        <v>126</v>
      </c>
      <c r="D26" s="283">
        <v>2.4384539635647462E-2</v>
      </c>
      <c r="E26" s="285"/>
      <c r="G26" s="394">
        <v>2.4384539635647462E-2</v>
      </c>
      <c r="H26" s="281"/>
      <c r="J26" s="273"/>
      <c r="K26" s="273"/>
      <c r="L26" s="273"/>
      <c r="M26" s="273"/>
    </row>
    <row r="27" spans="2:13" ht="15" customHeight="1">
      <c r="B27" s="282" t="s">
        <v>127</v>
      </c>
      <c r="C27" s="282" t="s">
        <v>128</v>
      </c>
      <c r="D27" s="283">
        <v>0.10686079920052183</v>
      </c>
      <c r="E27" s="285"/>
      <c r="G27" s="394">
        <v>0.10686079920052183</v>
      </c>
      <c r="H27" s="281"/>
      <c r="J27" s="273"/>
      <c r="K27" s="273"/>
      <c r="L27" s="273"/>
      <c r="M27" s="273"/>
    </row>
    <row r="28" spans="2:13" ht="15" customHeight="1">
      <c r="B28" s="282" t="s">
        <v>130</v>
      </c>
      <c r="C28" s="282" t="s">
        <v>336</v>
      </c>
      <c r="D28" s="283">
        <v>5.704792820316984E-2</v>
      </c>
      <c r="E28" s="285"/>
      <c r="G28" s="394">
        <v>5.704792820316984E-2</v>
      </c>
      <c r="H28" s="281"/>
      <c r="J28" s="273"/>
      <c r="K28" s="273"/>
      <c r="L28" s="273"/>
      <c r="M28" s="273"/>
    </row>
    <row r="29" spans="2:13" ht="15" customHeight="1">
      <c r="B29" s="282" t="s">
        <v>131</v>
      </c>
      <c r="C29" s="282" t="s">
        <v>132</v>
      </c>
      <c r="D29" s="283">
        <v>0.11276356864195325</v>
      </c>
      <c r="E29" s="285"/>
      <c r="G29" s="394">
        <v>0.11276356864195325</v>
      </c>
      <c r="H29" s="281"/>
      <c r="J29" s="273"/>
      <c r="K29" s="273"/>
      <c r="L29" s="273"/>
      <c r="M29" s="273"/>
    </row>
    <row r="30" spans="2:13" ht="15" customHeight="1">
      <c r="B30" s="282" t="s">
        <v>133</v>
      </c>
      <c r="C30" s="282" t="s">
        <v>134</v>
      </c>
      <c r="D30" s="283">
        <v>0.28561206109507253</v>
      </c>
      <c r="E30" s="285"/>
      <c r="G30" s="394">
        <v>0.28561206109507253</v>
      </c>
      <c r="H30" s="281"/>
      <c r="J30" s="273"/>
      <c r="K30" s="273"/>
      <c r="L30" s="273"/>
      <c r="M30" s="273"/>
    </row>
    <row r="31" spans="2:13" ht="15" customHeight="1">
      <c r="B31" s="282" t="s">
        <v>135</v>
      </c>
      <c r="C31" s="282" t="s">
        <v>136</v>
      </c>
      <c r="D31" s="283">
        <v>1</v>
      </c>
      <c r="E31" s="285"/>
      <c r="G31" s="394">
        <v>1</v>
      </c>
      <c r="H31" s="281"/>
      <c r="J31" s="273"/>
      <c r="K31" s="273"/>
      <c r="L31" s="273"/>
      <c r="M31" s="273"/>
    </row>
    <row r="32" spans="2:13" ht="15" customHeight="1">
      <c r="B32" s="282" t="s">
        <v>138</v>
      </c>
      <c r="C32" s="282" t="s">
        <v>427</v>
      </c>
      <c r="D32" s="283">
        <v>0.86077830778707221</v>
      </c>
      <c r="E32" s="285"/>
      <c r="G32" s="394">
        <v>0.86077830778707221</v>
      </c>
      <c r="H32" s="281"/>
      <c r="J32" s="273"/>
      <c r="K32" s="273"/>
      <c r="L32" s="273"/>
      <c r="M32" s="273"/>
    </row>
    <row r="33" spans="2:13" ht="15" customHeight="1">
      <c r="B33" s="282" t="s">
        <v>139</v>
      </c>
      <c r="C33" s="282" t="s">
        <v>140</v>
      </c>
      <c r="D33" s="283">
        <v>0.99991566993211434</v>
      </c>
      <c r="E33" s="285"/>
      <c r="G33" s="394">
        <v>0.99991566993211434</v>
      </c>
      <c r="H33" s="281"/>
      <c r="J33" s="273"/>
      <c r="K33" s="273"/>
      <c r="L33" s="273"/>
      <c r="M33" s="273"/>
    </row>
    <row r="34" spans="2:13" ht="15" customHeight="1">
      <c r="B34" s="282" t="s">
        <v>141</v>
      </c>
      <c r="C34" s="282" t="s">
        <v>142</v>
      </c>
      <c r="D34" s="283">
        <v>0.99998188405797106</v>
      </c>
      <c r="E34" s="285"/>
      <c r="G34" s="394">
        <v>0.99998188405797106</v>
      </c>
      <c r="H34" s="281"/>
      <c r="J34" s="273"/>
      <c r="K34" s="273"/>
      <c r="L34" s="273"/>
      <c r="M34" s="273"/>
    </row>
    <row r="35" spans="2:13" ht="15" customHeight="1">
      <c r="B35" s="282" t="s">
        <v>143</v>
      </c>
      <c r="C35" s="282" t="s">
        <v>144</v>
      </c>
      <c r="D35" s="283">
        <v>0.60933703013846852</v>
      </c>
      <c r="E35" s="285"/>
      <c r="G35" s="394">
        <v>0.60933703013846852</v>
      </c>
      <c r="H35" s="281"/>
      <c r="J35" s="273"/>
      <c r="K35" s="273"/>
      <c r="L35" s="273"/>
      <c r="M35" s="273"/>
    </row>
    <row r="36" spans="2:13" ht="15" customHeight="1">
      <c r="B36" s="282" t="s">
        <v>145</v>
      </c>
      <c r="C36" s="282" t="s">
        <v>146</v>
      </c>
      <c r="D36" s="283">
        <v>0.96476502732240432</v>
      </c>
      <c r="E36" s="285"/>
      <c r="G36" s="394">
        <v>0.96476502732240432</v>
      </c>
      <c r="H36" s="281"/>
      <c r="J36" s="273"/>
      <c r="K36" s="273"/>
      <c r="L36" s="273"/>
      <c r="M36" s="273"/>
    </row>
    <row r="37" spans="2:13" ht="15" customHeight="1">
      <c r="B37" s="282" t="s">
        <v>147</v>
      </c>
      <c r="C37" s="282" t="s">
        <v>148</v>
      </c>
      <c r="D37" s="283">
        <v>0.9339803313302355</v>
      </c>
      <c r="E37" s="285"/>
      <c r="G37" s="394">
        <v>0.9339803313302355</v>
      </c>
      <c r="H37" s="281"/>
      <c r="J37" s="273"/>
      <c r="K37" s="273"/>
      <c r="L37" s="273"/>
      <c r="M37" s="273"/>
    </row>
    <row r="38" spans="2:13" ht="15" customHeight="1">
      <c r="B38" s="282" t="s">
        <v>88</v>
      </c>
      <c r="C38" s="282" t="s">
        <v>89</v>
      </c>
      <c r="D38" s="284">
        <v>1</v>
      </c>
      <c r="E38" s="285"/>
      <c r="G38" s="394">
        <v>0.70642806420327542</v>
      </c>
      <c r="H38" s="281"/>
      <c r="J38" s="273"/>
      <c r="K38" s="273"/>
      <c r="L38" s="273"/>
      <c r="M38" s="273"/>
    </row>
    <row r="39" spans="2:13" ht="15" customHeight="1">
      <c r="B39" s="282" t="s">
        <v>149</v>
      </c>
      <c r="C39" s="282" t="s">
        <v>150</v>
      </c>
      <c r="D39" s="283">
        <v>0.49767822585715848</v>
      </c>
      <c r="E39" s="285"/>
      <c r="G39" s="394">
        <v>0.49767822585715848</v>
      </c>
      <c r="H39" s="281"/>
      <c r="K39" s="273"/>
      <c r="L39" s="273"/>
      <c r="M39" s="273"/>
    </row>
    <row r="40" spans="2:13" ht="15" customHeight="1">
      <c r="B40" s="282" t="s">
        <v>152</v>
      </c>
      <c r="C40" s="282" t="s">
        <v>153</v>
      </c>
      <c r="D40" s="283">
        <v>1</v>
      </c>
      <c r="E40" s="285"/>
      <c r="G40" s="394">
        <v>1</v>
      </c>
      <c r="H40" s="281"/>
      <c r="J40" s="273"/>
      <c r="K40" s="273"/>
      <c r="L40" s="273"/>
      <c r="M40" s="273"/>
    </row>
    <row r="41" spans="2:13" ht="15" customHeight="1">
      <c r="B41" s="282" t="s">
        <v>154</v>
      </c>
      <c r="C41" s="282" t="s">
        <v>155</v>
      </c>
      <c r="D41" s="283">
        <v>0.85839879990377954</v>
      </c>
      <c r="E41" s="285"/>
      <c r="G41" s="394">
        <v>0.85839879990377954</v>
      </c>
      <c r="H41" s="281"/>
      <c r="J41" s="273"/>
      <c r="K41" s="273"/>
      <c r="L41" s="273"/>
      <c r="M41" s="273"/>
    </row>
    <row r="42" spans="2:13" ht="15" customHeight="1">
      <c r="B42" s="282" t="s">
        <v>156</v>
      </c>
      <c r="C42" s="282" t="s">
        <v>157</v>
      </c>
      <c r="D42" s="283">
        <v>0.99997610078299815</v>
      </c>
      <c r="E42" s="285"/>
      <c r="G42" s="394">
        <v>0.99997610078299815</v>
      </c>
      <c r="H42" s="281"/>
      <c r="J42" s="273"/>
      <c r="K42" s="273"/>
      <c r="L42" s="273"/>
      <c r="M42" s="273"/>
    </row>
    <row r="43" spans="2:13" ht="15" customHeight="1">
      <c r="B43" s="282" t="s">
        <v>158</v>
      </c>
      <c r="C43" s="282" t="s">
        <v>337</v>
      </c>
      <c r="D43" s="283">
        <v>0.99253150057273765</v>
      </c>
      <c r="E43" s="285"/>
      <c r="G43" s="394">
        <v>0.99253150057273765</v>
      </c>
      <c r="H43" s="281"/>
      <c r="J43" s="273"/>
      <c r="K43" s="273"/>
      <c r="L43" s="273"/>
      <c r="M43" s="273"/>
    </row>
    <row r="44" spans="2:13" ht="15" customHeight="1">
      <c r="B44" s="282" t="s">
        <v>103</v>
      </c>
      <c r="C44" s="282" t="s">
        <v>104</v>
      </c>
      <c r="D44" s="283">
        <v>0.60457295059360194</v>
      </c>
      <c r="E44" s="285"/>
      <c r="G44" s="394">
        <v>0.60457295059360194</v>
      </c>
      <c r="H44" s="281"/>
      <c r="J44" s="273"/>
      <c r="K44" s="273"/>
      <c r="L44" s="273"/>
      <c r="M44" s="273"/>
    </row>
    <row r="45" spans="2:13" ht="15" customHeight="1">
      <c r="B45" s="282" t="s">
        <v>113</v>
      </c>
      <c r="C45" s="282" t="s">
        <v>114</v>
      </c>
      <c r="D45" s="284">
        <v>1</v>
      </c>
      <c r="E45" s="285"/>
      <c r="G45" s="394">
        <v>0.84032592835807896</v>
      </c>
      <c r="H45" s="281"/>
      <c r="J45" s="273"/>
      <c r="K45" s="273"/>
      <c r="L45" s="273"/>
      <c r="M45" s="273"/>
    </row>
    <row r="46" spans="2:13" ht="15" customHeight="1">
      <c r="B46" s="282" t="s">
        <v>159</v>
      </c>
      <c r="C46" s="282" t="s">
        <v>160</v>
      </c>
      <c r="D46" s="283">
        <v>1</v>
      </c>
      <c r="E46" s="285"/>
      <c r="G46" s="394">
        <v>1</v>
      </c>
      <c r="H46" s="281"/>
      <c r="J46" s="273"/>
      <c r="K46" s="273"/>
      <c r="L46" s="273"/>
      <c r="M46" s="273"/>
    </row>
    <row r="47" spans="2:13" ht="15" customHeight="1">
      <c r="B47" s="286" t="s">
        <v>161</v>
      </c>
      <c r="C47" s="286" t="s">
        <v>162</v>
      </c>
      <c r="D47" s="287">
        <v>0.73445887910672103</v>
      </c>
      <c r="E47" s="288"/>
      <c r="G47" s="395">
        <v>0.73445887910672103</v>
      </c>
      <c r="H47" s="281"/>
      <c r="J47" s="273"/>
      <c r="K47" s="273"/>
      <c r="L47" s="273"/>
      <c r="M47" s="273"/>
    </row>
  </sheetData>
  <mergeCells count="1">
    <mergeCell ref="B2:C2"/>
  </mergeCells>
  <phoneticPr fontId="23"/>
  <pageMargins left="0.39370078740157499" right="0.39370078740157499" top="0.59055118110236204" bottom="0.39370078740157499" header="0.196850393700787" footer="0.196850393700787"/>
  <pageSetup paperSize="9"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F23"/>
  <sheetViews>
    <sheetView showGridLines="0" zoomScale="80" zoomScaleNormal="80" workbookViewId="0">
      <selection activeCell="B2" sqref="B2:D2"/>
    </sheetView>
  </sheetViews>
  <sheetFormatPr defaultColWidth="9" defaultRowHeight="15" customHeight="1"/>
  <cols>
    <col min="1" max="1" width="1.59765625" style="104" customWidth="1"/>
    <col min="2" max="3" width="3.73046875" style="104" customWidth="1"/>
    <col min="4" max="4" width="11.59765625" style="104" customWidth="1"/>
    <col min="5" max="5" width="81.265625" style="104" customWidth="1"/>
    <col min="6" max="6" width="41.3984375" style="104" customWidth="1"/>
    <col min="7" max="7" width="9" style="104" customWidth="1"/>
    <col min="8" max="16384" width="9" style="104"/>
  </cols>
  <sheetData>
    <row r="1" spans="2:6" ht="7.5" customHeight="1"/>
    <row r="2" spans="2:6" ht="30" customHeight="1">
      <c r="B2" s="434" t="s">
        <v>210</v>
      </c>
      <c r="C2" s="442"/>
      <c r="D2" s="435"/>
    </row>
    <row r="3" spans="2:6" ht="7.5" customHeight="1"/>
    <row r="4" spans="2:6" ht="30" customHeight="1">
      <c r="B4" s="43" t="s">
        <v>211</v>
      </c>
    </row>
    <row r="5" spans="2:6" ht="7.5" customHeight="1"/>
    <row r="6" spans="2:6" ht="15" customHeight="1">
      <c r="C6" s="104" t="s">
        <v>212</v>
      </c>
    </row>
    <row r="7" spans="2:6" ht="15" customHeight="1">
      <c r="C7" s="104" t="s">
        <v>213</v>
      </c>
    </row>
    <row r="8" spans="2:6" ht="15" customHeight="1">
      <c r="C8" s="104" t="s">
        <v>470</v>
      </c>
    </row>
    <row r="9" spans="2:6" ht="15" customHeight="1">
      <c r="C9" s="104" t="s">
        <v>214</v>
      </c>
    </row>
    <row r="10" spans="2:6" ht="15" customHeight="1">
      <c r="C10" s="104" t="s">
        <v>215</v>
      </c>
    </row>
    <row r="12" spans="2:6" ht="15" customHeight="1">
      <c r="D12" s="262">
        <v>0.50022221130046418</v>
      </c>
      <c r="E12" s="104" t="s">
        <v>216</v>
      </c>
    </row>
    <row r="13" spans="2:6" ht="15" customHeight="1">
      <c r="E13" s="263" t="s">
        <v>217</v>
      </c>
    </row>
    <row r="14" spans="2:6" ht="15" customHeight="1">
      <c r="E14" s="263" t="s">
        <v>218</v>
      </c>
    </row>
    <row r="16" spans="2:6" ht="15" customHeight="1">
      <c r="D16" s="167" t="s">
        <v>219</v>
      </c>
      <c r="E16" s="264" t="s">
        <v>220</v>
      </c>
      <c r="F16" s="265"/>
    </row>
    <row r="17" spans="4:6" ht="15" customHeight="1">
      <c r="D17" s="396">
        <v>0.46234784977525722</v>
      </c>
      <c r="E17" s="266" t="s">
        <v>423</v>
      </c>
      <c r="F17" s="265"/>
    </row>
    <row r="18" spans="4:6" ht="15" customHeight="1">
      <c r="D18" s="397">
        <v>0.52556163892374952</v>
      </c>
      <c r="E18" s="267" t="s">
        <v>424</v>
      </c>
      <c r="F18" s="265"/>
    </row>
    <row r="19" spans="4:6" ht="15" customHeight="1">
      <c r="D19" s="398">
        <v>0.50022221130046418</v>
      </c>
      <c r="E19" s="268" t="s">
        <v>425</v>
      </c>
      <c r="F19" s="269" t="s">
        <v>221</v>
      </c>
    </row>
    <row r="20" spans="4:6" ht="15" customHeight="1">
      <c r="D20" s="421">
        <v>0.52447933285637161</v>
      </c>
      <c r="E20" s="422" t="s">
        <v>426</v>
      </c>
      <c r="F20" s="269"/>
    </row>
    <row r="21" spans="4:6" ht="15" customHeight="1">
      <c r="D21" s="270"/>
      <c r="E21" s="271"/>
      <c r="F21" s="265" t="s">
        <v>222</v>
      </c>
    </row>
    <row r="22" spans="4:6" ht="15" customHeight="1">
      <c r="E22" s="272"/>
      <c r="F22" s="265" t="s">
        <v>223</v>
      </c>
    </row>
    <row r="23" spans="4:6" ht="15" customHeight="1">
      <c r="E23" s="265"/>
      <c r="F23" s="265"/>
    </row>
  </sheetData>
  <mergeCells count="1">
    <mergeCell ref="B2:D2"/>
  </mergeCells>
  <phoneticPr fontId="23"/>
  <dataValidations count="1">
    <dataValidation type="list" allowBlank="1" showInputMessage="1" showErrorMessage="1" sqref="D12" xr:uid="{00000000-0002-0000-0400-000000000000}">
      <formula1>$D$17:$D$21</formula1>
    </dataValidation>
  </dataValidations>
  <pageMargins left="0.39370078740157499" right="0.39370078740157499" top="0.59055118110236204" bottom="0.39370078740157499" header="0.196850393700787" footer="0.196850393700787"/>
  <pageSetup paperSize="9" scale="6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B1:I24"/>
  <sheetViews>
    <sheetView showGridLines="0" zoomScale="80" zoomScaleNormal="80" workbookViewId="0">
      <selection activeCell="B2" sqref="B2:D2"/>
    </sheetView>
  </sheetViews>
  <sheetFormatPr defaultColWidth="9" defaultRowHeight="27" customHeight="1"/>
  <cols>
    <col min="1" max="1" width="1.59765625" style="43" customWidth="1"/>
    <col min="2" max="3" width="4.59765625" style="43" customWidth="1"/>
    <col min="4" max="4" width="18.59765625" style="43" customWidth="1"/>
    <col min="5" max="5" width="10.59765625" style="43" customWidth="1"/>
    <col min="6" max="9" width="15.59765625" style="43" customWidth="1"/>
    <col min="10" max="16384" width="9" style="43"/>
  </cols>
  <sheetData>
    <row r="1" spans="2:9" ht="7.5" customHeight="1"/>
    <row r="2" spans="2:9" ht="27" customHeight="1">
      <c r="B2" s="447" t="s">
        <v>349</v>
      </c>
      <c r="C2" s="448"/>
      <c r="D2" s="449"/>
      <c r="F2" s="44" t="s">
        <v>350</v>
      </c>
    </row>
    <row r="3" spans="2:9" ht="11.25" customHeight="1">
      <c r="B3" s="45"/>
      <c r="C3" s="45"/>
      <c r="D3" s="45"/>
    </row>
    <row r="4" spans="2:9" s="42" customFormat="1" ht="27" customHeight="1">
      <c r="B4" s="42" t="s">
        <v>351</v>
      </c>
    </row>
    <row r="5" spans="2:9" s="42" customFormat="1" ht="27" customHeight="1">
      <c r="B5" s="450" t="s">
        <v>352</v>
      </c>
      <c r="C5" s="451"/>
      <c r="D5" s="451"/>
      <c r="E5" s="46" t="s">
        <v>86</v>
      </c>
      <c r="F5" s="47">
        <f>計算結果!D46</f>
        <v>0</v>
      </c>
    </row>
    <row r="6" spans="2:9" s="42" customFormat="1" ht="27" customHeight="1">
      <c r="B6" s="452" t="s">
        <v>353</v>
      </c>
      <c r="C6" s="453"/>
      <c r="D6" s="453"/>
      <c r="E6" s="48" t="s">
        <v>86</v>
      </c>
      <c r="F6" s="47">
        <f>計算結果!E46</f>
        <v>0</v>
      </c>
    </row>
    <row r="7" spans="2:9" s="42" customFormat="1" ht="27" customHeight="1">
      <c r="B7" s="454" t="s">
        <v>354</v>
      </c>
      <c r="C7" s="454"/>
      <c r="D7" s="454"/>
      <c r="E7" s="454"/>
      <c r="F7" s="49">
        <f>入力③!D12</f>
        <v>0.50022221130046418</v>
      </c>
    </row>
    <row r="8" spans="2:9" s="42" customFormat="1" ht="14.25">
      <c r="B8" s="50"/>
      <c r="C8" s="50"/>
      <c r="D8" s="50"/>
      <c r="E8" s="50"/>
      <c r="F8" s="51"/>
    </row>
    <row r="9" spans="2:9" s="42" customFormat="1" ht="14.25">
      <c r="B9" s="22"/>
      <c r="C9" s="52"/>
      <c r="D9" s="52" t="s">
        <v>355</v>
      </c>
      <c r="E9" s="42" t="str">
        <f>VLOOKUP($F$7,入力③!$D$17:$E$21,2,0)</f>
        <v>家計調査　令和元～3年の加重平均値　新潟市2人以上勤労者世帯　消費支出÷実収入</v>
      </c>
      <c r="F9" s="51"/>
    </row>
    <row r="10" spans="2:9" s="42" customFormat="1" ht="8.25" customHeight="1">
      <c r="B10" s="50"/>
      <c r="C10" s="50"/>
      <c r="D10" s="50"/>
      <c r="E10" s="50"/>
      <c r="F10" s="51"/>
    </row>
    <row r="11" spans="2:9" s="42" customFormat="1" ht="27" customHeight="1">
      <c r="B11" s="42" t="s">
        <v>356</v>
      </c>
      <c r="H11" s="53"/>
    </row>
    <row r="12" spans="2:9" s="42" customFormat="1" ht="14.25">
      <c r="B12" s="54"/>
      <c r="C12" s="55"/>
      <c r="D12" s="55"/>
      <c r="E12" s="56"/>
      <c r="F12" s="57"/>
      <c r="G12" s="58"/>
      <c r="H12" s="59"/>
      <c r="I12" s="99"/>
    </row>
    <row r="13" spans="2:9" s="42" customFormat="1" ht="36" customHeight="1">
      <c r="B13" s="60"/>
      <c r="C13" s="61"/>
      <c r="D13" s="61"/>
      <c r="E13" s="62"/>
      <c r="F13" s="63" t="s">
        <v>344</v>
      </c>
      <c r="G13" s="64" t="s">
        <v>357</v>
      </c>
      <c r="H13" s="65" t="s">
        <v>358</v>
      </c>
      <c r="I13" s="100" t="s">
        <v>347</v>
      </c>
    </row>
    <row r="14" spans="2:9" s="42" customFormat="1" ht="36" customHeight="1">
      <c r="B14" s="455" t="s">
        <v>359</v>
      </c>
      <c r="C14" s="456"/>
      <c r="D14" s="456"/>
      <c r="E14" s="66" t="s">
        <v>86</v>
      </c>
      <c r="F14" s="67">
        <f>計算結果!E46</f>
        <v>0</v>
      </c>
      <c r="G14" s="68">
        <f>計算結果!F46</f>
        <v>0</v>
      </c>
      <c r="H14" s="69">
        <f>計算結果!G46</f>
        <v>0</v>
      </c>
      <c r="I14" s="101">
        <f>計算結果!H46</f>
        <v>0</v>
      </c>
    </row>
    <row r="15" spans="2:9" s="42" customFormat="1" ht="36" customHeight="1">
      <c r="B15" s="70"/>
      <c r="C15" s="443" t="s">
        <v>360</v>
      </c>
      <c r="D15" s="444"/>
      <c r="E15" s="71"/>
      <c r="F15" s="72">
        <f>計算結果!I46</f>
        <v>0</v>
      </c>
      <c r="G15" s="73">
        <f>計算結果!J46</f>
        <v>0</v>
      </c>
      <c r="H15" s="74">
        <f>計算結果!K46</f>
        <v>0</v>
      </c>
      <c r="I15" s="102">
        <f>計算結果!L46</f>
        <v>0</v>
      </c>
    </row>
    <row r="16" spans="2:9" s="42" customFormat="1" ht="36" customHeight="1">
      <c r="B16" s="70"/>
      <c r="C16" s="75"/>
      <c r="D16" s="445" t="s">
        <v>361</v>
      </c>
      <c r="E16" s="446"/>
      <c r="F16" s="76">
        <f>計算結果!M46</f>
        <v>0</v>
      </c>
      <c r="G16" s="77">
        <f>計算結果!N46</f>
        <v>0</v>
      </c>
      <c r="H16" s="77">
        <f>計算結果!O46</f>
        <v>0</v>
      </c>
      <c r="I16" s="103">
        <f>計算結果!P46</f>
        <v>0</v>
      </c>
    </row>
    <row r="17" spans="2:9" ht="27" customHeight="1">
      <c r="B17" s="78" t="s">
        <v>362</v>
      </c>
      <c r="C17" s="79"/>
      <c r="D17" s="79"/>
      <c r="E17" s="80" t="s">
        <v>363</v>
      </c>
      <c r="F17" s="79"/>
      <c r="G17" s="78"/>
      <c r="H17" s="81"/>
      <c r="I17" s="81"/>
    </row>
    <row r="18" spans="2:9" ht="27" customHeight="1">
      <c r="B18" s="82"/>
      <c r="C18" s="43" t="s">
        <v>364</v>
      </c>
      <c r="E18" s="83"/>
      <c r="F18" s="84" t="e">
        <f>I14/F5</f>
        <v>#DIV/0!</v>
      </c>
      <c r="G18" s="82"/>
      <c r="H18" s="85"/>
      <c r="I18" s="85"/>
    </row>
    <row r="19" spans="2:9" ht="27" customHeight="1">
      <c r="B19" s="86"/>
      <c r="C19" s="87" t="s">
        <v>365</v>
      </c>
      <c r="D19" s="87"/>
      <c r="E19" s="88"/>
      <c r="F19" s="89" t="e">
        <f>I14/F6</f>
        <v>#DIV/0!</v>
      </c>
      <c r="H19" s="85"/>
      <c r="I19" s="85"/>
    </row>
    <row r="20" spans="2:9" ht="27" customHeight="1">
      <c r="B20" s="78" t="s">
        <v>366</v>
      </c>
      <c r="C20" s="79"/>
      <c r="D20" s="79"/>
      <c r="E20" s="90"/>
      <c r="F20" s="91"/>
      <c r="H20" s="85"/>
      <c r="I20" s="85"/>
    </row>
    <row r="21" spans="2:9" ht="27" customHeight="1">
      <c r="B21" s="92"/>
      <c r="C21" s="87"/>
      <c r="D21" s="87"/>
      <c r="E21" s="93" t="s">
        <v>367</v>
      </c>
      <c r="F21" s="94">
        <f>計算結果!R46</f>
        <v>0</v>
      </c>
      <c r="H21" s="85"/>
      <c r="I21" s="85"/>
    </row>
    <row r="22" spans="2:9" ht="14.25">
      <c r="B22" s="95"/>
      <c r="E22" s="96"/>
      <c r="F22" s="97"/>
      <c r="H22" s="85"/>
      <c r="I22" s="85"/>
    </row>
    <row r="23" spans="2:9" ht="14.25">
      <c r="B23" s="43" t="s">
        <v>368</v>
      </c>
      <c r="E23" s="98"/>
      <c r="H23" s="85"/>
      <c r="I23" s="85"/>
    </row>
    <row r="24" spans="2:9" ht="14.25">
      <c r="E24" s="98"/>
      <c r="H24" s="85"/>
      <c r="I24" s="85"/>
    </row>
  </sheetData>
  <mergeCells count="7">
    <mergeCell ref="C15:D15"/>
    <mergeCell ref="D16:E16"/>
    <mergeCell ref="B2:D2"/>
    <mergeCell ref="B5:D5"/>
    <mergeCell ref="B6:D6"/>
    <mergeCell ref="B7:E7"/>
    <mergeCell ref="B14:D14"/>
  </mergeCells>
  <phoneticPr fontId="23"/>
  <pageMargins left="0.70866141732283505" right="0.70866141732283505" top="0.74803149606299202" bottom="0.74803149606299202" header="0.31496062992126" footer="0.31496062992126"/>
  <pageSetup paperSize="9" scale="9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DF51"/>
  <sheetViews>
    <sheetView showGridLines="0" zoomScale="80" zoomScaleNormal="80" workbookViewId="0">
      <pane xSplit="3" ySplit="13" topLeftCell="D14" activePane="bottomRight" state="frozen"/>
      <selection pane="topRight"/>
      <selection pane="bottomLeft"/>
      <selection pane="bottomRight" activeCell="B2" sqref="B2:C3"/>
    </sheetView>
  </sheetViews>
  <sheetFormatPr defaultColWidth="9" defaultRowHeight="15" customHeight="1"/>
  <cols>
    <col min="1" max="1" width="1.59765625" style="104" customWidth="1"/>
    <col min="2" max="2" width="3.73046875" style="104" customWidth="1"/>
    <col min="3" max="3" width="28" style="104" customWidth="1"/>
    <col min="4" max="9" width="10.73046875" style="104" customWidth="1"/>
    <col min="10" max="45" width="2.46484375" style="104" customWidth="1"/>
    <col min="46" max="49" width="10.73046875" style="104" customWidth="1"/>
    <col min="50" max="85" width="2.46484375" style="104" customWidth="1"/>
    <col min="86" max="110" width="10.73046875" style="104" customWidth="1"/>
    <col min="111" max="16384" width="9" style="104"/>
  </cols>
  <sheetData>
    <row r="1" spans="2:110" ht="7.5" customHeight="1"/>
    <row r="2" spans="2:110" ht="15" customHeight="1">
      <c r="B2" s="457" t="s">
        <v>224</v>
      </c>
      <c r="C2" s="458"/>
      <c r="F2" s="159"/>
      <c r="G2" s="104" t="s">
        <v>225</v>
      </c>
    </row>
    <row r="3" spans="2:110" ht="15" customHeight="1">
      <c r="B3" s="459"/>
      <c r="C3" s="460"/>
      <c r="F3" s="160"/>
      <c r="G3" s="104" t="s">
        <v>226</v>
      </c>
    </row>
    <row r="4" spans="2:110" ht="7.5" customHeight="1"/>
    <row r="5" spans="2:110" ht="15" customHeight="1">
      <c r="B5" s="105" t="s">
        <v>181</v>
      </c>
      <c r="M5" s="105"/>
      <c r="AU5" s="203"/>
      <c r="BA5" s="105"/>
    </row>
    <row r="6" spans="2:110" ht="30" customHeight="1">
      <c r="B6" s="161"/>
      <c r="C6" s="162"/>
      <c r="D6" s="163" t="s">
        <v>227</v>
      </c>
      <c r="E6" s="162"/>
      <c r="F6" s="162"/>
      <c r="G6" s="162"/>
      <c r="H6" s="162"/>
      <c r="I6" s="162"/>
      <c r="J6" s="162"/>
      <c r="K6" s="162"/>
      <c r="L6" s="162"/>
      <c r="M6" s="197"/>
      <c r="N6" s="162"/>
      <c r="O6" s="162"/>
      <c r="P6" s="162"/>
      <c r="Q6" s="162"/>
      <c r="R6" s="162"/>
      <c r="S6" s="162"/>
      <c r="T6" s="162"/>
      <c r="U6" s="162"/>
      <c r="V6" s="162"/>
      <c r="W6" s="162"/>
      <c r="X6" s="162"/>
      <c r="Y6" s="162"/>
      <c r="Z6" s="162"/>
      <c r="AA6" s="162"/>
      <c r="AB6" s="162"/>
      <c r="AC6" s="162"/>
      <c r="AD6" s="162"/>
      <c r="AE6" s="162"/>
      <c r="AF6" s="162"/>
      <c r="AG6" s="162"/>
      <c r="AH6" s="162"/>
      <c r="AI6" s="162"/>
      <c r="AJ6" s="162"/>
      <c r="AK6" s="162"/>
      <c r="AL6" s="162"/>
      <c r="AM6" s="162"/>
      <c r="AN6" s="162"/>
      <c r="AO6" s="162"/>
      <c r="AP6" s="162"/>
      <c r="AQ6" s="162"/>
      <c r="AR6" s="162"/>
      <c r="AS6" s="162"/>
      <c r="AT6" s="162"/>
      <c r="AU6" s="198"/>
      <c r="AV6" s="162"/>
      <c r="AW6" s="162" t="s">
        <v>227</v>
      </c>
      <c r="AX6" s="162"/>
      <c r="AY6" s="162"/>
      <c r="AZ6" s="162"/>
      <c r="BA6" s="197"/>
      <c r="BB6" s="162"/>
      <c r="BC6" s="162"/>
      <c r="BD6" s="162"/>
      <c r="BE6" s="162"/>
      <c r="BF6" s="162"/>
      <c r="BG6" s="162"/>
      <c r="BH6" s="162"/>
      <c r="BI6" s="162"/>
      <c r="BJ6" s="162"/>
      <c r="BK6" s="162"/>
      <c r="BL6" s="162"/>
      <c r="BM6" s="162"/>
      <c r="BN6" s="162"/>
      <c r="BO6" s="162"/>
      <c r="BP6" s="162"/>
      <c r="BQ6" s="162"/>
      <c r="BR6" s="162"/>
      <c r="BS6" s="162"/>
      <c r="BT6" s="162"/>
      <c r="BU6" s="162"/>
      <c r="BV6" s="162"/>
      <c r="BW6" s="162"/>
      <c r="BX6" s="162"/>
      <c r="BY6" s="162"/>
      <c r="BZ6" s="162"/>
      <c r="CA6" s="162"/>
      <c r="CB6" s="162"/>
      <c r="CC6" s="162"/>
      <c r="CD6" s="162"/>
      <c r="CE6" s="162"/>
      <c r="CF6" s="162"/>
      <c r="CG6" s="162"/>
      <c r="CH6" s="162"/>
      <c r="CI6" s="162"/>
      <c r="CJ6" s="162"/>
      <c r="CK6" s="162"/>
      <c r="CL6" s="162"/>
      <c r="CM6" s="162"/>
      <c r="CN6" s="162"/>
      <c r="CO6" s="162"/>
      <c r="CP6" s="162"/>
      <c r="CQ6" s="162"/>
      <c r="CR6" s="162"/>
      <c r="CS6" s="192" t="s">
        <v>228</v>
      </c>
      <c r="CT6" s="162"/>
      <c r="CU6" s="162"/>
      <c r="CV6" s="162"/>
      <c r="CW6" s="162"/>
      <c r="CX6" s="192" t="s">
        <v>229</v>
      </c>
      <c r="CY6" s="253"/>
      <c r="CZ6" s="253"/>
      <c r="DA6" s="253"/>
      <c r="DB6" s="193"/>
      <c r="DC6" s="162" t="s">
        <v>230</v>
      </c>
      <c r="DD6" s="162"/>
      <c r="DE6" s="162"/>
      <c r="DF6" s="179"/>
    </row>
    <row r="7" spans="2:110" ht="15" customHeight="1">
      <c r="B7" s="164"/>
      <c r="C7" s="165"/>
      <c r="D7" s="166" t="s">
        <v>231</v>
      </c>
      <c r="E7" s="166" t="s">
        <v>232</v>
      </c>
      <c r="F7" s="167" t="s">
        <v>233</v>
      </c>
      <c r="G7" s="167" t="s">
        <v>234</v>
      </c>
      <c r="H7" s="168" t="s">
        <v>235</v>
      </c>
      <c r="I7" s="198" t="s">
        <v>236</v>
      </c>
      <c r="J7" s="198"/>
      <c r="K7" s="198"/>
      <c r="L7" s="198"/>
      <c r="M7" s="198"/>
      <c r="N7" s="198"/>
      <c r="O7" s="198"/>
      <c r="P7" s="198"/>
      <c r="Q7" s="198"/>
      <c r="R7" s="198"/>
      <c r="S7" s="198"/>
      <c r="T7" s="198"/>
      <c r="U7" s="198"/>
      <c r="V7" s="198"/>
      <c r="W7" s="198"/>
      <c r="X7" s="198"/>
      <c r="Y7" s="198"/>
      <c r="Z7" s="198"/>
      <c r="AA7" s="198"/>
      <c r="AB7" s="198"/>
      <c r="AC7" s="198"/>
      <c r="AD7" s="198"/>
      <c r="AE7" s="198"/>
      <c r="AF7" s="198"/>
      <c r="AG7" s="198"/>
      <c r="AH7" s="198"/>
      <c r="AI7" s="198"/>
      <c r="AJ7" s="198"/>
      <c r="AK7" s="198"/>
      <c r="AL7" s="198"/>
      <c r="AM7" s="198"/>
      <c r="AN7" s="198"/>
      <c r="AO7" s="198"/>
      <c r="AP7" s="198"/>
      <c r="AQ7" s="198"/>
      <c r="AR7" s="198"/>
      <c r="AS7" s="212"/>
      <c r="AT7" s="166" t="s">
        <v>237</v>
      </c>
      <c r="AU7" s="167" t="s">
        <v>238</v>
      </c>
      <c r="AV7" s="166" t="s">
        <v>239</v>
      </c>
      <c r="AW7" s="167" t="s">
        <v>240</v>
      </c>
      <c r="AX7" s="198"/>
      <c r="AY7" s="198"/>
      <c r="AZ7" s="198"/>
      <c r="BA7" s="198"/>
      <c r="BB7" s="198"/>
      <c r="BC7" s="198"/>
      <c r="BD7" s="198"/>
      <c r="BE7" s="198"/>
      <c r="BF7" s="198"/>
      <c r="BG7" s="198"/>
      <c r="BH7" s="198"/>
      <c r="BI7" s="198"/>
      <c r="BJ7" s="198"/>
      <c r="BK7" s="198"/>
      <c r="BL7" s="198"/>
      <c r="BM7" s="198"/>
      <c r="BN7" s="198"/>
      <c r="BO7" s="198"/>
      <c r="BP7" s="198"/>
      <c r="BQ7" s="198"/>
      <c r="BR7" s="198"/>
      <c r="BS7" s="198"/>
      <c r="BT7" s="198"/>
      <c r="BU7" s="198"/>
      <c r="BV7" s="198"/>
      <c r="BW7" s="198"/>
      <c r="BX7" s="198"/>
      <c r="BY7" s="198"/>
      <c r="BZ7" s="198"/>
      <c r="CA7" s="198"/>
      <c r="CB7" s="198"/>
      <c r="CC7" s="198"/>
      <c r="CD7" s="198"/>
      <c r="CE7" s="198"/>
      <c r="CF7" s="198"/>
      <c r="CG7" s="198"/>
      <c r="CH7" s="226" t="s">
        <v>241</v>
      </c>
      <c r="CI7" s="212" t="s">
        <v>242</v>
      </c>
      <c r="CJ7" s="212" t="s">
        <v>243</v>
      </c>
      <c r="CK7" s="166" t="s">
        <v>244</v>
      </c>
      <c r="CL7" s="166" t="s">
        <v>245</v>
      </c>
      <c r="CM7" s="166" t="s">
        <v>246</v>
      </c>
      <c r="CN7" s="166" t="s">
        <v>247</v>
      </c>
      <c r="CO7" s="166" t="s">
        <v>248</v>
      </c>
      <c r="CP7" s="167" t="s">
        <v>249</v>
      </c>
      <c r="CQ7" s="226" t="s">
        <v>250</v>
      </c>
      <c r="CR7" s="226" t="s">
        <v>251</v>
      </c>
      <c r="CS7" s="212" t="s">
        <v>252</v>
      </c>
      <c r="CT7" s="166" t="s">
        <v>253</v>
      </c>
      <c r="CU7" s="166" t="s">
        <v>254</v>
      </c>
      <c r="CV7" s="166" t="s">
        <v>255</v>
      </c>
      <c r="CW7" s="212" t="s">
        <v>256</v>
      </c>
      <c r="CX7" s="165" t="s">
        <v>257</v>
      </c>
      <c r="CY7" s="166" t="s">
        <v>258</v>
      </c>
      <c r="CZ7" s="166" t="s">
        <v>259</v>
      </c>
      <c r="DA7" s="166" t="s">
        <v>260</v>
      </c>
      <c r="DB7" s="212" t="s">
        <v>261</v>
      </c>
      <c r="DC7" s="166" t="s">
        <v>262</v>
      </c>
      <c r="DD7" s="166" t="s">
        <v>263</v>
      </c>
      <c r="DE7" s="166" t="s">
        <v>264</v>
      </c>
      <c r="DF7" s="166" t="s">
        <v>265</v>
      </c>
    </row>
    <row r="8" spans="2:110" ht="15" customHeight="1">
      <c r="B8" s="169"/>
      <c r="C8" s="170"/>
      <c r="D8" s="171" t="s">
        <v>266</v>
      </c>
      <c r="E8" s="171" t="s">
        <v>266</v>
      </c>
      <c r="F8" s="164" t="s">
        <v>267</v>
      </c>
      <c r="G8" s="164" t="s">
        <v>267</v>
      </c>
      <c r="H8" s="172" t="s">
        <v>268</v>
      </c>
      <c r="I8" s="105" t="s">
        <v>269</v>
      </c>
      <c r="K8" s="199"/>
      <c r="L8" s="199"/>
      <c r="M8" s="199"/>
      <c r="N8" s="199"/>
      <c r="O8" s="199"/>
      <c r="P8" s="199"/>
      <c r="Q8" s="199"/>
      <c r="R8" s="199"/>
      <c r="S8" s="199"/>
      <c r="T8" s="199"/>
      <c r="U8" s="199"/>
      <c r="V8" s="199"/>
      <c r="W8" s="199"/>
      <c r="X8" s="199"/>
      <c r="Y8" s="199"/>
      <c r="Z8" s="199"/>
      <c r="AA8" s="199"/>
      <c r="AB8" s="199"/>
      <c r="AC8" s="199"/>
      <c r="AD8" s="199"/>
      <c r="AE8" s="199"/>
      <c r="AF8" s="199"/>
      <c r="AG8" s="199"/>
      <c r="AH8" s="199"/>
      <c r="AI8" s="199"/>
      <c r="AJ8" s="199"/>
      <c r="AK8" s="199"/>
      <c r="AL8" s="199"/>
      <c r="AM8" s="199"/>
      <c r="AN8" s="199"/>
      <c r="AO8" s="199"/>
      <c r="AP8" s="199"/>
      <c r="AQ8" s="199"/>
      <c r="AR8" s="199"/>
      <c r="AS8" s="213"/>
      <c r="AT8" s="171" t="s">
        <v>270</v>
      </c>
      <c r="AU8" s="164" t="s">
        <v>267</v>
      </c>
      <c r="AV8" s="171" t="s">
        <v>270</v>
      </c>
      <c r="AW8" s="218" t="s">
        <v>271</v>
      </c>
      <c r="AY8" s="199"/>
      <c r="AZ8" s="199"/>
      <c r="BA8" s="199"/>
      <c r="BB8" s="199"/>
      <c r="BC8" s="199"/>
      <c r="BD8" s="199"/>
      <c r="BE8" s="199"/>
      <c r="BF8" s="199"/>
      <c r="BG8" s="199"/>
      <c r="BH8" s="199"/>
      <c r="BI8" s="199"/>
      <c r="BJ8" s="199"/>
      <c r="BK8" s="199"/>
      <c r="BL8" s="199"/>
      <c r="BM8" s="199"/>
      <c r="BN8" s="199"/>
      <c r="BO8" s="199"/>
      <c r="BP8" s="199"/>
      <c r="BQ8" s="199"/>
      <c r="BR8" s="199"/>
      <c r="BS8" s="199"/>
      <c r="BT8" s="199"/>
      <c r="BU8" s="199"/>
      <c r="BV8" s="199"/>
      <c r="BW8" s="199"/>
      <c r="BX8" s="199"/>
      <c r="BY8" s="199"/>
      <c r="BZ8" s="199"/>
      <c r="CA8" s="199"/>
      <c r="CB8" s="199"/>
      <c r="CC8" s="199"/>
      <c r="CD8" s="199"/>
      <c r="CE8" s="199"/>
      <c r="CF8" s="199"/>
      <c r="CG8" s="199"/>
      <c r="CH8" s="227" t="s">
        <v>272</v>
      </c>
      <c r="CI8" s="165" t="s">
        <v>272</v>
      </c>
      <c r="CJ8" s="165" t="s">
        <v>273</v>
      </c>
      <c r="CK8" s="171" t="s">
        <v>273</v>
      </c>
      <c r="CL8" s="171" t="s">
        <v>73</v>
      </c>
      <c r="CM8" s="171" t="s">
        <v>73</v>
      </c>
      <c r="CN8" s="171" t="s">
        <v>274</v>
      </c>
      <c r="CO8" s="171" t="s">
        <v>73</v>
      </c>
      <c r="CP8" s="164" t="s">
        <v>73</v>
      </c>
      <c r="CQ8" s="227" t="s">
        <v>272</v>
      </c>
      <c r="CR8" s="227" t="s">
        <v>272</v>
      </c>
      <c r="CS8" s="165" t="s">
        <v>275</v>
      </c>
      <c r="CT8" s="171" t="s">
        <v>275</v>
      </c>
      <c r="CU8" s="171" t="s">
        <v>275</v>
      </c>
      <c r="CV8" s="171" t="s">
        <v>275</v>
      </c>
      <c r="CW8" s="165" t="s">
        <v>275</v>
      </c>
      <c r="CX8" s="165" t="s">
        <v>273</v>
      </c>
      <c r="CY8" s="171" t="s">
        <v>273</v>
      </c>
      <c r="CZ8" s="171" t="s">
        <v>273</v>
      </c>
      <c r="DA8" s="171" t="s">
        <v>273</v>
      </c>
      <c r="DB8" s="171" t="s">
        <v>273</v>
      </c>
      <c r="DC8" s="171" t="s">
        <v>276</v>
      </c>
      <c r="DD8" s="171" t="s">
        <v>277</v>
      </c>
      <c r="DE8" s="171" t="s">
        <v>278</v>
      </c>
      <c r="DF8" s="171" t="s">
        <v>279</v>
      </c>
    </row>
    <row r="9" spans="2:110" ht="15" customHeight="1">
      <c r="B9" s="169"/>
      <c r="C9" s="173"/>
      <c r="D9" s="171" t="s">
        <v>280</v>
      </c>
      <c r="E9" s="171" t="s">
        <v>280</v>
      </c>
      <c r="F9" s="164" t="s">
        <v>281</v>
      </c>
      <c r="G9" s="164" t="s">
        <v>281</v>
      </c>
      <c r="H9" s="172" t="s">
        <v>280</v>
      </c>
      <c r="I9" s="200"/>
      <c r="J9" s="201"/>
      <c r="K9" s="202"/>
      <c r="L9" s="201"/>
      <c r="M9" s="202"/>
      <c r="N9" s="201"/>
      <c r="O9" s="202"/>
      <c r="P9" s="201"/>
      <c r="Q9" s="202"/>
      <c r="R9" s="201"/>
      <c r="S9" s="201"/>
      <c r="T9" s="201"/>
      <c r="U9" s="201"/>
      <c r="V9" s="201"/>
      <c r="W9" s="201"/>
      <c r="X9" s="201"/>
      <c r="Y9" s="201"/>
      <c r="Z9" s="201"/>
      <c r="AA9" s="201"/>
      <c r="AB9" s="201"/>
      <c r="AC9" s="201"/>
      <c r="AD9" s="201"/>
      <c r="AE9" s="201"/>
      <c r="AF9" s="201"/>
      <c r="AG9" s="201"/>
      <c r="AH9" s="201"/>
      <c r="AI9" s="201"/>
      <c r="AJ9" s="201"/>
      <c r="AK9" s="201"/>
      <c r="AL9" s="201"/>
      <c r="AM9" s="201"/>
      <c r="AN9" s="201"/>
      <c r="AO9" s="201"/>
      <c r="AP9" s="201"/>
      <c r="AQ9" s="201"/>
      <c r="AR9" s="201"/>
      <c r="AS9" s="207"/>
      <c r="AT9" s="171" t="s">
        <v>282</v>
      </c>
      <c r="AU9" s="164" t="s">
        <v>281</v>
      </c>
      <c r="AV9" s="171" t="s">
        <v>282</v>
      </c>
      <c r="AW9" s="219"/>
      <c r="AX9" s="201"/>
      <c r="AY9" s="202"/>
      <c r="AZ9" s="201"/>
      <c r="BA9" s="202"/>
      <c r="BB9" s="201"/>
      <c r="BC9" s="202"/>
      <c r="BD9" s="201"/>
      <c r="BE9" s="202"/>
      <c r="BF9" s="201"/>
      <c r="BG9" s="201"/>
      <c r="BH9" s="201"/>
      <c r="BI9" s="201"/>
      <c r="BJ9" s="201"/>
      <c r="BK9" s="201"/>
      <c r="BL9" s="201"/>
      <c r="BM9" s="201"/>
      <c r="BN9" s="201"/>
      <c r="BO9" s="201"/>
      <c r="BP9" s="201"/>
      <c r="BQ9" s="201"/>
      <c r="BR9" s="201"/>
      <c r="BS9" s="201"/>
      <c r="BT9" s="201"/>
      <c r="BU9" s="201"/>
      <c r="BV9" s="201"/>
      <c r="BW9" s="201"/>
      <c r="BX9" s="201"/>
      <c r="BY9" s="201"/>
      <c r="BZ9" s="201"/>
      <c r="CA9" s="201"/>
      <c r="CB9" s="201"/>
      <c r="CC9" s="201"/>
      <c r="CD9" s="201"/>
      <c r="CE9" s="201"/>
      <c r="CF9" s="201"/>
      <c r="CG9" s="201"/>
      <c r="CH9" s="227" t="s">
        <v>283</v>
      </c>
      <c r="CI9" s="165" t="s">
        <v>283</v>
      </c>
      <c r="CJ9" s="165" t="s">
        <v>284</v>
      </c>
      <c r="CK9" s="171" t="s">
        <v>285</v>
      </c>
      <c r="CL9" s="171" t="s">
        <v>286</v>
      </c>
      <c r="CM9" s="171" t="s">
        <v>79</v>
      </c>
      <c r="CN9" s="171" t="s">
        <v>287</v>
      </c>
      <c r="CO9" s="171" t="s">
        <v>79</v>
      </c>
      <c r="CP9" s="164" t="s">
        <v>79</v>
      </c>
      <c r="CQ9" s="227" t="s">
        <v>283</v>
      </c>
      <c r="CR9" s="227" t="s">
        <v>283</v>
      </c>
      <c r="CS9" s="165" t="s">
        <v>288</v>
      </c>
      <c r="CT9" s="171" t="s">
        <v>289</v>
      </c>
      <c r="CU9" s="171" t="s">
        <v>289</v>
      </c>
      <c r="CV9" s="171" t="s">
        <v>289</v>
      </c>
      <c r="CW9" s="165" t="s">
        <v>289</v>
      </c>
      <c r="CX9" s="165" t="s">
        <v>284</v>
      </c>
      <c r="CY9" s="171" t="s">
        <v>285</v>
      </c>
      <c r="CZ9" s="171" t="s">
        <v>285</v>
      </c>
      <c r="DA9" s="171" t="s">
        <v>285</v>
      </c>
      <c r="DB9" s="171" t="s">
        <v>285</v>
      </c>
      <c r="DC9" s="257"/>
      <c r="DD9" s="171" t="s">
        <v>290</v>
      </c>
      <c r="DE9" s="171"/>
      <c r="DF9" s="171" t="s">
        <v>290</v>
      </c>
    </row>
    <row r="10" spans="2:110" ht="15" customHeight="1">
      <c r="B10" s="169"/>
      <c r="C10" s="173"/>
      <c r="D10" s="171"/>
      <c r="E10" s="171"/>
      <c r="F10" s="164" t="s">
        <v>291</v>
      </c>
      <c r="G10" s="164" t="s">
        <v>291</v>
      </c>
      <c r="H10" s="172" t="s">
        <v>292</v>
      </c>
      <c r="I10" s="105" t="s">
        <v>420</v>
      </c>
      <c r="J10" s="203"/>
      <c r="K10" s="204"/>
      <c r="L10" s="203"/>
      <c r="M10" s="204"/>
      <c r="N10" s="203"/>
      <c r="O10" s="204"/>
      <c r="P10" s="203"/>
      <c r="Q10" s="204"/>
      <c r="R10" s="211"/>
      <c r="S10" s="211"/>
      <c r="T10" s="211"/>
      <c r="U10" s="211"/>
      <c r="V10" s="211"/>
      <c r="W10" s="211"/>
      <c r="X10" s="211"/>
      <c r="Y10" s="211"/>
      <c r="Z10" s="211"/>
      <c r="AA10" s="211"/>
      <c r="AB10" s="211"/>
      <c r="AC10" s="211"/>
      <c r="AD10" s="211"/>
      <c r="AE10" s="211"/>
      <c r="AF10" s="211"/>
      <c r="AG10" s="211"/>
      <c r="AH10" s="211"/>
      <c r="AI10" s="211"/>
      <c r="AJ10" s="211"/>
      <c r="AK10" s="211"/>
      <c r="AL10" s="211"/>
      <c r="AM10" s="211"/>
      <c r="AN10" s="211"/>
      <c r="AO10" s="211"/>
      <c r="AP10" s="211"/>
      <c r="AQ10" s="211"/>
      <c r="AR10" s="211"/>
      <c r="AS10" s="214"/>
      <c r="AT10" s="171"/>
      <c r="AU10" s="164" t="s">
        <v>291</v>
      </c>
      <c r="AV10" s="171" t="s">
        <v>293</v>
      </c>
      <c r="AW10" s="218" t="s">
        <v>420</v>
      </c>
      <c r="AX10" s="203"/>
      <c r="AY10" s="204"/>
      <c r="AZ10" s="203"/>
      <c r="BA10" s="204"/>
      <c r="BB10" s="203"/>
      <c r="BC10" s="204"/>
      <c r="BD10" s="203"/>
      <c r="BE10" s="204"/>
      <c r="BF10" s="211"/>
      <c r="BG10" s="211"/>
      <c r="BH10" s="211"/>
      <c r="BI10" s="211"/>
      <c r="BJ10" s="211"/>
      <c r="BK10" s="211"/>
      <c r="BL10" s="211"/>
      <c r="BM10" s="211"/>
      <c r="BN10" s="211"/>
      <c r="BO10" s="211"/>
      <c r="BP10" s="211"/>
      <c r="BQ10" s="211"/>
      <c r="BR10" s="211"/>
      <c r="BS10" s="211"/>
      <c r="BT10" s="211"/>
      <c r="BU10" s="211"/>
      <c r="BV10" s="211"/>
      <c r="BW10" s="211"/>
      <c r="BX10" s="211"/>
      <c r="BY10" s="211"/>
      <c r="BZ10" s="211"/>
      <c r="CA10" s="211"/>
      <c r="CB10" s="211"/>
      <c r="CC10" s="211"/>
      <c r="CD10" s="211"/>
      <c r="CE10" s="211"/>
      <c r="CF10" s="211"/>
      <c r="CG10" s="211"/>
      <c r="CH10" s="227" t="s">
        <v>294</v>
      </c>
      <c r="CI10" s="165" t="s">
        <v>295</v>
      </c>
      <c r="CJ10" s="165"/>
      <c r="CK10" s="171" t="s">
        <v>283</v>
      </c>
      <c r="CL10" s="171"/>
      <c r="CM10" s="171" t="s">
        <v>296</v>
      </c>
      <c r="CN10" s="171" t="s">
        <v>297</v>
      </c>
      <c r="CO10" s="171" t="s">
        <v>298</v>
      </c>
      <c r="CP10" s="164" t="s">
        <v>293</v>
      </c>
      <c r="CQ10" s="227" t="s">
        <v>299</v>
      </c>
      <c r="CR10" s="227" t="s">
        <v>300</v>
      </c>
      <c r="CS10" s="165"/>
      <c r="CT10" s="171" t="s">
        <v>283</v>
      </c>
      <c r="CU10" s="171" t="s">
        <v>283</v>
      </c>
      <c r="CV10" s="171" t="s">
        <v>283</v>
      </c>
      <c r="CW10" s="165" t="s">
        <v>283</v>
      </c>
      <c r="CX10" s="165"/>
      <c r="CY10" s="171" t="s">
        <v>283</v>
      </c>
      <c r="CZ10" s="171" t="s">
        <v>283</v>
      </c>
      <c r="DA10" s="171" t="s">
        <v>283</v>
      </c>
      <c r="DB10" s="171" t="s">
        <v>283</v>
      </c>
      <c r="DC10" s="257"/>
      <c r="DD10" s="257"/>
      <c r="DE10" s="257"/>
      <c r="DF10" s="257"/>
    </row>
    <row r="11" spans="2:110" ht="15" customHeight="1">
      <c r="B11" s="169"/>
      <c r="C11" s="170"/>
      <c r="D11" s="174" t="s">
        <v>301</v>
      </c>
      <c r="E11" s="174" t="s">
        <v>301</v>
      </c>
      <c r="F11" s="175" t="s">
        <v>206</v>
      </c>
      <c r="G11" s="175" t="s">
        <v>302</v>
      </c>
      <c r="H11" s="172"/>
      <c r="I11" s="105"/>
      <c r="J11" s="203"/>
      <c r="K11" s="203"/>
      <c r="L11" s="203"/>
      <c r="M11" s="203"/>
      <c r="N11" s="203"/>
      <c r="O11" s="203"/>
      <c r="P11" s="203"/>
      <c r="Q11" s="203"/>
      <c r="R11" s="203"/>
      <c r="S11" s="203"/>
      <c r="T11" s="203"/>
      <c r="U11" s="203"/>
      <c r="V11" s="203"/>
      <c r="W11" s="203"/>
      <c r="X11" s="203"/>
      <c r="Y11" s="203"/>
      <c r="Z11" s="203"/>
      <c r="AA11" s="203"/>
      <c r="AB11" s="211"/>
      <c r="AC11" s="211"/>
      <c r="AD11" s="211"/>
      <c r="AE11" s="203"/>
      <c r="AF11" s="203"/>
      <c r="AG11" s="203"/>
      <c r="AH11" s="203"/>
      <c r="AI11" s="203"/>
      <c r="AJ11" s="203"/>
      <c r="AK11" s="203"/>
      <c r="AL11" s="203"/>
      <c r="AM11" s="203"/>
      <c r="AN11" s="203"/>
      <c r="AO11" s="203"/>
      <c r="AP11" s="203"/>
      <c r="AQ11" s="203"/>
      <c r="AR11" s="203"/>
      <c r="AS11" s="165"/>
      <c r="AT11" s="171"/>
      <c r="AU11" s="175" t="s">
        <v>302</v>
      </c>
      <c r="AV11" s="171"/>
      <c r="AW11" s="218"/>
      <c r="AX11" s="220"/>
      <c r="AY11" s="220"/>
      <c r="AZ11" s="220"/>
      <c r="BA11" s="220"/>
      <c r="BB11" s="203"/>
      <c r="BC11" s="203"/>
      <c r="BD11" s="203"/>
      <c r="BE11" s="203"/>
      <c r="BF11" s="203"/>
      <c r="BG11" s="203"/>
      <c r="BH11" s="203"/>
      <c r="BI11" s="203"/>
      <c r="BJ11" s="203"/>
      <c r="BK11" s="203"/>
      <c r="BL11" s="203"/>
      <c r="BM11" s="203"/>
      <c r="BN11" s="203"/>
      <c r="BO11" s="203"/>
      <c r="BP11" s="211"/>
      <c r="BQ11" s="211"/>
      <c r="BR11" s="211"/>
      <c r="BS11" s="203"/>
      <c r="BT11" s="203"/>
      <c r="BU11" s="203"/>
      <c r="BV11" s="203"/>
      <c r="BW11" s="203"/>
      <c r="BX11" s="203"/>
      <c r="BY11" s="203"/>
      <c r="BZ11" s="203"/>
      <c r="CA11" s="203"/>
      <c r="CB11" s="203"/>
      <c r="CC11" s="203"/>
      <c r="CD11" s="203"/>
      <c r="CE11" s="203"/>
      <c r="CF11" s="203"/>
      <c r="CG11" s="203"/>
      <c r="CH11" s="227"/>
      <c r="CI11" s="165" t="s">
        <v>303</v>
      </c>
      <c r="CJ11" s="165"/>
      <c r="CK11" s="171" t="s">
        <v>295</v>
      </c>
      <c r="CL11" s="171"/>
      <c r="CM11" s="171"/>
      <c r="CN11" s="171"/>
      <c r="CO11" s="171"/>
      <c r="CP11" s="164"/>
      <c r="CQ11" s="227"/>
      <c r="CR11" s="227"/>
      <c r="CS11" s="165"/>
      <c r="CT11" s="171" t="s">
        <v>292</v>
      </c>
      <c r="CU11" s="171" t="s">
        <v>294</v>
      </c>
      <c r="CV11" s="171" t="s">
        <v>299</v>
      </c>
      <c r="CW11" s="165" t="s">
        <v>300</v>
      </c>
      <c r="CX11" s="165"/>
      <c r="CY11" s="171" t="s">
        <v>292</v>
      </c>
      <c r="CZ11" s="171" t="s">
        <v>294</v>
      </c>
      <c r="DA11" s="171" t="s">
        <v>299</v>
      </c>
      <c r="DB11" s="165" t="s">
        <v>300</v>
      </c>
      <c r="DC11" s="257"/>
      <c r="DD11" s="257"/>
      <c r="DE11" s="257"/>
      <c r="DF11" s="257"/>
    </row>
    <row r="12" spans="2:110" ht="15" customHeight="1">
      <c r="B12" s="169"/>
      <c r="C12" s="170"/>
      <c r="D12" s="174" t="s">
        <v>304</v>
      </c>
      <c r="E12" s="174"/>
      <c r="F12" s="175"/>
      <c r="G12" s="175" t="s">
        <v>305</v>
      </c>
      <c r="H12" s="172" t="s">
        <v>306</v>
      </c>
      <c r="I12" s="205"/>
      <c r="J12" s="206"/>
      <c r="K12" s="206"/>
      <c r="L12" s="206"/>
      <c r="M12" s="206"/>
      <c r="N12" s="206"/>
      <c r="O12" s="206"/>
      <c r="P12" s="206"/>
      <c r="Q12" s="206"/>
      <c r="R12" s="206"/>
      <c r="S12" s="206"/>
      <c r="T12" s="206"/>
      <c r="U12" s="206"/>
      <c r="V12" s="206"/>
      <c r="W12" s="206"/>
      <c r="X12" s="206"/>
      <c r="Y12" s="206"/>
      <c r="Z12" s="206"/>
      <c r="AA12" s="206"/>
      <c r="AB12" s="206"/>
      <c r="AC12" s="206"/>
      <c r="AD12" s="206"/>
      <c r="AE12" s="206"/>
      <c r="AF12" s="206"/>
      <c r="AG12" s="206"/>
      <c r="AH12" s="206"/>
      <c r="AI12" s="206"/>
      <c r="AJ12" s="206"/>
      <c r="AK12" s="206"/>
      <c r="AL12" s="206"/>
      <c r="AM12" s="206"/>
      <c r="AN12" s="206"/>
      <c r="AO12" s="206"/>
      <c r="AP12" s="206"/>
      <c r="AQ12" s="206"/>
      <c r="AR12" s="206"/>
      <c r="AS12" s="215"/>
      <c r="AT12" s="171"/>
      <c r="AU12" s="175" t="s">
        <v>305</v>
      </c>
      <c r="AV12" s="171"/>
      <c r="AW12" s="221"/>
      <c r="AX12" s="222"/>
      <c r="AY12" s="222"/>
      <c r="AZ12" s="222"/>
      <c r="BA12" s="222"/>
      <c r="BB12" s="206"/>
      <c r="BC12" s="206"/>
      <c r="BD12" s="206"/>
      <c r="BE12" s="206"/>
      <c r="BF12" s="206"/>
      <c r="BG12" s="206"/>
      <c r="BH12" s="206"/>
      <c r="BI12" s="206"/>
      <c r="BJ12" s="206"/>
      <c r="BK12" s="206"/>
      <c r="BL12" s="206"/>
      <c r="BM12" s="206"/>
      <c r="BN12" s="206"/>
      <c r="BO12" s="206"/>
      <c r="BP12" s="206"/>
      <c r="BQ12" s="206"/>
      <c r="BR12" s="206"/>
      <c r="BS12" s="206"/>
      <c r="BT12" s="206"/>
      <c r="BU12" s="206"/>
      <c r="BV12" s="206"/>
      <c r="BW12" s="206"/>
      <c r="BX12" s="206"/>
      <c r="BY12" s="206"/>
      <c r="BZ12" s="206"/>
      <c r="CA12" s="206"/>
      <c r="CB12" s="206"/>
      <c r="CC12" s="206"/>
      <c r="CD12" s="206"/>
      <c r="CE12" s="206"/>
      <c r="CF12" s="206"/>
      <c r="CG12" s="206"/>
      <c r="CH12" s="227"/>
      <c r="CI12" s="165"/>
      <c r="CJ12" s="165"/>
      <c r="CK12" s="171" t="s">
        <v>303</v>
      </c>
      <c r="CL12" s="171"/>
      <c r="CM12" s="171"/>
      <c r="CN12" s="171"/>
      <c r="CO12" s="171"/>
      <c r="CP12" s="164"/>
      <c r="CQ12" s="227"/>
      <c r="CR12" s="227"/>
      <c r="CS12" s="165"/>
      <c r="CT12" s="171"/>
      <c r="CU12" s="171"/>
      <c r="CV12" s="171"/>
      <c r="CW12" s="165"/>
      <c r="CX12" s="165"/>
      <c r="CY12" s="171"/>
      <c r="CZ12" s="171"/>
      <c r="DA12" s="171"/>
      <c r="DB12" s="165"/>
      <c r="DC12" s="257"/>
      <c r="DD12" s="257"/>
      <c r="DE12" s="257"/>
      <c r="DF12" s="257"/>
    </row>
    <row r="13" spans="2:110" ht="15" customHeight="1">
      <c r="B13" s="169"/>
      <c r="C13" s="170" t="s">
        <v>191</v>
      </c>
      <c r="D13" s="176" t="s">
        <v>307</v>
      </c>
      <c r="E13" s="176" t="s">
        <v>307</v>
      </c>
      <c r="F13" s="177" t="s">
        <v>308</v>
      </c>
      <c r="G13" s="175"/>
      <c r="H13" s="178" t="s">
        <v>309</v>
      </c>
      <c r="I13" s="207" t="s">
        <v>90</v>
      </c>
      <c r="J13" s="208" t="s">
        <v>91</v>
      </c>
      <c r="K13" s="209" t="s">
        <v>93</v>
      </c>
      <c r="L13" s="208" t="s">
        <v>95</v>
      </c>
      <c r="M13" s="209" t="s">
        <v>97</v>
      </c>
      <c r="N13" s="208" t="s">
        <v>99</v>
      </c>
      <c r="O13" s="209" t="s">
        <v>101</v>
      </c>
      <c r="P13" s="208" t="s">
        <v>105</v>
      </c>
      <c r="Q13" s="209" t="s">
        <v>106</v>
      </c>
      <c r="R13" s="208" t="s">
        <v>108</v>
      </c>
      <c r="S13" s="208" t="s">
        <v>110</v>
      </c>
      <c r="T13" s="208" t="s">
        <v>115</v>
      </c>
      <c r="U13" s="208" t="s">
        <v>118</v>
      </c>
      <c r="V13" s="208" t="s">
        <v>121</v>
      </c>
      <c r="W13" s="208" t="s">
        <v>123</v>
      </c>
      <c r="X13" s="208" t="s">
        <v>125</v>
      </c>
      <c r="Y13" s="208" t="s">
        <v>127</v>
      </c>
      <c r="Z13" s="208" t="s">
        <v>130</v>
      </c>
      <c r="AA13" s="208" t="s">
        <v>131</v>
      </c>
      <c r="AB13" s="208" t="s">
        <v>133</v>
      </c>
      <c r="AC13" s="208" t="s">
        <v>135</v>
      </c>
      <c r="AD13" s="208" t="s">
        <v>138</v>
      </c>
      <c r="AE13" s="208" t="s">
        <v>139</v>
      </c>
      <c r="AF13" s="208" t="s">
        <v>141</v>
      </c>
      <c r="AG13" s="208" t="s">
        <v>143</v>
      </c>
      <c r="AH13" s="208" t="s">
        <v>145</v>
      </c>
      <c r="AI13" s="208" t="s">
        <v>147</v>
      </c>
      <c r="AJ13" s="208" t="s">
        <v>88</v>
      </c>
      <c r="AK13" s="208" t="s">
        <v>149</v>
      </c>
      <c r="AL13" s="208" t="s">
        <v>152</v>
      </c>
      <c r="AM13" s="208" t="s">
        <v>154</v>
      </c>
      <c r="AN13" s="208" t="s">
        <v>156</v>
      </c>
      <c r="AO13" s="208" t="s">
        <v>158</v>
      </c>
      <c r="AP13" s="208" t="s">
        <v>103</v>
      </c>
      <c r="AQ13" s="208" t="s">
        <v>113</v>
      </c>
      <c r="AR13" s="208" t="s">
        <v>159</v>
      </c>
      <c r="AS13" s="208" t="s">
        <v>161</v>
      </c>
      <c r="AT13" s="171" t="s">
        <v>310</v>
      </c>
      <c r="AU13" s="175" t="s">
        <v>311</v>
      </c>
      <c r="AV13" s="171" t="s">
        <v>312</v>
      </c>
      <c r="AW13" s="208" t="s">
        <v>90</v>
      </c>
      <c r="AX13" s="223" t="s">
        <v>91</v>
      </c>
      <c r="AY13" s="224" t="s">
        <v>93</v>
      </c>
      <c r="AZ13" s="223" t="s">
        <v>95</v>
      </c>
      <c r="BA13" s="224" t="s">
        <v>97</v>
      </c>
      <c r="BB13" s="208" t="s">
        <v>99</v>
      </c>
      <c r="BC13" s="209" t="s">
        <v>101</v>
      </c>
      <c r="BD13" s="208" t="s">
        <v>105</v>
      </c>
      <c r="BE13" s="209" t="s">
        <v>106</v>
      </c>
      <c r="BF13" s="208" t="s">
        <v>108</v>
      </c>
      <c r="BG13" s="208" t="s">
        <v>110</v>
      </c>
      <c r="BH13" s="208" t="s">
        <v>115</v>
      </c>
      <c r="BI13" s="208" t="s">
        <v>118</v>
      </c>
      <c r="BJ13" s="208" t="s">
        <v>121</v>
      </c>
      <c r="BK13" s="208" t="s">
        <v>123</v>
      </c>
      <c r="BL13" s="208" t="s">
        <v>125</v>
      </c>
      <c r="BM13" s="208" t="s">
        <v>127</v>
      </c>
      <c r="BN13" s="208" t="s">
        <v>130</v>
      </c>
      <c r="BO13" s="208" t="s">
        <v>131</v>
      </c>
      <c r="BP13" s="208" t="s">
        <v>133</v>
      </c>
      <c r="BQ13" s="208" t="s">
        <v>135</v>
      </c>
      <c r="BR13" s="208" t="s">
        <v>138</v>
      </c>
      <c r="BS13" s="208" t="s">
        <v>139</v>
      </c>
      <c r="BT13" s="208" t="s">
        <v>141</v>
      </c>
      <c r="BU13" s="208" t="s">
        <v>143</v>
      </c>
      <c r="BV13" s="208" t="s">
        <v>145</v>
      </c>
      <c r="BW13" s="208" t="s">
        <v>147</v>
      </c>
      <c r="BX13" s="208" t="s">
        <v>88</v>
      </c>
      <c r="BY13" s="208" t="s">
        <v>149</v>
      </c>
      <c r="BZ13" s="208" t="s">
        <v>152</v>
      </c>
      <c r="CA13" s="208" t="s">
        <v>154</v>
      </c>
      <c r="CB13" s="208" t="s">
        <v>156</v>
      </c>
      <c r="CC13" s="208" t="s">
        <v>158</v>
      </c>
      <c r="CD13" s="208" t="s">
        <v>103</v>
      </c>
      <c r="CE13" s="208" t="s">
        <v>113</v>
      </c>
      <c r="CF13" s="208" t="s">
        <v>159</v>
      </c>
      <c r="CG13" s="228" t="s">
        <v>161</v>
      </c>
      <c r="CH13" s="229" t="s">
        <v>313</v>
      </c>
      <c r="CI13" s="215" t="s">
        <v>314</v>
      </c>
      <c r="CJ13" s="165"/>
      <c r="CK13" s="171" t="s">
        <v>315</v>
      </c>
      <c r="CL13" s="235" t="s">
        <v>316</v>
      </c>
      <c r="CM13" s="171" t="s">
        <v>317</v>
      </c>
      <c r="CN13" s="171"/>
      <c r="CO13" s="171" t="s">
        <v>318</v>
      </c>
      <c r="CP13" s="164" t="s">
        <v>319</v>
      </c>
      <c r="CQ13" s="229" t="s">
        <v>320</v>
      </c>
      <c r="CR13" s="236" t="s">
        <v>321</v>
      </c>
      <c r="CS13" s="165"/>
      <c r="CT13" s="171" t="s">
        <v>322</v>
      </c>
      <c r="CU13" s="171" t="s">
        <v>323</v>
      </c>
      <c r="CV13" s="171" t="s">
        <v>324</v>
      </c>
      <c r="CW13" s="254" t="s">
        <v>325</v>
      </c>
      <c r="CX13" s="165" t="s">
        <v>326</v>
      </c>
      <c r="CY13" s="171" t="s">
        <v>327</v>
      </c>
      <c r="CZ13" s="171" t="s">
        <v>328</v>
      </c>
      <c r="DA13" s="171" t="s">
        <v>329</v>
      </c>
      <c r="DB13" s="254" t="s">
        <v>330</v>
      </c>
      <c r="DC13" s="258"/>
      <c r="DD13" s="258" t="s">
        <v>331</v>
      </c>
      <c r="DE13" s="258"/>
      <c r="DF13" s="258" t="s">
        <v>332</v>
      </c>
    </row>
    <row r="14" spans="2:110" ht="15" customHeight="1">
      <c r="B14" s="163" t="s">
        <v>90</v>
      </c>
      <c r="C14" s="179" t="s">
        <v>333</v>
      </c>
      <c r="D14" s="180">
        <f>入力①!K21</f>
        <v>0</v>
      </c>
      <c r="E14" s="180"/>
      <c r="F14" s="181">
        <f>IF(入力②!E11="",入力②!D11,入力②!E11)</f>
        <v>0.62780468282438129</v>
      </c>
      <c r="G14" s="399">
        <v>0.62780468282438129</v>
      </c>
      <c r="H14" s="182">
        <f>D14*F14+E14*G14</f>
        <v>0</v>
      </c>
      <c r="I14" s="402">
        <v>0.11337865213544923</v>
      </c>
      <c r="J14" s="403">
        <v>2.2168247359087055E-4</v>
      </c>
      <c r="K14" s="403">
        <v>0.18773432104965784</v>
      </c>
      <c r="L14" s="403">
        <v>1.6972119188075718E-3</v>
      </c>
      <c r="M14" s="403">
        <v>1.3714971462858857E-2</v>
      </c>
      <c r="N14" s="403">
        <v>5.8443907175084243E-4</v>
      </c>
      <c r="O14" s="403">
        <v>0</v>
      </c>
      <c r="P14" s="403">
        <v>1.5689404834813964E-3</v>
      </c>
      <c r="Q14" s="403">
        <v>1.8271848562919111E-5</v>
      </c>
      <c r="R14" s="403">
        <v>0</v>
      </c>
      <c r="S14" s="403">
        <v>0</v>
      </c>
      <c r="T14" s="403">
        <v>0</v>
      </c>
      <c r="U14" s="403">
        <v>0</v>
      </c>
      <c r="V14" s="403">
        <v>0</v>
      </c>
      <c r="W14" s="403">
        <v>0</v>
      </c>
      <c r="X14" s="403">
        <v>0</v>
      </c>
      <c r="Y14" s="403">
        <v>0</v>
      </c>
      <c r="Z14" s="403">
        <v>0</v>
      </c>
      <c r="AA14" s="403">
        <v>0</v>
      </c>
      <c r="AB14" s="403">
        <v>4.8060356553437673E-3</v>
      </c>
      <c r="AC14" s="403">
        <v>1.0162671566771963E-3</v>
      </c>
      <c r="AD14" s="403">
        <v>0</v>
      </c>
      <c r="AE14" s="403">
        <v>0</v>
      </c>
      <c r="AF14" s="403">
        <v>0</v>
      </c>
      <c r="AG14" s="403">
        <v>1.4732422378549594E-4</v>
      </c>
      <c r="AH14" s="403">
        <v>0</v>
      </c>
      <c r="AI14" s="403">
        <v>6.9398467959421332E-6</v>
      </c>
      <c r="AJ14" s="403">
        <v>3.7957338482035423E-6</v>
      </c>
      <c r="AK14" s="403">
        <v>0</v>
      </c>
      <c r="AL14" s="403">
        <v>1.6624606412443185E-5</v>
      </c>
      <c r="AM14" s="403">
        <v>1.9216197955560662E-3</v>
      </c>
      <c r="AN14" s="403">
        <v>2.2943762388660761E-3</v>
      </c>
      <c r="AO14" s="403">
        <v>2.183166578901176E-3</v>
      </c>
      <c r="AP14" s="403">
        <v>5.3957048031485014E-6</v>
      </c>
      <c r="AQ14" s="403">
        <v>1.546902507303214E-2</v>
      </c>
      <c r="AR14" s="403">
        <v>0</v>
      </c>
      <c r="AS14" s="403">
        <v>0</v>
      </c>
      <c r="AT14" s="216">
        <f t="array" ref="AT14:AT50">MMULT(I14:AS50,H14:H50)</f>
        <v>0</v>
      </c>
      <c r="AU14" s="408">
        <v>0.62780468282438129</v>
      </c>
      <c r="AV14" s="216">
        <f>AT14*AU14</f>
        <v>0</v>
      </c>
      <c r="AW14" s="411">
        <v>1.079138907288312</v>
      </c>
      <c r="AX14" s="403">
        <v>1.9808497682594596E-4</v>
      </c>
      <c r="AY14" s="403">
        <v>0.13360213149518579</v>
      </c>
      <c r="AZ14" s="403">
        <v>1.2557043017475738E-3</v>
      </c>
      <c r="BA14" s="403">
        <v>1.0304505555161861E-2</v>
      </c>
      <c r="BB14" s="403">
        <v>6.210348298623413E-4</v>
      </c>
      <c r="BC14" s="403">
        <v>3.174014710326735E-5</v>
      </c>
      <c r="BD14" s="403">
        <v>1.1689454495913991E-3</v>
      </c>
      <c r="BE14" s="403">
        <v>1.0702750865705386E-4</v>
      </c>
      <c r="BF14" s="403">
        <v>3.513416178602279E-5</v>
      </c>
      <c r="BG14" s="403">
        <v>6.6648440777488405E-5</v>
      </c>
      <c r="BH14" s="403">
        <v>3.7650203071778008E-5</v>
      </c>
      <c r="BI14" s="403">
        <v>2.7187411239339879E-5</v>
      </c>
      <c r="BJ14" s="403">
        <v>2.7724028879583689E-5</v>
      </c>
      <c r="BK14" s="403">
        <v>3.1122808897122195E-5</v>
      </c>
      <c r="BL14" s="403">
        <v>4.0468186357567784E-5</v>
      </c>
      <c r="BM14" s="403">
        <v>8.1310737670640073E-5</v>
      </c>
      <c r="BN14" s="403">
        <v>4.3123331786494275E-5</v>
      </c>
      <c r="BO14" s="403">
        <v>3.8365205380641655E-5</v>
      </c>
      <c r="BP14" s="403">
        <v>3.6170536112616679E-3</v>
      </c>
      <c r="BQ14" s="403">
        <v>8.3523226125641612E-4</v>
      </c>
      <c r="BR14" s="403">
        <v>7.1417617963737986E-5</v>
      </c>
      <c r="BS14" s="403">
        <v>1.053661180798265E-4</v>
      </c>
      <c r="BT14" s="403">
        <v>4.2153421973826501E-5</v>
      </c>
      <c r="BU14" s="403">
        <v>1.6218746682892567E-4</v>
      </c>
      <c r="BV14" s="403">
        <v>6.7009918560812653E-5</v>
      </c>
      <c r="BW14" s="403">
        <v>3.5036802234877386E-5</v>
      </c>
      <c r="BX14" s="403">
        <v>6.0530668807509372E-5</v>
      </c>
      <c r="BY14" s="403">
        <v>1.8307161826866875E-4</v>
      </c>
      <c r="BZ14" s="403">
        <v>7.1257267404706992E-5</v>
      </c>
      <c r="CA14" s="403">
        <v>1.7415407795530586E-3</v>
      </c>
      <c r="CB14" s="403">
        <v>2.1319818038653539E-3</v>
      </c>
      <c r="CC14" s="403">
        <v>1.6747129563698497E-3</v>
      </c>
      <c r="CD14" s="403">
        <v>8.5006535774634801E-5</v>
      </c>
      <c r="CE14" s="403">
        <v>1.3138212818203808E-2</v>
      </c>
      <c r="CF14" s="403">
        <v>1.4098698118970852E-3</v>
      </c>
      <c r="CG14" s="412">
        <v>1.9829248128028226E-4</v>
      </c>
      <c r="CH14" s="230">
        <f t="array" ref="CH14:CH50">MMULT(AW14:CG50,AV14:AV50)</f>
        <v>0</v>
      </c>
      <c r="CI14" s="231">
        <f t="shared" ref="CI14:CI50" si="0">H14+CH14</f>
        <v>0</v>
      </c>
      <c r="CJ14" s="402">
        <v>0.12523953743699986</v>
      </c>
      <c r="CK14" s="216">
        <f t="shared" ref="CK14:CK50" si="1">CI14*CJ14</f>
        <v>0</v>
      </c>
      <c r="CL14" s="237" t="s">
        <v>334</v>
      </c>
      <c r="CM14" s="237" t="s">
        <v>334</v>
      </c>
      <c r="CN14" s="411">
        <v>1.2048630270026832E-2</v>
      </c>
      <c r="CO14" s="238">
        <f>$CM$51*CN14</f>
        <v>0</v>
      </c>
      <c r="CP14" s="239">
        <f>AU14*CO14</f>
        <v>0</v>
      </c>
      <c r="CQ14" s="240">
        <f t="array" ref="CQ14:CQ50">MMULT(AW14:CG50,CP14:CP50)</f>
        <v>0</v>
      </c>
      <c r="CR14" s="230">
        <f t="shared" ref="CR14:CR50" si="2">H14+CH14+CQ14</f>
        <v>0</v>
      </c>
      <c r="CS14" s="402">
        <v>0.51751036674802531</v>
      </c>
      <c r="CT14" s="216">
        <f t="shared" ref="CT14:CT50" si="3">H14*CS14</f>
        <v>0</v>
      </c>
      <c r="CU14" s="216">
        <f>CH14*CS14</f>
        <v>0</v>
      </c>
      <c r="CV14" s="216">
        <f>CQ14*CS14</f>
        <v>0</v>
      </c>
      <c r="CW14" s="255">
        <f>CT14+CU14+CV14</f>
        <v>0</v>
      </c>
      <c r="CX14" s="402">
        <v>0.12523953743699986</v>
      </c>
      <c r="CY14" s="216">
        <f>H14*CX14</f>
        <v>0</v>
      </c>
      <c r="CZ14" s="216">
        <f>CH14*CX14</f>
        <v>0</v>
      </c>
      <c r="DA14" s="216">
        <f>CQ14*CX14</f>
        <v>0</v>
      </c>
      <c r="DB14" s="255">
        <f>CY14+CZ14+DA14</f>
        <v>0</v>
      </c>
      <c r="DC14" s="413">
        <v>0.1897338216775257</v>
      </c>
      <c r="DD14" s="259">
        <f>CR14*DC14</f>
        <v>0</v>
      </c>
      <c r="DE14" s="411">
        <v>6.7041665826184427E-2</v>
      </c>
      <c r="DF14" s="238">
        <f>CR14*DE14</f>
        <v>0</v>
      </c>
    </row>
    <row r="15" spans="2:110" ht="15" customHeight="1">
      <c r="B15" s="169" t="s">
        <v>91</v>
      </c>
      <c r="C15" s="170" t="s">
        <v>92</v>
      </c>
      <c r="D15" s="183">
        <f>入力①!K22</f>
        <v>0</v>
      </c>
      <c r="E15" s="183"/>
      <c r="F15" s="184">
        <f>IF(入力②!E12="",入力②!D12,入力②!E12)</f>
        <v>0.25723868557357565</v>
      </c>
      <c r="G15" s="400">
        <v>0.25723868557357565</v>
      </c>
      <c r="H15" s="182">
        <f t="shared" ref="H15:H50" si="4">D15*F15+E15*G15</f>
        <v>0</v>
      </c>
      <c r="I15" s="404">
        <v>4.0343147284185773E-5</v>
      </c>
      <c r="J15" s="405">
        <v>1.040943789035392E-3</v>
      </c>
      <c r="K15" s="405">
        <v>1.7703559545483082E-4</v>
      </c>
      <c r="L15" s="405">
        <v>1.3687192893609449E-4</v>
      </c>
      <c r="M15" s="405">
        <v>5.425271263563178E-3</v>
      </c>
      <c r="N15" s="405">
        <v>8.6409411943878627E-3</v>
      </c>
      <c r="O15" s="405">
        <v>0.20736601473202945</v>
      </c>
      <c r="P15" s="405">
        <v>3.4406589550030623E-5</v>
      </c>
      <c r="Q15" s="405">
        <v>8.8307844104588057E-2</v>
      </c>
      <c r="R15" s="405">
        <v>9.4996246489772844E-4</v>
      </c>
      <c r="S15" s="405">
        <v>4.8579271675962973E-2</v>
      </c>
      <c r="T15" s="405">
        <v>7.8709341705675157E-5</v>
      </c>
      <c r="U15" s="405">
        <v>4.3537211876951402E-5</v>
      </c>
      <c r="V15" s="405">
        <v>4.6764482375635707E-5</v>
      </c>
      <c r="W15" s="405">
        <v>2.1423368610480313E-5</v>
      </c>
      <c r="X15" s="405">
        <v>1.0400590485137221E-4</v>
      </c>
      <c r="Y15" s="405">
        <v>1.2045967411642829E-5</v>
      </c>
      <c r="Z15" s="405">
        <v>0</v>
      </c>
      <c r="AA15" s="405">
        <v>3.8538827869078096E-5</v>
      </c>
      <c r="AB15" s="405">
        <v>1.5415586064310198E-4</v>
      </c>
      <c r="AC15" s="405">
        <v>2.2114707427467661E-3</v>
      </c>
      <c r="AD15" s="405">
        <v>0.21046374928661038</v>
      </c>
      <c r="AE15" s="405">
        <v>0</v>
      </c>
      <c r="AF15" s="405">
        <v>0</v>
      </c>
      <c r="AG15" s="405">
        <v>2.2549626089616724E-6</v>
      </c>
      <c r="AH15" s="405">
        <v>0</v>
      </c>
      <c r="AI15" s="405">
        <v>0</v>
      </c>
      <c r="AJ15" s="405">
        <v>1.2652446160678474E-6</v>
      </c>
      <c r="AK15" s="405">
        <v>0</v>
      </c>
      <c r="AL15" s="405">
        <v>4.4332283766515163E-6</v>
      </c>
      <c r="AM15" s="405">
        <v>4.239872858522281E-5</v>
      </c>
      <c r="AN15" s="405">
        <v>5.228070856791189E-6</v>
      </c>
      <c r="AO15" s="405">
        <v>3.2912058978409687E-5</v>
      </c>
      <c r="AP15" s="405">
        <v>2.1582819212594006E-6</v>
      </c>
      <c r="AQ15" s="405">
        <v>4.8100202341517849E-6</v>
      </c>
      <c r="AR15" s="405">
        <v>0</v>
      </c>
      <c r="AS15" s="405">
        <v>1.6157481587203274E-4</v>
      </c>
      <c r="AT15" s="217">
        <v>0</v>
      </c>
      <c r="AU15" s="409">
        <v>0.25723868557357565</v>
      </c>
      <c r="AV15" s="217">
        <f t="shared" ref="AV15:AV50" si="5">AT15*AU15</f>
        <v>0</v>
      </c>
      <c r="AW15" s="413">
        <v>1.0649879561943757E-3</v>
      </c>
      <c r="AX15" s="405">
        <v>1.0037745659676962</v>
      </c>
      <c r="AY15" s="405">
        <v>1.0977311891276285E-3</v>
      </c>
      <c r="AZ15" s="405">
        <v>1.3290807502210507E-3</v>
      </c>
      <c r="BA15" s="405">
        <v>6.096996091442086E-3</v>
      </c>
      <c r="BB15" s="405">
        <v>4.5319804525782532E-3</v>
      </c>
      <c r="BC15" s="405">
        <v>5.5104210490299697E-2</v>
      </c>
      <c r="BD15" s="405">
        <v>1.8780885415089629E-3</v>
      </c>
      <c r="BE15" s="405">
        <v>2.8513941238354223E-2</v>
      </c>
      <c r="BF15" s="405">
        <v>4.8781094922754021E-3</v>
      </c>
      <c r="BG15" s="405">
        <v>1.4297415800504082E-2</v>
      </c>
      <c r="BH15" s="405">
        <v>1.5372810877730104E-3</v>
      </c>
      <c r="BI15" s="405">
        <v>1.0631264100820761E-3</v>
      </c>
      <c r="BJ15" s="405">
        <v>8.8289605678524012E-4</v>
      </c>
      <c r="BK15" s="405">
        <v>7.591967389495056E-4</v>
      </c>
      <c r="BL15" s="405">
        <v>1.9960557729715861E-3</v>
      </c>
      <c r="BM15" s="405">
        <v>9.8688789112593876E-4</v>
      </c>
      <c r="BN15" s="405">
        <v>5.3994314123357212E-4</v>
      </c>
      <c r="BO15" s="405">
        <v>1.1331734929059755E-3</v>
      </c>
      <c r="BP15" s="405">
        <v>1.7274351646729225E-3</v>
      </c>
      <c r="BQ15" s="405">
        <v>1.7533570562050518E-3</v>
      </c>
      <c r="BR15" s="405">
        <v>6.0403587206350175E-2</v>
      </c>
      <c r="BS15" s="405">
        <v>3.0544419709977724E-3</v>
      </c>
      <c r="BT15" s="405">
        <v>3.0965437764452759E-3</v>
      </c>
      <c r="BU15" s="405">
        <v>1.5557878473116526E-3</v>
      </c>
      <c r="BV15" s="405">
        <v>4.6888944890289354E-4</v>
      </c>
      <c r="BW15" s="405">
        <v>2.3949083324045813E-4</v>
      </c>
      <c r="BX15" s="405">
        <v>1.0843850167711977E-3</v>
      </c>
      <c r="BY15" s="405">
        <v>6.0350093923389116E-4</v>
      </c>
      <c r="BZ15" s="405">
        <v>8.8041506941938794E-4</v>
      </c>
      <c r="CA15" s="405">
        <v>9.81088536932807E-4</v>
      </c>
      <c r="CB15" s="405">
        <v>1.0046117329200856E-3</v>
      </c>
      <c r="CC15" s="405">
        <v>4.7407116375845483E-4</v>
      </c>
      <c r="CD15" s="405">
        <v>4.7681404990500525E-4</v>
      </c>
      <c r="CE15" s="405">
        <v>2.0204440116956069E-3</v>
      </c>
      <c r="CF15" s="405">
        <v>1.1675067047757996E-3</v>
      </c>
      <c r="CG15" s="414">
        <v>7.5417790301328402E-4</v>
      </c>
      <c r="CH15" s="230">
        <v>0</v>
      </c>
      <c r="CI15" s="231">
        <f t="shared" si="0"/>
        <v>0</v>
      </c>
      <c r="CJ15" s="404">
        <v>9.9477600431798902E-2</v>
      </c>
      <c r="CK15" s="217">
        <f t="shared" si="1"/>
        <v>0</v>
      </c>
      <c r="CL15" s="241" t="s">
        <v>334</v>
      </c>
      <c r="CM15" s="242" t="s">
        <v>334</v>
      </c>
      <c r="CN15" s="413">
        <v>-1.6544708529506306E-5</v>
      </c>
      <c r="CO15" s="243">
        <f t="shared" ref="CO15:CO50" si="6">$CM$51*CN15</f>
        <v>0</v>
      </c>
      <c r="CP15" s="244">
        <f t="shared" ref="CP15:CP50" si="7">AU15*CO15</f>
        <v>0</v>
      </c>
      <c r="CQ15" s="240">
        <v>0</v>
      </c>
      <c r="CR15" s="230">
        <f t="shared" si="2"/>
        <v>0</v>
      </c>
      <c r="CS15" s="404">
        <v>0.57347328244274809</v>
      </c>
      <c r="CT15" s="217">
        <f t="shared" si="3"/>
        <v>0</v>
      </c>
      <c r="CU15" s="217">
        <f t="shared" ref="CU15:CU50" si="8">CH15*CS15</f>
        <v>0</v>
      </c>
      <c r="CV15" s="217">
        <f t="shared" ref="CV15:CV50" si="9">CQ15*CS15</f>
        <v>0</v>
      </c>
      <c r="CW15" s="231">
        <f t="shared" ref="CW15:CW50" si="10">CT15+CU15+CV15</f>
        <v>0</v>
      </c>
      <c r="CX15" s="404">
        <v>9.9477600431798902E-2</v>
      </c>
      <c r="CY15" s="217">
        <f t="shared" ref="CY15:CY50" si="11">H15*CX15</f>
        <v>0</v>
      </c>
      <c r="CZ15" s="217">
        <f t="shared" ref="CZ15:CZ50" si="12">CH15*CX15</f>
        <v>0</v>
      </c>
      <c r="DA15" s="217">
        <f t="shared" ref="DA15:DA50" si="13">CQ15*CX15</f>
        <v>0</v>
      </c>
      <c r="DB15" s="231">
        <f t="shared" ref="DB15:DB50" si="14">CY15+CZ15+DA15</f>
        <v>0</v>
      </c>
      <c r="DC15" s="413">
        <v>1.6510525098311357E-2</v>
      </c>
      <c r="DD15" s="259">
        <f t="shared" ref="DD15:DD50" si="15">CR15*DC15</f>
        <v>0</v>
      </c>
      <c r="DE15" s="413">
        <v>1.6163543835299561E-2</v>
      </c>
      <c r="DF15" s="243">
        <f t="shared" ref="DF15:DF50" si="16">CR15*DE15</f>
        <v>0</v>
      </c>
    </row>
    <row r="16" spans="2:110" ht="15" customHeight="1">
      <c r="B16" s="169" t="s">
        <v>93</v>
      </c>
      <c r="C16" s="170" t="s">
        <v>94</v>
      </c>
      <c r="D16" s="183">
        <f>入力①!K23</f>
        <v>0</v>
      </c>
      <c r="E16" s="183"/>
      <c r="F16" s="184">
        <f>IF(入力②!E13="",入力②!D13,入力②!E13)</f>
        <v>0.2122137444769252</v>
      </c>
      <c r="G16" s="400">
        <v>0.2122137444769252</v>
      </c>
      <c r="H16" s="182">
        <f t="shared" si="4"/>
        <v>0</v>
      </c>
      <c r="I16" s="404">
        <v>7.7994830313840871E-2</v>
      </c>
      <c r="J16" s="405">
        <v>0</v>
      </c>
      <c r="K16" s="405">
        <v>0.22329210873250047</v>
      </c>
      <c r="L16" s="405">
        <v>1.793022269062838E-3</v>
      </c>
      <c r="M16" s="405">
        <v>2.3965483988485138E-3</v>
      </c>
      <c r="N16" s="405">
        <v>5.8805612138057069E-3</v>
      </c>
      <c r="O16" s="405">
        <v>0</v>
      </c>
      <c r="P16" s="405">
        <v>2.0643953730018374E-5</v>
      </c>
      <c r="Q16" s="405">
        <v>4.7506806263589689E-4</v>
      </c>
      <c r="R16" s="405">
        <v>4.6339632434035534E-6</v>
      </c>
      <c r="S16" s="405">
        <v>0</v>
      </c>
      <c r="T16" s="405">
        <v>0</v>
      </c>
      <c r="U16" s="405">
        <v>0</v>
      </c>
      <c r="V16" s="405">
        <v>0</v>
      </c>
      <c r="W16" s="405">
        <v>0</v>
      </c>
      <c r="X16" s="405">
        <v>0</v>
      </c>
      <c r="Y16" s="405">
        <v>0</v>
      </c>
      <c r="Z16" s="405">
        <v>0</v>
      </c>
      <c r="AA16" s="405">
        <v>0</v>
      </c>
      <c r="AB16" s="405">
        <v>5.5314749995466006E-4</v>
      </c>
      <c r="AC16" s="405">
        <v>5.5057362889960979E-5</v>
      </c>
      <c r="AD16" s="405">
        <v>0</v>
      </c>
      <c r="AE16" s="405">
        <v>0</v>
      </c>
      <c r="AF16" s="405">
        <v>0</v>
      </c>
      <c r="AG16" s="405">
        <v>1.3830437334964925E-4</v>
      </c>
      <c r="AH16" s="405">
        <v>0</v>
      </c>
      <c r="AI16" s="405">
        <v>0</v>
      </c>
      <c r="AJ16" s="405">
        <v>1.0121956928542779E-5</v>
      </c>
      <c r="AK16" s="405">
        <v>0</v>
      </c>
      <c r="AL16" s="405">
        <v>6.9047531966347361E-4</v>
      </c>
      <c r="AM16" s="405">
        <v>7.8095722652136209E-3</v>
      </c>
      <c r="AN16" s="405">
        <v>8.1752090854909087E-3</v>
      </c>
      <c r="AO16" s="405">
        <v>1.6017202036159382E-3</v>
      </c>
      <c r="AP16" s="405">
        <v>2.1582819212594006E-6</v>
      </c>
      <c r="AQ16" s="405">
        <v>8.6450493668410025E-2</v>
      </c>
      <c r="AR16" s="405">
        <v>0</v>
      </c>
      <c r="AS16" s="405">
        <v>3.8374018769607777E-3</v>
      </c>
      <c r="AT16" s="217">
        <v>0</v>
      </c>
      <c r="AU16" s="409">
        <v>0.2122137444769252</v>
      </c>
      <c r="AV16" s="217">
        <f t="shared" si="5"/>
        <v>0</v>
      </c>
      <c r="AW16" s="413">
        <v>1.8788253446358684E-2</v>
      </c>
      <c r="AX16" s="405">
        <v>2.7340228258627273E-5</v>
      </c>
      <c r="AY16" s="405">
        <v>1.0520871325053067</v>
      </c>
      <c r="AZ16" s="405">
        <v>4.4141196436735367E-4</v>
      </c>
      <c r="BA16" s="405">
        <v>7.7967509890208863E-4</v>
      </c>
      <c r="BB16" s="405">
        <v>1.3605103670509175E-3</v>
      </c>
      <c r="BC16" s="405">
        <v>1.9024441244514081E-5</v>
      </c>
      <c r="BD16" s="405">
        <v>5.1999321074023632E-5</v>
      </c>
      <c r="BE16" s="405">
        <v>1.3651577297165807E-4</v>
      </c>
      <c r="BF16" s="405">
        <v>1.6020757132675886E-5</v>
      </c>
      <c r="BG16" s="405">
        <v>1.1484353841509196E-5</v>
      </c>
      <c r="BH16" s="405">
        <v>1.3929624594937279E-5</v>
      </c>
      <c r="BI16" s="405">
        <v>1.5439818452572282E-5</v>
      </c>
      <c r="BJ16" s="405">
        <v>1.2820995101293056E-5</v>
      </c>
      <c r="BK16" s="405">
        <v>9.7599127753866034E-6</v>
      </c>
      <c r="BL16" s="405">
        <v>1.6850557953061702E-5</v>
      </c>
      <c r="BM16" s="405">
        <v>2.1058536520578196E-5</v>
      </c>
      <c r="BN16" s="405">
        <v>1.5111972853393716E-5</v>
      </c>
      <c r="BO16" s="405">
        <v>1.6208250481039432E-5</v>
      </c>
      <c r="BP16" s="405">
        <v>2.2048843629239931E-4</v>
      </c>
      <c r="BQ16" s="405">
        <v>6.2117124728688452E-5</v>
      </c>
      <c r="BR16" s="405">
        <v>1.7856887034165954E-5</v>
      </c>
      <c r="BS16" s="405">
        <v>3.2263284936351199E-5</v>
      </c>
      <c r="BT16" s="405">
        <v>1.5455180412873175E-5</v>
      </c>
      <c r="BU16" s="405">
        <v>5.9462728260340949E-5</v>
      </c>
      <c r="BV16" s="405">
        <v>3.0449271019504672E-5</v>
      </c>
      <c r="BW16" s="405">
        <v>1.8189191855905425E-5</v>
      </c>
      <c r="BX16" s="405">
        <v>3.3309087310575933E-5</v>
      </c>
      <c r="BY16" s="405">
        <v>1.7546039054802261E-4</v>
      </c>
      <c r="BZ16" s="405">
        <v>1.7153713228489138E-4</v>
      </c>
      <c r="CA16" s="405">
        <v>2.0105941759813576E-3</v>
      </c>
      <c r="CB16" s="405">
        <v>2.3104273160400009E-3</v>
      </c>
      <c r="CC16" s="405">
        <v>4.520074197560932E-4</v>
      </c>
      <c r="CD16" s="405">
        <v>7.1008825269364302E-5</v>
      </c>
      <c r="CE16" s="405">
        <v>1.9742240288444939E-2</v>
      </c>
      <c r="CF16" s="405">
        <v>1.1444681002737796E-4</v>
      </c>
      <c r="CG16" s="414">
        <v>9.5697964120247604E-4</v>
      </c>
      <c r="CH16" s="230">
        <v>0</v>
      </c>
      <c r="CI16" s="231">
        <f t="shared" si="0"/>
        <v>0</v>
      </c>
      <c r="CJ16" s="404">
        <v>0.17137045640027623</v>
      </c>
      <c r="CK16" s="217">
        <f t="shared" si="1"/>
        <v>0</v>
      </c>
      <c r="CL16" s="241" t="s">
        <v>334</v>
      </c>
      <c r="CM16" s="242" t="s">
        <v>334</v>
      </c>
      <c r="CN16" s="413">
        <v>0.10080153741166845</v>
      </c>
      <c r="CO16" s="243">
        <f t="shared" si="6"/>
        <v>0</v>
      </c>
      <c r="CP16" s="244">
        <f t="shared" si="7"/>
        <v>0</v>
      </c>
      <c r="CQ16" s="240">
        <v>0</v>
      </c>
      <c r="CR16" s="230">
        <f t="shared" si="2"/>
        <v>0</v>
      </c>
      <c r="CS16" s="404">
        <v>0.34548935903069872</v>
      </c>
      <c r="CT16" s="217">
        <f t="shared" si="3"/>
        <v>0</v>
      </c>
      <c r="CU16" s="217">
        <f t="shared" si="8"/>
        <v>0</v>
      </c>
      <c r="CV16" s="217">
        <f t="shared" si="9"/>
        <v>0</v>
      </c>
      <c r="CW16" s="231">
        <f t="shared" si="10"/>
        <v>0</v>
      </c>
      <c r="CX16" s="404">
        <v>0.17137045640027623</v>
      </c>
      <c r="CY16" s="217">
        <f t="shared" si="11"/>
        <v>0</v>
      </c>
      <c r="CZ16" s="217">
        <f t="shared" si="12"/>
        <v>0</v>
      </c>
      <c r="DA16" s="217">
        <f t="shared" si="13"/>
        <v>0</v>
      </c>
      <c r="DB16" s="231">
        <f t="shared" si="14"/>
        <v>0</v>
      </c>
      <c r="DC16" s="413">
        <v>4.9081549375353133E-2</v>
      </c>
      <c r="DD16" s="259">
        <f t="shared" si="15"/>
        <v>0</v>
      </c>
      <c r="DE16" s="413">
        <v>4.7690376043693888E-2</v>
      </c>
      <c r="DF16" s="243">
        <f t="shared" si="16"/>
        <v>0</v>
      </c>
    </row>
    <row r="17" spans="2:110" ht="15" customHeight="1">
      <c r="B17" s="169" t="s">
        <v>95</v>
      </c>
      <c r="C17" s="170" t="s">
        <v>96</v>
      </c>
      <c r="D17" s="183">
        <f>入力①!K24</f>
        <v>0</v>
      </c>
      <c r="E17" s="183"/>
      <c r="F17" s="184">
        <f>IF(入力②!E14="",入力②!D14,入力②!E14)</f>
        <v>5.5627956146506286E-2</v>
      </c>
      <c r="G17" s="400">
        <v>5.5627956146506286E-2</v>
      </c>
      <c r="H17" s="182">
        <f t="shared" si="4"/>
        <v>0</v>
      </c>
      <c r="I17" s="404">
        <v>4.0861844892125304E-3</v>
      </c>
      <c r="J17" s="405">
        <v>3.4023440511990132E-3</v>
      </c>
      <c r="K17" s="405">
        <v>7.3827610019461362E-4</v>
      </c>
      <c r="L17" s="405">
        <v>0.17500444833769041</v>
      </c>
      <c r="M17" s="405">
        <v>2.4572657204288786E-3</v>
      </c>
      <c r="N17" s="405">
        <v>9.4233661406080448E-4</v>
      </c>
      <c r="O17" s="405">
        <v>3.5560071120142238E-4</v>
      </c>
      <c r="P17" s="405">
        <v>1.9611756043517456E-3</v>
      </c>
      <c r="Q17" s="405">
        <v>1.4982915821593671E-3</v>
      </c>
      <c r="R17" s="405">
        <v>6.4875485407649743E-4</v>
      </c>
      <c r="S17" s="405">
        <v>1.2119265251292234E-3</v>
      </c>
      <c r="T17" s="405">
        <v>1.1697082725704504E-3</v>
      </c>
      <c r="U17" s="405">
        <v>1.1257479071040291E-3</v>
      </c>
      <c r="V17" s="405">
        <v>2.2885368562576723E-3</v>
      </c>
      <c r="W17" s="405">
        <v>1.1425796592256167E-3</v>
      </c>
      <c r="X17" s="405">
        <v>3.2074079044487687E-3</v>
      </c>
      <c r="Y17" s="405">
        <v>3.437116034788754E-3</v>
      </c>
      <c r="Z17" s="405">
        <v>9.6472244674471359E-4</v>
      </c>
      <c r="AA17" s="405">
        <v>1.3818922564483717E-3</v>
      </c>
      <c r="AB17" s="405">
        <v>6.0120785650809774E-3</v>
      </c>
      <c r="AC17" s="405">
        <v>3.386792503328294E-3</v>
      </c>
      <c r="AD17" s="405">
        <v>1.499104482322402E-4</v>
      </c>
      <c r="AE17" s="405">
        <v>7.305114985319529E-4</v>
      </c>
      <c r="AF17" s="405">
        <v>2.1553675897918894E-3</v>
      </c>
      <c r="AG17" s="405">
        <v>4.2152767703523527E-3</v>
      </c>
      <c r="AH17" s="405">
        <v>1.3244531900401121E-3</v>
      </c>
      <c r="AI17" s="405">
        <v>3.1923295261333807E-5</v>
      </c>
      <c r="AJ17" s="405">
        <v>1.4398483730852104E-3</v>
      </c>
      <c r="AK17" s="405">
        <v>7.4645281949098439E-4</v>
      </c>
      <c r="AL17" s="405">
        <v>4.3257225885177169E-3</v>
      </c>
      <c r="AM17" s="405">
        <v>3.3098362314915871E-4</v>
      </c>
      <c r="AN17" s="405">
        <v>3.2974189761047286E-3</v>
      </c>
      <c r="AO17" s="405">
        <v>2.2018167456556083E-2</v>
      </c>
      <c r="AP17" s="405">
        <v>1.9392163062515715E-3</v>
      </c>
      <c r="AQ17" s="405">
        <v>3.8063293452921124E-3</v>
      </c>
      <c r="AR17" s="405">
        <v>2.0057907767193992E-2</v>
      </c>
      <c r="AS17" s="405">
        <v>4.30866175658754E-4</v>
      </c>
      <c r="AT17" s="217">
        <v>0</v>
      </c>
      <c r="AU17" s="409">
        <v>5.5627956146506286E-2</v>
      </c>
      <c r="AV17" s="217">
        <f t="shared" si="5"/>
        <v>0</v>
      </c>
      <c r="AW17" s="413">
        <v>2.7551438566309969E-4</v>
      </c>
      <c r="AX17" s="405">
        <v>2.2750800769413178E-4</v>
      </c>
      <c r="AY17" s="405">
        <v>1.0273905358678752E-4</v>
      </c>
      <c r="AZ17" s="405">
        <v>1.0098530679604047</v>
      </c>
      <c r="BA17" s="405">
        <v>1.822411957712041E-4</v>
      </c>
      <c r="BB17" s="405">
        <v>7.5679298551300088E-5</v>
      </c>
      <c r="BC17" s="405">
        <v>4.7365745352429392E-5</v>
      </c>
      <c r="BD17" s="405">
        <v>1.3858070814925581E-4</v>
      </c>
      <c r="BE17" s="405">
        <v>1.2515178007848265E-4</v>
      </c>
      <c r="BF17" s="405">
        <v>5.8728737875195133E-5</v>
      </c>
      <c r="BG17" s="405">
        <v>9.0873554440210766E-5</v>
      </c>
      <c r="BH17" s="405">
        <v>8.6410460774594553E-5</v>
      </c>
      <c r="BI17" s="405">
        <v>8.4096781522403381E-5</v>
      </c>
      <c r="BJ17" s="405">
        <v>1.4982944205444633E-4</v>
      </c>
      <c r="BK17" s="405">
        <v>8.1396750319526133E-5</v>
      </c>
      <c r="BL17" s="405">
        <v>2.0132769102817997E-4</v>
      </c>
      <c r="BM17" s="405">
        <v>2.2157418399859147E-4</v>
      </c>
      <c r="BN17" s="405">
        <v>7.6079621378284914E-5</v>
      </c>
      <c r="BO17" s="405">
        <v>1.024325643587927E-4</v>
      </c>
      <c r="BP17" s="405">
        <v>3.7788705756085857E-4</v>
      </c>
      <c r="BQ17" s="405">
        <v>2.2604357241482367E-4</v>
      </c>
      <c r="BR17" s="405">
        <v>4.8846464842553954E-5</v>
      </c>
      <c r="BS17" s="405">
        <v>9.3449558288746063E-5</v>
      </c>
      <c r="BT17" s="405">
        <v>1.452222925568654E-4</v>
      </c>
      <c r="BU17" s="405">
        <v>2.6087910105264232E-4</v>
      </c>
      <c r="BV17" s="405">
        <v>1.1190104478663401E-4</v>
      </c>
      <c r="BW17" s="405">
        <v>1.6030181429607368E-5</v>
      </c>
      <c r="BX17" s="405">
        <v>1.2068037132209304E-4</v>
      </c>
      <c r="BY17" s="405">
        <v>7.8246106562309022E-5</v>
      </c>
      <c r="BZ17" s="405">
        <v>2.6977075473175942E-4</v>
      </c>
      <c r="CA17" s="405">
        <v>5.074066265168925E-5</v>
      </c>
      <c r="CB17" s="405">
        <v>2.1567765696079498E-4</v>
      </c>
      <c r="CC17" s="405">
        <v>1.271336714306185E-3</v>
      </c>
      <c r="CD17" s="405">
        <v>1.4002138617175372E-4</v>
      </c>
      <c r="CE17" s="405">
        <v>2.5181925243239803E-4</v>
      </c>
      <c r="CF17" s="405">
        <v>1.2079124520887673E-3</v>
      </c>
      <c r="CG17" s="414">
        <v>8.1864765773131728E-5</v>
      </c>
      <c r="CH17" s="230">
        <v>0</v>
      </c>
      <c r="CI17" s="231">
        <f t="shared" si="0"/>
        <v>0</v>
      </c>
      <c r="CJ17" s="404">
        <v>0.34753151476163752</v>
      </c>
      <c r="CK17" s="217">
        <f t="shared" si="1"/>
        <v>0</v>
      </c>
      <c r="CL17" s="241" t="s">
        <v>334</v>
      </c>
      <c r="CM17" s="242" t="s">
        <v>334</v>
      </c>
      <c r="CN17" s="413">
        <v>1.2232985593641331E-2</v>
      </c>
      <c r="CO17" s="243">
        <f t="shared" si="6"/>
        <v>0</v>
      </c>
      <c r="CP17" s="244">
        <f t="shared" si="7"/>
        <v>0</v>
      </c>
      <c r="CQ17" s="240">
        <v>0</v>
      </c>
      <c r="CR17" s="230">
        <f t="shared" si="2"/>
        <v>0</v>
      </c>
      <c r="CS17" s="404">
        <v>0.57490316311027767</v>
      </c>
      <c r="CT17" s="217">
        <f t="shared" si="3"/>
        <v>0</v>
      </c>
      <c r="CU17" s="217">
        <f t="shared" si="8"/>
        <v>0</v>
      </c>
      <c r="CV17" s="217">
        <f t="shared" si="9"/>
        <v>0</v>
      </c>
      <c r="CW17" s="231">
        <f t="shared" si="10"/>
        <v>0</v>
      </c>
      <c r="CX17" s="404">
        <v>0.34753151476163752</v>
      </c>
      <c r="CY17" s="217">
        <f t="shared" si="11"/>
        <v>0</v>
      </c>
      <c r="CZ17" s="217">
        <f t="shared" si="12"/>
        <v>0</v>
      </c>
      <c r="DA17" s="217">
        <f t="shared" si="13"/>
        <v>0</v>
      </c>
      <c r="DB17" s="231">
        <f t="shared" si="14"/>
        <v>0</v>
      </c>
      <c r="DC17" s="413">
        <v>0.16421894033752618</v>
      </c>
      <c r="DD17" s="259">
        <f t="shared" si="15"/>
        <v>0</v>
      </c>
      <c r="DE17" s="413">
        <v>0.13900713102749757</v>
      </c>
      <c r="DF17" s="243">
        <f t="shared" si="16"/>
        <v>0</v>
      </c>
    </row>
    <row r="18" spans="2:110" ht="15" customHeight="1">
      <c r="B18" s="169" t="s">
        <v>97</v>
      </c>
      <c r="C18" s="170" t="s">
        <v>98</v>
      </c>
      <c r="D18" s="183">
        <f>入力①!K25</f>
        <v>0</v>
      </c>
      <c r="E18" s="183"/>
      <c r="F18" s="184">
        <f>IF(入力②!E15="",入力②!D15,入力②!E15)</f>
        <v>0.27756798630565793</v>
      </c>
      <c r="G18" s="400">
        <v>0.27756798630565793</v>
      </c>
      <c r="H18" s="182">
        <f t="shared" si="4"/>
        <v>0</v>
      </c>
      <c r="I18" s="404">
        <v>2.740740527284935E-2</v>
      </c>
      <c r="J18" s="405">
        <v>3.0360860513532271E-3</v>
      </c>
      <c r="K18" s="405">
        <v>1.7770104840228514E-2</v>
      </c>
      <c r="L18" s="405">
        <v>2.408945949275263E-3</v>
      </c>
      <c r="M18" s="405">
        <v>0.31532648060974477</v>
      </c>
      <c r="N18" s="405">
        <v>5.9262502617601709E-3</v>
      </c>
      <c r="O18" s="405">
        <v>4.5720091440182878E-4</v>
      </c>
      <c r="P18" s="405">
        <v>5.8009509981351631E-3</v>
      </c>
      <c r="Q18" s="405">
        <v>1.0853478046373951E-2</v>
      </c>
      <c r="R18" s="405">
        <v>7.0436241299734015E-4</v>
      </c>
      <c r="S18" s="405">
        <v>3.0225155506234851E-3</v>
      </c>
      <c r="T18" s="405">
        <v>4.7706606556050888E-3</v>
      </c>
      <c r="U18" s="405">
        <v>1.4989240089064695E-3</v>
      </c>
      <c r="V18" s="405">
        <v>1.2012626410241422E-3</v>
      </c>
      <c r="W18" s="405">
        <v>2.9064370081551623E-3</v>
      </c>
      <c r="X18" s="405">
        <v>4.3279876534925857E-3</v>
      </c>
      <c r="Y18" s="405">
        <v>1.2668342394577708E-2</v>
      </c>
      <c r="Z18" s="405">
        <v>3.8197794175162309E-3</v>
      </c>
      <c r="AA18" s="405">
        <v>3.061084042172489E-3</v>
      </c>
      <c r="AB18" s="405">
        <v>9.1378153394149328E-2</v>
      </c>
      <c r="AC18" s="405">
        <v>3.8446097694702336E-2</v>
      </c>
      <c r="AD18" s="405">
        <v>4.2093275858894816E-3</v>
      </c>
      <c r="AE18" s="405">
        <v>2.8939493980304288E-3</v>
      </c>
      <c r="AF18" s="405">
        <v>3.6224665374653604E-3</v>
      </c>
      <c r="AG18" s="405">
        <v>7.2542147130297005E-3</v>
      </c>
      <c r="AH18" s="405">
        <v>4.5788238855672446E-3</v>
      </c>
      <c r="AI18" s="405">
        <v>4.2610659327084693E-4</v>
      </c>
      <c r="AJ18" s="405">
        <v>3.0479742801074448E-3</v>
      </c>
      <c r="AK18" s="405">
        <v>1.0054678688772004E-2</v>
      </c>
      <c r="AL18" s="405">
        <v>1.2213544177674927E-3</v>
      </c>
      <c r="AM18" s="405">
        <v>7.4170421005697838E-3</v>
      </c>
      <c r="AN18" s="405">
        <v>6.6269532446154604E-3</v>
      </c>
      <c r="AO18" s="405">
        <v>1.8628225381779884E-2</v>
      </c>
      <c r="AP18" s="405">
        <v>3.4262725499992984E-3</v>
      </c>
      <c r="AQ18" s="405">
        <v>4.1093606200436747E-3</v>
      </c>
      <c r="AR18" s="405">
        <v>0.4323779950484663</v>
      </c>
      <c r="AS18" s="405">
        <v>8.2133864734949976E-4</v>
      </c>
      <c r="AT18" s="217">
        <v>0</v>
      </c>
      <c r="AU18" s="409">
        <v>0.27756798630565793</v>
      </c>
      <c r="AV18" s="217">
        <f t="shared" si="5"/>
        <v>0</v>
      </c>
      <c r="AW18" s="413">
        <v>9.5559196183870199E-3</v>
      </c>
      <c r="AX18" s="405">
        <v>1.6514150433423968E-3</v>
      </c>
      <c r="AY18" s="405">
        <v>7.3468785831506626E-3</v>
      </c>
      <c r="AZ18" s="405">
        <v>1.3152810591561587E-3</v>
      </c>
      <c r="BA18" s="405">
        <v>1.0967833932479472</v>
      </c>
      <c r="BB18" s="405">
        <v>2.3384364821265546E-3</v>
      </c>
      <c r="BC18" s="405">
        <v>5.778898363428287E-4</v>
      </c>
      <c r="BD18" s="405">
        <v>2.3331320734022911E-3</v>
      </c>
      <c r="BE18" s="405">
        <v>4.2913427722136082E-3</v>
      </c>
      <c r="BF18" s="405">
        <v>7.8832191057022906E-4</v>
      </c>
      <c r="BG18" s="405">
        <v>1.568067120185425E-3</v>
      </c>
      <c r="BH18" s="405">
        <v>1.941029289328596E-3</v>
      </c>
      <c r="BI18" s="405">
        <v>8.6624703882434207E-4</v>
      </c>
      <c r="BJ18" s="405">
        <v>8.1746802562192734E-4</v>
      </c>
      <c r="BK18" s="405">
        <v>1.2513273313155774E-3</v>
      </c>
      <c r="BL18" s="405">
        <v>1.9786234899416633E-3</v>
      </c>
      <c r="BM18" s="405">
        <v>4.4558101318685284E-3</v>
      </c>
      <c r="BN18" s="405">
        <v>1.6679272883556564E-3</v>
      </c>
      <c r="BO18" s="405">
        <v>1.4710376680526385E-3</v>
      </c>
      <c r="BP18" s="405">
        <v>2.883883806747873E-2</v>
      </c>
      <c r="BQ18" s="405">
        <v>1.240873012308436E-2</v>
      </c>
      <c r="BR18" s="405">
        <v>2.1971411114163003E-3</v>
      </c>
      <c r="BS18" s="405">
        <v>2.305557099681884E-3</v>
      </c>
      <c r="BT18" s="405">
        <v>1.8535205084818163E-3</v>
      </c>
      <c r="BU18" s="405">
        <v>2.970167479083078E-3</v>
      </c>
      <c r="BV18" s="405">
        <v>2.5737111478867751E-3</v>
      </c>
      <c r="BW18" s="405">
        <v>5.8110975234889391E-4</v>
      </c>
      <c r="BX18" s="405">
        <v>1.8604768464893886E-3</v>
      </c>
      <c r="BY18" s="405">
        <v>4.2519347035653784E-3</v>
      </c>
      <c r="BZ18" s="405">
        <v>1.2757818822971276E-3</v>
      </c>
      <c r="CA18" s="405">
        <v>3.3690415441657785E-3</v>
      </c>
      <c r="CB18" s="405">
        <v>2.8134386805385788E-3</v>
      </c>
      <c r="CC18" s="405">
        <v>7.0790618408133011E-3</v>
      </c>
      <c r="CD18" s="405">
        <v>1.8683817645996151E-3</v>
      </c>
      <c r="CE18" s="405">
        <v>2.2411388734261718E-3</v>
      </c>
      <c r="CF18" s="405">
        <v>0.133246752037884</v>
      </c>
      <c r="CG18" s="414">
        <v>1.0776230172861569E-3</v>
      </c>
      <c r="CH18" s="230">
        <v>0</v>
      </c>
      <c r="CI18" s="231">
        <f t="shared" si="0"/>
        <v>0</v>
      </c>
      <c r="CJ18" s="404">
        <v>0.12186680762609559</v>
      </c>
      <c r="CK18" s="217">
        <f t="shared" si="1"/>
        <v>0</v>
      </c>
      <c r="CL18" s="241" t="s">
        <v>334</v>
      </c>
      <c r="CM18" s="242" t="s">
        <v>334</v>
      </c>
      <c r="CN18" s="413">
        <v>1.2056150592085698E-3</v>
      </c>
      <c r="CO18" s="243">
        <f t="shared" si="6"/>
        <v>0</v>
      </c>
      <c r="CP18" s="244">
        <f t="shared" si="7"/>
        <v>0</v>
      </c>
      <c r="CQ18" s="240">
        <v>0</v>
      </c>
      <c r="CR18" s="230">
        <f t="shared" si="2"/>
        <v>0</v>
      </c>
      <c r="CS18" s="404">
        <v>0.34429578621788232</v>
      </c>
      <c r="CT18" s="217">
        <f t="shared" si="3"/>
        <v>0</v>
      </c>
      <c r="CU18" s="217">
        <f t="shared" si="8"/>
        <v>0</v>
      </c>
      <c r="CV18" s="217">
        <f t="shared" si="9"/>
        <v>0</v>
      </c>
      <c r="CW18" s="231">
        <f t="shared" si="10"/>
        <v>0</v>
      </c>
      <c r="CX18" s="404">
        <v>0.12186680762609559</v>
      </c>
      <c r="CY18" s="217">
        <f t="shared" si="11"/>
        <v>0</v>
      </c>
      <c r="CZ18" s="217">
        <f t="shared" si="12"/>
        <v>0</v>
      </c>
      <c r="DA18" s="217">
        <f t="shared" si="13"/>
        <v>0</v>
      </c>
      <c r="DB18" s="231">
        <f t="shared" si="14"/>
        <v>0</v>
      </c>
      <c r="DC18" s="413">
        <v>4.0455594208281841E-2</v>
      </c>
      <c r="DD18" s="259">
        <f t="shared" si="15"/>
        <v>0</v>
      </c>
      <c r="DE18" s="413">
        <v>3.5780360446593759E-2</v>
      </c>
      <c r="DF18" s="243">
        <f t="shared" si="16"/>
        <v>0</v>
      </c>
    </row>
    <row r="19" spans="2:110" ht="15" customHeight="1">
      <c r="B19" s="169" t="s">
        <v>99</v>
      </c>
      <c r="C19" s="170" t="s">
        <v>100</v>
      </c>
      <c r="D19" s="183">
        <f>入力①!K26</f>
        <v>0</v>
      </c>
      <c r="E19" s="183"/>
      <c r="F19" s="184">
        <f>IF(入力②!E16="",入力②!D16,入力②!E16)</f>
        <v>6.5139984501361159E-2</v>
      </c>
      <c r="G19" s="400">
        <v>6.5139984501361159E-2</v>
      </c>
      <c r="H19" s="182">
        <f t="shared" si="4"/>
        <v>0</v>
      </c>
      <c r="I19" s="404">
        <v>4.1959754828930648E-2</v>
      </c>
      <c r="J19" s="405">
        <v>2.6409129462564578E-3</v>
      </c>
      <c r="K19" s="405">
        <v>8.9497143574612335E-3</v>
      </c>
      <c r="L19" s="405">
        <v>6.1523932056774477E-2</v>
      </c>
      <c r="M19" s="405">
        <v>3.5673212232040175E-2</v>
      </c>
      <c r="N19" s="405">
        <v>0.31926174113346911</v>
      </c>
      <c r="O19" s="405">
        <v>2.3672847345694692E-2</v>
      </c>
      <c r="P19" s="405">
        <v>0.1715718994501827</v>
      </c>
      <c r="Q19" s="405">
        <v>1.3575983482248899E-2</v>
      </c>
      <c r="R19" s="405">
        <v>4.5366500152920789E-3</v>
      </c>
      <c r="S19" s="405">
        <v>5.1981426860964281E-3</v>
      </c>
      <c r="T19" s="405">
        <v>7.9715072183025454E-3</v>
      </c>
      <c r="U19" s="405">
        <v>3.6322473908770884E-3</v>
      </c>
      <c r="V19" s="405">
        <v>3.8463786753960365E-3</v>
      </c>
      <c r="W19" s="405">
        <v>3.5634203122098919E-3</v>
      </c>
      <c r="X19" s="405">
        <v>8.3372475340535469E-3</v>
      </c>
      <c r="Y19" s="405">
        <v>1.7241794688531435E-2</v>
      </c>
      <c r="Z19" s="405">
        <v>1.0911793080071962E-2</v>
      </c>
      <c r="AA19" s="405">
        <v>9.5245960305007302E-3</v>
      </c>
      <c r="AB19" s="405">
        <v>3.7813525816572664E-2</v>
      </c>
      <c r="AC19" s="405">
        <v>4.5659376918882914E-3</v>
      </c>
      <c r="AD19" s="405">
        <v>1.0217580550565847E-3</v>
      </c>
      <c r="AE19" s="405">
        <v>7.5298877540985907E-3</v>
      </c>
      <c r="AF19" s="405">
        <v>1.2425060223506186E-2</v>
      </c>
      <c r="AG19" s="405">
        <v>9.0198504358466896E-6</v>
      </c>
      <c r="AH19" s="405">
        <v>2.389990718869375E-5</v>
      </c>
      <c r="AI19" s="405">
        <v>4.3721034814435437E-5</v>
      </c>
      <c r="AJ19" s="405">
        <v>4.4916183870408584E-4</v>
      </c>
      <c r="AK19" s="405">
        <v>7.3013691086823071E-4</v>
      </c>
      <c r="AL19" s="405">
        <v>8.7112937601202295E-4</v>
      </c>
      <c r="AM19" s="405">
        <v>1.0166120953998747E-2</v>
      </c>
      <c r="AN19" s="405">
        <v>0.13631298518364718</v>
      </c>
      <c r="AO19" s="405">
        <v>2.2709320695102684E-3</v>
      </c>
      <c r="AP19" s="405">
        <v>5.5726839206917721E-3</v>
      </c>
      <c r="AQ19" s="405">
        <v>7.4507213427011153E-3</v>
      </c>
      <c r="AR19" s="405">
        <v>9.315597331207251E-3</v>
      </c>
      <c r="AS19" s="405">
        <v>3.8104727409821056E-3</v>
      </c>
      <c r="AT19" s="217">
        <v>0</v>
      </c>
      <c r="AU19" s="409">
        <v>6.5139984501361159E-2</v>
      </c>
      <c r="AV19" s="217">
        <f t="shared" si="5"/>
        <v>0</v>
      </c>
      <c r="AW19" s="413">
        <v>3.107599759831057E-3</v>
      </c>
      <c r="AX19" s="405">
        <v>2.7293783930839021E-4</v>
      </c>
      <c r="AY19" s="405">
        <v>1.0971367234785452E-3</v>
      </c>
      <c r="AZ19" s="405">
        <v>4.1816584729768916E-3</v>
      </c>
      <c r="BA19" s="405">
        <v>2.7176706313091054E-3</v>
      </c>
      <c r="BB19" s="405">
        <v>1.0213148023564891</v>
      </c>
      <c r="BC19" s="405">
        <v>1.6397297879489669E-3</v>
      </c>
      <c r="BD19" s="405">
        <v>1.2039101302422127E-2</v>
      </c>
      <c r="BE19" s="405">
        <v>1.0400870506167561E-3</v>
      </c>
      <c r="BF19" s="405">
        <v>3.7857763766859295E-4</v>
      </c>
      <c r="BG19" s="405">
        <v>4.2459690789768082E-4</v>
      </c>
      <c r="BH19" s="405">
        <v>6.1463417790937904E-4</v>
      </c>
      <c r="BI19" s="405">
        <v>3.1596337781817025E-4</v>
      </c>
      <c r="BJ19" s="405">
        <v>3.5306966493120262E-4</v>
      </c>
      <c r="BK19" s="405">
        <v>3.340831320769892E-4</v>
      </c>
      <c r="BL19" s="405">
        <v>6.4448695460324606E-4</v>
      </c>
      <c r="BM19" s="405">
        <v>1.3945991393475728E-3</v>
      </c>
      <c r="BN19" s="405">
        <v>8.7183767097207281E-4</v>
      </c>
      <c r="BO19" s="405">
        <v>7.9917309849878522E-4</v>
      </c>
      <c r="BP19" s="405">
        <v>2.7869226089835865E-3</v>
      </c>
      <c r="BQ19" s="405">
        <v>4.7583737884803861E-4</v>
      </c>
      <c r="BR19" s="405">
        <v>1.6807620730348289E-4</v>
      </c>
      <c r="BS19" s="405">
        <v>7.3919371519645194E-4</v>
      </c>
      <c r="BT19" s="405">
        <v>9.2059902534811046E-4</v>
      </c>
      <c r="BU19" s="405">
        <v>7.6135268093595896E-5</v>
      </c>
      <c r="BV19" s="405">
        <v>9.414272461583246E-5</v>
      </c>
      <c r="BW19" s="405">
        <v>2.69775120361277E-5</v>
      </c>
      <c r="BX19" s="405">
        <v>1.6371014673391713E-4</v>
      </c>
      <c r="BY19" s="405">
        <v>1.7476439023709386E-4</v>
      </c>
      <c r="BZ19" s="405">
        <v>1.5110650646078721E-4</v>
      </c>
      <c r="CA19" s="405">
        <v>7.780600020689325E-4</v>
      </c>
      <c r="CB19" s="405">
        <v>9.2617051349236073E-3</v>
      </c>
      <c r="CC19" s="405">
        <v>2.7633139941822782E-4</v>
      </c>
      <c r="CD19" s="405">
        <v>4.8878280697631324E-4</v>
      </c>
      <c r="CE19" s="405">
        <v>6.2926827680647238E-4</v>
      </c>
      <c r="CF19" s="405">
        <v>1.1942453309372642E-3</v>
      </c>
      <c r="CG19" s="414">
        <v>3.4390524369426532E-4</v>
      </c>
      <c r="CH19" s="230">
        <v>0</v>
      </c>
      <c r="CI19" s="231">
        <f t="shared" si="0"/>
        <v>0</v>
      </c>
      <c r="CJ19" s="404">
        <v>0.10532277408669496</v>
      </c>
      <c r="CK19" s="217">
        <f t="shared" si="1"/>
        <v>0</v>
      </c>
      <c r="CL19" s="241" t="s">
        <v>334</v>
      </c>
      <c r="CM19" s="242" t="s">
        <v>334</v>
      </c>
      <c r="CN19" s="413">
        <v>8.0289106963904178E-3</v>
      </c>
      <c r="CO19" s="243">
        <f t="shared" si="6"/>
        <v>0</v>
      </c>
      <c r="CP19" s="244">
        <f t="shared" si="7"/>
        <v>0</v>
      </c>
      <c r="CQ19" s="240">
        <v>0</v>
      </c>
      <c r="CR19" s="230">
        <f t="shared" si="2"/>
        <v>0</v>
      </c>
      <c r="CS19" s="404">
        <v>0.43916312893830073</v>
      </c>
      <c r="CT19" s="217">
        <f t="shared" si="3"/>
        <v>0</v>
      </c>
      <c r="CU19" s="217">
        <f t="shared" si="8"/>
        <v>0</v>
      </c>
      <c r="CV19" s="217">
        <f t="shared" si="9"/>
        <v>0</v>
      </c>
      <c r="CW19" s="231">
        <f t="shared" si="10"/>
        <v>0</v>
      </c>
      <c r="CX19" s="404">
        <v>0.10532277408669496</v>
      </c>
      <c r="CY19" s="217">
        <f t="shared" si="11"/>
        <v>0</v>
      </c>
      <c r="CZ19" s="217">
        <f t="shared" si="12"/>
        <v>0</v>
      </c>
      <c r="DA19" s="217">
        <f t="shared" si="13"/>
        <v>0</v>
      </c>
      <c r="DB19" s="231">
        <f t="shared" si="14"/>
        <v>0</v>
      </c>
      <c r="DC19" s="413">
        <v>1.6687924765367703E-2</v>
      </c>
      <c r="DD19" s="259">
        <f t="shared" si="15"/>
        <v>0</v>
      </c>
      <c r="DE19" s="413">
        <v>1.6606065221115955E-2</v>
      </c>
      <c r="DF19" s="243">
        <f t="shared" si="16"/>
        <v>0</v>
      </c>
    </row>
    <row r="20" spans="2:110" ht="15" customHeight="1">
      <c r="B20" s="169" t="s">
        <v>101</v>
      </c>
      <c r="C20" s="170" t="s">
        <v>102</v>
      </c>
      <c r="D20" s="183">
        <f>入力①!K27</f>
        <v>0</v>
      </c>
      <c r="E20" s="183"/>
      <c r="F20" s="184">
        <f>IF(入力②!E17="",入力②!D17,入力②!E17)</f>
        <v>4.820622709513267E-2</v>
      </c>
      <c r="G20" s="400">
        <v>4.820622709513267E-2</v>
      </c>
      <c r="H20" s="182">
        <f t="shared" si="4"/>
        <v>0</v>
      </c>
      <c r="I20" s="404">
        <v>9.910005965022492E-3</v>
      </c>
      <c r="J20" s="405">
        <v>4.4625645770683935E-3</v>
      </c>
      <c r="K20" s="405">
        <v>2.2625400213447172E-3</v>
      </c>
      <c r="L20" s="405">
        <v>2.6416282284666237E-3</v>
      </c>
      <c r="M20" s="405">
        <v>6.9717771602865854E-3</v>
      </c>
      <c r="N20" s="405">
        <v>1.0095375887604943E-2</v>
      </c>
      <c r="O20" s="405">
        <v>0.17195834391668782</v>
      </c>
      <c r="P20" s="405">
        <v>9.4962187158084514E-4</v>
      </c>
      <c r="Q20" s="405">
        <v>1.3146595041020301E-2</v>
      </c>
      <c r="R20" s="405">
        <v>1.032910406954652E-2</v>
      </c>
      <c r="S20" s="405">
        <v>2.8472972578337179E-3</v>
      </c>
      <c r="T20" s="405">
        <v>3.0215641732567518E-3</v>
      </c>
      <c r="U20" s="405">
        <v>9.7025786468634551E-4</v>
      </c>
      <c r="V20" s="405">
        <v>6.6931665400128606E-4</v>
      </c>
      <c r="W20" s="405">
        <v>6.21277689703929E-4</v>
      </c>
      <c r="X20" s="405">
        <v>7.3475139233711339E-4</v>
      </c>
      <c r="Y20" s="405">
        <v>8.914015884615694E-4</v>
      </c>
      <c r="Z20" s="405">
        <v>2.2162542695486662E-4</v>
      </c>
      <c r="AA20" s="405">
        <v>1.9709857681614227E-3</v>
      </c>
      <c r="AB20" s="405">
        <v>1.6594424998639802E-3</v>
      </c>
      <c r="AC20" s="405">
        <v>1.4376089199045367E-2</v>
      </c>
      <c r="AD20" s="405">
        <v>3.3990221630762679E-2</v>
      </c>
      <c r="AE20" s="405">
        <v>9.3702147984771646E-3</v>
      </c>
      <c r="AF20" s="405">
        <v>9.5270869935338981E-3</v>
      </c>
      <c r="AG20" s="405">
        <v>1.3725205746546712E-3</v>
      </c>
      <c r="AH20" s="405">
        <v>3.96340127545838E-4</v>
      </c>
      <c r="AI20" s="405">
        <v>2.5330440805188784E-4</v>
      </c>
      <c r="AJ20" s="405">
        <v>0.10097537707452671</v>
      </c>
      <c r="AK20" s="405">
        <v>7.0362355935625588E-4</v>
      </c>
      <c r="AL20" s="405">
        <v>7.1507973715388955E-3</v>
      </c>
      <c r="AM20" s="405">
        <v>2.463229360709235E-3</v>
      </c>
      <c r="AN20" s="405">
        <v>1.922436340768646E-3</v>
      </c>
      <c r="AO20" s="405">
        <v>3.1814990345796035E-3</v>
      </c>
      <c r="AP20" s="405">
        <v>2.0007273410074643E-3</v>
      </c>
      <c r="AQ20" s="405">
        <v>3.3012772207061752E-3</v>
      </c>
      <c r="AR20" s="405">
        <v>0</v>
      </c>
      <c r="AS20" s="405">
        <v>9.6271661123752839E-3</v>
      </c>
      <c r="AT20" s="217">
        <v>0</v>
      </c>
      <c r="AU20" s="409">
        <v>4.820622709513267E-2</v>
      </c>
      <c r="AV20" s="217">
        <f t="shared" si="5"/>
        <v>0</v>
      </c>
      <c r="AW20" s="413">
        <v>8.6810831436890659E-4</v>
      </c>
      <c r="AX20" s="405">
        <v>7.9348252604884563E-4</v>
      </c>
      <c r="AY20" s="405">
        <v>4.4723540671841322E-4</v>
      </c>
      <c r="AZ20" s="405">
        <v>2.8453610789318869E-4</v>
      </c>
      <c r="BA20" s="405">
        <v>7.3314243856008115E-4</v>
      </c>
      <c r="BB20" s="405">
        <v>7.050514082228398E-4</v>
      </c>
      <c r="BC20" s="405">
        <v>1.0086744103527026</v>
      </c>
      <c r="BD20" s="405">
        <v>2.237401493653294E-4</v>
      </c>
      <c r="BE20" s="405">
        <v>1.2819328171421659E-3</v>
      </c>
      <c r="BF20" s="405">
        <v>8.6819847523786017E-4</v>
      </c>
      <c r="BG20" s="405">
        <v>3.4615410248578521E-4</v>
      </c>
      <c r="BH20" s="405">
        <v>3.6518045748787961E-4</v>
      </c>
      <c r="BI20" s="405">
        <v>2.0588981999537068E-4</v>
      </c>
      <c r="BJ20" s="405">
        <v>1.7429452006012831E-4</v>
      </c>
      <c r="BK20" s="405">
        <v>1.583802439044766E-4</v>
      </c>
      <c r="BL20" s="405">
        <v>1.7972504282835023E-4</v>
      </c>
      <c r="BM20" s="405">
        <v>2.0708524115138779E-4</v>
      </c>
      <c r="BN20" s="405">
        <v>1.4458156958093701E-4</v>
      </c>
      <c r="BO20" s="405">
        <v>2.4909514130454414E-4</v>
      </c>
      <c r="BP20" s="405">
        <v>5.4189181687778673E-4</v>
      </c>
      <c r="BQ20" s="405">
        <v>9.8508223020838791E-4</v>
      </c>
      <c r="BR20" s="405">
        <v>2.073139914660052E-3</v>
      </c>
      <c r="BS20" s="405">
        <v>7.8230961550757061E-4</v>
      </c>
      <c r="BT20" s="405">
        <v>8.4459952202296101E-4</v>
      </c>
      <c r="BU20" s="405">
        <v>3.6536779333888614E-4</v>
      </c>
      <c r="BV20" s="405">
        <v>2.3499491673877558E-4</v>
      </c>
      <c r="BW20" s="405">
        <v>6.5135993918991793E-5</v>
      </c>
      <c r="BX20" s="405">
        <v>5.3309970637843811E-3</v>
      </c>
      <c r="BY20" s="405">
        <v>2.1269291719758435E-4</v>
      </c>
      <c r="BZ20" s="405">
        <v>5.686202117816399E-4</v>
      </c>
      <c r="CA20" s="405">
        <v>3.1877882637289435E-4</v>
      </c>
      <c r="CB20" s="405">
        <v>2.4397965160086543E-4</v>
      </c>
      <c r="CC20" s="405">
        <v>3.8597964326197797E-4</v>
      </c>
      <c r="CD20" s="405">
        <v>2.2933449764693219E-4</v>
      </c>
      <c r="CE20" s="405">
        <v>4.5756900129266504E-4</v>
      </c>
      <c r="CF20" s="405">
        <v>4.0004359514124081E-4</v>
      </c>
      <c r="CG20" s="414">
        <v>1.0535373381778015E-3</v>
      </c>
      <c r="CH20" s="230">
        <v>0</v>
      </c>
      <c r="CI20" s="231">
        <f t="shared" si="0"/>
        <v>0</v>
      </c>
      <c r="CJ20" s="404">
        <v>9.5148590297180591E-2</v>
      </c>
      <c r="CK20" s="217">
        <f t="shared" si="1"/>
        <v>0</v>
      </c>
      <c r="CL20" s="241" t="s">
        <v>334</v>
      </c>
      <c r="CM20" s="242" t="s">
        <v>334</v>
      </c>
      <c r="CN20" s="413">
        <v>2.0422616315746954E-2</v>
      </c>
      <c r="CO20" s="243">
        <f t="shared" si="6"/>
        <v>0</v>
      </c>
      <c r="CP20" s="244">
        <f t="shared" si="7"/>
        <v>0</v>
      </c>
      <c r="CQ20" s="240">
        <v>0</v>
      </c>
      <c r="CR20" s="230">
        <f t="shared" si="2"/>
        <v>0</v>
      </c>
      <c r="CS20" s="404">
        <v>0.43627127254254511</v>
      </c>
      <c r="CT20" s="217">
        <f t="shared" si="3"/>
        <v>0</v>
      </c>
      <c r="CU20" s="217">
        <f t="shared" si="8"/>
        <v>0</v>
      </c>
      <c r="CV20" s="217">
        <f t="shared" si="9"/>
        <v>0</v>
      </c>
      <c r="CW20" s="231">
        <f t="shared" si="10"/>
        <v>0</v>
      </c>
      <c r="CX20" s="404">
        <v>9.5148590297180591E-2</v>
      </c>
      <c r="CY20" s="217">
        <f t="shared" si="11"/>
        <v>0</v>
      </c>
      <c r="CZ20" s="217">
        <f t="shared" si="12"/>
        <v>0</v>
      </c>
      <c r="DA20" s="217">
        <f t="shared" si="13"/>
        <v>0</v>
      </c>
      <c r="DB20" s="231">
        <f t="shared" si="14"/>
        <v>0</v>
      </c>
      <c r="DC20" s="413">
        <v>2.0167640335280672E-2</v>
      </c>
      <c r="DD20" s="259">
        <f t="shared" si="15"/>
        <v>0</v>
      </c>
      <c r="DE20" s="413">
        <v>2.0167640335280672E-2</v>
      </c>
      <c r="DF20" s="243">
        <f t="shared" si="16"/>
        <v>0</v>
      </c>
    </row>
    <row r="21" spans="2:110" ht="15" customHeight="1">
      <c r="B21" s="169" t="s">
        <v>105</v>
      </c>
      <c r="C21" s="170" t="s">
        <v>335</v>
      </c>
      <c r="D21" s="183">
        <f>入力①!K28</f>
        <v>0</v>
      </c>
      <c r="E21" s="183"/>
      <c r="F21" s="184">
        <f>IF(入力②!E18="",入力②!D18,入力②!E18)</f>
        <v>0.21389584463240974</v>
      </c>
      <c r="G21" s="400">
        <v>0.21389584463240974</v>
      </c>
      <c r="H21" s="182">
        <f t="shared" si="4"/>
        <v>0</v>
      </c>
      <c r="I21" s="404">
        <v>8.431717782394826E-3</v>
      </c>
      <c r="J21" s="405">
        <v>7.12275426015884E-3</v>
      </c>
      <c r="K21" s="405">
        <v>1.2696340008789001E-2</v>
      </c>
      <c r="L21" s="405">
        <v>2.9427464721260318E-3</v>
      </c>
      <c r="M21" s="405">
        <v>1.1597008421849664E-2</v>
      </c>
      <c r="N21" s="405">
        <v>1.1012964267357079E-2</v>
      </c>
      <c r="O21" s="405">
        <v>5.0800101600203195E-4</v>
      </c>
      <c r="P21" s="405">
        <v>0.22586549776013101</v>
      </c>
      <c r="Q21" s="405">
        <v>5.4267390231869756E-3</v>
      </c>
      <c r="R21" s="405">
        <v>6.024152216424619E-4</v>
      </c>
      <c r="S21" s="405">
        <v>6.0158280524486756E-3</v>
      </c>
      <c r="T21" s="405">
        <v>6.0409419759105687E-3</v>
      </c>
      <c r="U21" s="405">
        <v>8.894030426291501E-3</v>
      </c>
      <c r="V21" s="405">
        <v>1.7855263927047407E-2</v>
      </c>
      <c r="W21" s="405">
        <v>2.1401945241869832E-2</v>
      </c>
      <c r="X21" s="405">
        <v>1.0185868617056969E-2</v>
      </c>
      <c r="Y21" s="405">
        <v>6.5831211904628067E-2</v>
      </c>
      <c r="Z21" s="405">
        <v>3.722003493859672E-2</v>
      </c>
      <c r="AA21" s="405">
        <v>3.2758003688716383E-2</v>
      </c>
      <c r="AB21" s="405">
        <v>4.423366401276773E-2</v>
      </c>
      <c r="AC21" s="405">
        <v>1.3970041147731904E-2</v>
      </c>
      <c r="AD21" s="405">
        <v>0</v>
      </c>
      <c r="AE21" s="405">
        <v>3.270443785735358E-2</v>
      </c>
      <c r="AF21" s="405">
        <v>1.6464110412780061E-2</v>
      </c>
      <c r="AG21" s="405">
        <v>5.5442014012337653E-3</v>
      </c>
      <c r="AH21" s="405">
        <v>2.6986978533900027E-3</v>
      </c>
      <c r="AI21" s="405">
        <v>6.5303958349815475E-4</v>
      </c>
      <c r="AJ21" s="405">
        <v>4.0234778790957547E-3</v>
      </c>
      <c r="AK21" s="405">
        <v>2.9470609949848975E-3</v>
      </c>
      <c r="AL21" s="405">
        <v>1.6114785149128261E-3</v>
      </c>
      <c r="AM21" s="405">
        <v>4.2877423907959197E-3</v>
      </c>
      <c r="AN21" s="405">
        <v>2.0957095463080108E-3</v>
      </c>
      <c r="AO21" s="405">
        <v>7.5588028787080923E-3</v>
      </c>
      <c r="AP21" s="405">
        <v>1.3183865116013049E-2</v>
      </c>
      <c r="AQ21" s="405">
        <v>2.3136197326270084E-3</v>
      </c>
      <c r="AR21" s="405">
        <v>4.6074440854349377E-2</v>
      </c>
      <c r="AS21" s="405">
        <v>2.8948821177072533E-3</v>
      </c>
      <c r="AT21" s="217">
        <v>0</v>
      </c>
      <c r="AU21" s="409">
        <v>0.21389584463240974</v>
      </c>
      <c r="AV21" s="217">
        <f t="shared" si="5"/>
        <v>0</v>
      </c>
      <c r="AW21" s="413">
        <v>2.4267008353167272E-3</v>
      </c>
      <c r="AX21" s="405">
        <v>2.1288498421713877E-3</v>
      </c>
      <c r="AY21" s="405">
        <v>3.6094531638422357E-3</v>
      </c>
      <c r="AZ21" s="405">
        <v>9.4440334106071213E-4</v>
      </c>
      <c r="BA21" s="405">
        <v>3.2351837236576685E-3</v>
      </c>
      <c r="BB21" s="405">
        <v>2.8101411412381288E-3</v>
      </c>
      <c r="BC21" s="405">
        <v>4.4582401565116173E-4</v>
      </c>
      <c r="BD21" s="405">
        <v>1.0510780457197184</v>
      </c>
      <c r="BE21" s="405">
        <v>1.7879496950589807E-3</v>
      </c>
      <c r="BF21" s="405">
        <v>4.0319871062929983E-4</v>
      </c>
      <c r="BG21" s="405">
        <v>1.6822486965549974E-3</v>
      </c>
      <c r="BH21" s="405">
        <v>1.6443808903890199E-3</v>
      </c>
      <c r="BI21" s="405">
        <v>2.2888941421369585E-3</v>
      </c>
      <c r="BJ21" s="405">
        <v>4.3500243663947679E-3</v>
      </c>
      <c r="BK21" s="405">
        <v>5.0619898831698769E-3</v>
      </c>
      <c r="BL21" s="405">
        <v>2.5927778441429028E-3</v>
      </c>
      <c r="BM21" s="405">
        <v>1.5295423350878983E-2</v>
      </c>
      <c r="BN21" s="405">
        <v>8.6826146920359008E-3</v>
      </c>
      <c r="BO21" s="405">
        <v>7.9741265671717989E-3</v>
      </c>
      <c r="BP21" s="405">
        <v>1.0522255864281283E-2</v>
      </c>
      <c r="BQ21" s="405">
        <v>3.7050309276772538E-3</v>
      </c>
      <c r="BR21" s="405">
        <v>5.9748085756777868E-4</v>
      </c>
      <c r="BS21" s="405">
        <v>8.6864233060081376E-3</v>
      </c>
      <c r="BT21" s="405">
        <v>4.0677458858220956E-3</v>
      </c>
      <c r="BU21" s="405">
        <v>1.6534729118326378E-3</v>
      </c>
      <c r="BV21" s="405">
        <v>1.1934624659292222E-3</v>
      </c>
      <c r="BW21" s="405">
        <v>3.4595682547002585E-4</v>
      </c>
      <c r="BX21" s="405">
        <v>1.5847524940889326E-3</v>
      </c>
      <c r="BY21" s="405">
        <v>1.3492075084065062E-3</v>
      </c>
      <c r="BZ21" s="405">
        <v>9.115821319419942E-4</v>
      </c>
      <c r="CA21" s="405">
        <v>1.4945629894685425E-3</v>
      </c>
      <c r="CB21" s="405">
        <v>8.5950527056625895E-4</v>
      </c>
      <c r="CC21" s="405">
        <v>2.2553786494610446E-3</v>
      </c>
      <c r="CD21" s="405">
        <v>3.5554345517949345E-3</v>
      </c>
      <c r="CE21" s="405">
        <v>1.0645781941395417E-3</v>
      </c>
      <c r="CF21" s="405">
        <v>1.146651414409088E-2</v>
      </c>
      <c r="CG21" s="414">
        <v>1.1921314957914352E-3</v>
      </c>
      <c r="CH21" s="230">
        <v>0</v>
      </c>
      <c r="CI21" s="231">
        <f t="shared" si="0"/>
        <v>0</v>
      </c>
      <c r="CJ21" s="404">
        <v>0.2345015517371887</v>
      </c>
      <c r="CK21" s="217">
        <f t="shared" si="1"/>
        <v>0</v>
      </c>
      <c r="CL21" s="241" t="s">
        <v>334</v>
      </c>
      <c r="CM21" s="242" t="s">
        <v>334</v>
      </c>
      <c r="CN21" s="413">
        <v>2.513291632073185E-3</v>
      </c>
      <c r="CO21" s="243">
        <f t="shared" si="6"/>
        <v>0</v>
      </c>
      <c r="CP21" s="244">
        <f t="shared" si="7"/>
        <v>0</v>
      </c>
      <c r="CQ21" s="240">
        <v>0</v>
      </c>
      <c r="CR21" s="230">
        <f t="shared" si="2"/>
        <v>0</v>
      </c>
      <c r="CS21" s="404">
        <v>0.39497388539853151</v>
      </c>
      <c r="CT21" s="217">
        <f t="shared" si="3"/>
        <v>0</v>
      </c>
      <c r="CU21" s="217">
        <f t="shared" si="8"/>
        <v>0</v>
      </c>
      <c r="CV21" s="217">
        <f t="shared" si="9"/>
        <v>0</v>
      </c>
      <c r="CW21" s="231">
        <f t="shared" si="10"/>
        <v>0</v>
      </c>
      <c r="CX21" s="404">
        <v>0.2345015517371887</v>
      </c>
      <c r="CY21" s="217">
        <f t="shared" si="11"/>
        <v>0</v>
      </c>
      <c r="CZ21" s="217">
        <f t="shared" si="12"/>
        <v>0</v>
      </c>
      <c r="DA21" s="217">
        <f t="shared" si="13"/>
        <v>0</v>
      </c>
      <c r="DB21" s="231">
        <f t="shared" si="14"/>
        <v>0</v>
      </c>
      <c r="DC21" s="413">
        <v>6.2984702830286052E-2</v>
      </c>
      <c r="DD21" s="259">
        <f t="shared" si="15"/>
        <v>0</v>
      </c>
      <c r="DE21" s="413">
        <v>6.0590004197603922E-2</v>
      </c>
      <c r="DF21" s="243">
        <f t="shared" si="16"/>
        <v>0</v>
      </c>
    </row>
    <row r="22" spans="2:110" ht="15" customHeight="1">
      <c r="B22" s="169" t="s">
        <v>106</v>
      </c>
      <c r="C22" s="170" t="s">
        <v>107</v>
      </c>
      <c r="D22" s="183">
        <f>入力①!K29</f>
        <v>0</v>
      </c>
      <c r="E22" s="183"/>
      <c r="F22" s="184">
        <f>IF(入力②!E19="",入力②!D19,入力②!E19)</f>
        <v>0.46618945689946534</v>
      </c>
      <c r="G22" s="400">
        <v>0.46618945689946534</v>
      </c>
      <c r="H22" s="182">
        <f t="shared" si="4"/>
        <v>0</v>
      </c>
      <c r="I22" s="404">
        <v>1.8788380020920803E-3</v>
      </c>
      <c r="J22" s="405">
        <v>2.0915259464877787E-3</v>
      </c>
      <c r="K22" s="405">
        <v>1.3246280369138049E-3</v>
      </c>
      <c r="L22" s="405">
        <v>1.5055912182970394E-4</v>
      </c>
      <c r="M22" s="405">
        <v>1.864378933232376E-3</v>
      </c>
      <c r="N22" s="405">
        <v>5.029602695653829E-3</v>
      </c>
      <c r="O22" s="405">
        <v>1.6865633731267461E-2</v>
      </c>
      <c r="P22" s="405">
        <v>3.1378809669627928E-3</v>
      </c>
      <c r="Q22" s="405">
        <v>8.6425843702607391E-2</v>
      </c>
      <c r="R22" s="405">
        <v>8.3643036543434145E-3</v>
      </c>
      <c r="S22" s="405">
        <v>2.1902286598720908E-3</v>
      </c>
      <c r="T22" s="405">
        <v>6.0256373816900211E-3</v>
      </c>
      <c r="U22" s="405">
        <v>9.1054968839795504E-3</v>
      </c>
      <c r="V22" s="405">
        <v>5.1411702811714503E-3</v>
      </c>
      <c r="W22" s="405">
        <v>9.3834354513903772E-3</v>
      </c>
      <c r="X22" s="405">
        <v>3.9911427229416895E-2</v>
      </c>
      <c r="Y22" s="405">
        <v>1.0757048898597046E-2</v>
      </c>
      <c r="Z22" s="405">
        <v>2.5682475947122782E-3</v>
      </c>
      <c r="AA22" s="405">
        <v>8.3243868197208689E-3</v>
      </c>
      <c r="AB22" s="405">
        <v>2.9017573768113313E-3</v>
      </c>
      <c r="AC22" s="405">
        <v>5.2429138497561034E-2</v>
      </c>
      <c r="AD22" s="405">
        <v>4.9970149410746739E-5</v>
      </c>
      <c r="AE22" s="405">
        <v>4.2566343087534946E-3</v>
      </c>
      <c r="AF22" s="405">
        <v>4.0752748546485303E-4</v>
      </c>
      <c r="AG22" s="405">
        <v>2.0144332640057607E-4</v>
      </c>
      <c r="AH22" s="405">
        <v>1.1949953594346875E-5</v>
      </c>
      <c r="AI22" s="405">
        <v>9.4381916424813005E-5</v>
      </c>
      <c r="AJ22" s="405">
        <v>3.2896360017764032E-5</v>
      </c>
      <c r="AK22" s="405">
        <v>6.1184657335326593E-6</v>
      </c>
      <c r="AL22" s="405">
        <v>2.1501157626759853E-4</v>
      </c>
      <c r="AM22" s="405">
        <v>1.6344026019142342E-3</v>
      </c>
      <c r="AN22" s="405">
        <v>6.0944368844880153E-4</v>
      </c>
      <c r="AO22" s="405">
        <v>4.4979813937159907E-4</v>
      </c>
      <c r="AP22" s="405">
        <v>1.4028832488186104E-3</v>
      </c>
      <c r="AQ22" s="405">
        <v>9.3154058534739568E-4</v>
      </c>
      <c r="AR22" s="405">
        <v>5.3711552179933697E-3</v>
      </c>
      <c r="AS22" s="405">
        <v>2.787165573792565E-3</v>
      </c>
      <c r="AT22" s="217">
        <v>0</v>
      </c>
      <c r="AU22" s="409">
        <v>0.46618945689946534</v>
      </c>
      <c r="AV22" s="217">
        <f t="shared" si="5"/>
        <v>0</v>
      </c>
      <c r="AW22" s="413">
        <v>1.2282112022673193E-3</v>
      </c>
      <c r="AX22" s="405">
        <v>1.3701349170654193E-3</v>
      </c>
      <c r="AY22" s="405">
        <v>9.5889528479019119E-4</v>
      </c>
      <c r="AZ22" s="405">
        <v>2.3171297661752559E-4</v>
      </c>
      <c r="BA22" s="405">
        <v>1.4219967204106459E-3</v>
      </c>
      <c r="BB22" s="405">
        <v>2.7676087511051355E-3</v>
      </c>
      <c r="BC22" s="405">
        <v>8.5612083628946543E-3</v>
      </c>
      <c r="BD22" s="405">
        <v>1.8928546052919776E-3</v>
      </c>
      <c r="BE22" s="405">
        <v>1.0424929064833388</v>
      </c>
      <c r="BF22" s="405">
        <v>4.7556334745911264E-3</v>
      </c>
      <c r="BG22" s="405">
        <v>1.3004468343200137E-3</v>
      </c>
      <c r="BH22" s="405">
        <v>3.4215093915993581E-3</v>
      </c>
      <c r="BI22" s="405">
        <v>4.7692026498062567E-3</v>
      </c>
      <c r="BJ22" s="405">
        <v>2.811583585216455E-3</v>
      </c>
      <c r="BK22" s="405">
        <v>4.8074577703061516E-3</v>
      </c>
      <c r="BL22" s="405">
        <v>1.9759224363809551E-2</v>
      </c>
      <c r="BM22" s="405">
        <v>5.6442643461496076E-3</v>
      </c>
      <c r="BN22" s="405">
        <v>1.6220329942436742E-3</v>
      </c>
      <c r="BO22" s="405">
        <v>4.4743432027835057E-3</v>
      </c>
      <c r="BP22" s="405">
        <v>1.6809052456936433E-3</v>
      </c>
      <c r="BQ22" s="405">
        <v>2.5807828195255976E-2</v>
      </c>
      <c r="BR22" s="405">
        <v>8.8951510380057112E-4</v>
      </c>
      <c r="BS22" s="405">
        <v>3.8519741214235073E-3</v>
      </c>
      <c r="BT22" s="405">
        <v>4.2922389578166765E-4</v>
      </c>
      <c r="BU22" s="405">
        <v>3.594069618178999E-4</v>
      </c>
      <c r="BV22" s="405">
        <v>2.7830701118227802E-4</v>
      </c>
      <c r="BW22" s="405">
        <v>5.0869585015439944E-4</v>
      </c>
      <c r="BX22" s="405">
        <v>5.5236311920296016E-4</v>
      </c>
      <c r="BY22" s="405">
        <v>3.3914138145344663E-4</v>
      </c>
      <c r="BZ22" s="405">
        <v>4.9689608926606463E-4</v>
      </c>
      <c r="CA22" s="405">
        <v>1.1573265673967858E-3</v>
      </c>
      <c r="CB22" s="405">
        <v>5.4008243761714109E-4</v>
      </c>
      <c r="CC22" s="405">
        <v>4.3884948129065674E-4</v>
      </c>
      <c r="CD22" s="405">
        <v>9.4621722518978247E-4</v>
      </c>
      <c r="CE22" s="405">
        <v>7.4148684092973955E-4</v>
      </c>
      <c r="CF22" s="405">
        <v>2.9688600896208574E-3</v>
      </c>
      <c r="CG22" s="414">
        <v>1.9642818636463645E-3</v>
      </c>
      <c r="CH22" s="230">
        <v>0</v>
      </c>
      <c r="CI22" s="231">
        <f t="shared" si="0"/>
        <v>0</v>
      </c>
      <c r="CJ22" s="404">
        <v>0.20130095561767983</v>
      </c>
      <c r="CK22" s="217">
        <f t="shared" si="1"/>
        <v>0</v>
      </c>
      <c r="CL22" s="241" t="s">
        <v>334</v>
      </c>
      <c r="CM22" s="242" t="s">
        <v>334</v>
      </c>
      <c r="CN22" s="413">
        <v>3.186467889514007E-4</v>
      </c>
      <c r="CO22" s="243">
        <f t="shared" si="6"/>
        <v>0</v>
      </c>
      <c r="CP22" s="244">
        <f t="shared" si="7"/>
        <v>0</v>
      </c>
      <c r="CQ22" s="240">
        <v>0</v>
      </c>
      <c r="CR22" s="230">
        <f t="shared" si="2"/>
        <v>0</v>
      </c>
      <c r="CS22" s="404">
        <v>0.43395640336932889</v>
      </c>
      <c r="CT22" s="217">
        <f t="shared" si="3"/>
        <v>0</v>
      </c>
      <c r="CU22" s="217">
        <f t="shared" si="8"/>
        <v>0</v>
      </c>
      <c r="CV22" s="217">
        <f t="shared" si="9"/>
        <v>0</v>
      </c>
      <c r="CW22" s="231">
        <f t="shared" si="10"/>
        <v>0</v>
      </c>
      <c r="CX22" s="404">
        <v>0.20130095561767983</v>
      </c>
      <c r="CY22" s="217">
        <f t="shared" si="11"/>
        <v>0</v>
      </c>
      <c r="CZ22" s="217">
        <f t="shared" si="12"/>
        <v>0</v>
      </c>
      <c r="DA22" s="217">
        <f t="shared" si="13"/>
        <v>0</v>
      </c>
      <c r="DB22" s="231">
        <f t="shared" si="14"/>
        <v>0</v>
      </c>
      <c r="DC22" s="413">
        <v>5.0631292367848857E-2</v>
      </c>
      <c r="DD22" s="259">
        <f t="shared" si="15"/>
        <v>0</v>
      </c>
      <c r="DE22" s="413">
        <v>4.9635476621169766E-2</v>
      </c>
      <c r="DF22" s="243">
        <f t="shared" si="16"/>
        <v>0</v>
      </c>
    </row>
    <row r="23" spans="2:110" ht="15" customHeight="1">
      <c r="B23" s="169" t="s">
        <v>108</v>
      </c>
      <c r="C23" s="170" t="s">
        <v>109</v>
      </c>
      <c r="D23" s="183">
        <f>入力①!K30</f>
        <v>0</v>
      </c>
      <c r="E23" s="183"/>
      <c r="F23" s="184">
        <f>IF(入力②!E20="",入力②!D20,入力②!E20)</f>
        <v>0.20307912804271944</v>
      </c>
      <c r="G23" s="400">
        <v>0.20307912804271944</v>
      </c>
      <c r="H23" s="182">
        <f t="shared" si="4"/>
        <v>0</v>
      </c>
      <c r="I23" s="404">
        <v>1.4408266887209205E-5</v>
      </c>
      <c r="J23" s="405">
        <v>8.2022515228622091E-3</v>
      </c>
      <c r="K23" s="405">
        <v>0</v>
      </c>
      <c r="L23" s="405">
        <v>2.7374385787218898E-5</v>
      </c>
      <c r="M23" s="405">
        <v>8.9790203795904085E-3</v>
      </c>
      <c r="N23" s="405">
        <v>8.185954425174666E-5</v>
      </c>
      <c r="O23" s="405">
        <v>0</v>
      </c>
      <c r="P23" s="405">
        <v>1.7272107954115373E-3</v>
      </c>
      <c r="Q23" s="405">
        <v>1.0460633302271191E-2</v>
      </c>
      <c r="R23" s="405">
        <v>0.41961000565343515</v>
      </c>
      <c r="S23" s="405">
        <v>9.0529451274713084E-4</v>
      </c>
      <c r="T23" s="405">
        <v>0.16893429737701118</v>
      </c>
      <c r="U23" s="405">
        <v>9.2808896518266973E-2</v>
      </c>
      <c r="V23" s="405">
        <v>7.0164260244344426E-2</v>
      </c>
      <c r="W23" s="405">
        <v>1.8431238127883227E-2</v>
      </c>
      <c r="X23" s="405">
        <v>6.8140642823592565E-3</v>
      </c>
      <c r="Y23" s="405">
        <v>5.3680846108750992E-2</v>
      </c>
      <c r="Z23" s="405">
        <v>6.8182410763173674E-3</v>
      </c>
      <c r="AA23" s="405">
        <v>7.1489525697139872E-2</v>
      </c>
      <c r="AB23" s="405">
        <v>2.6387856145378046E-3</v>
      </c>
      <c r="AC23" s="405">
        <v>1.7954053101297135E-2</v>
      </c>
      <c r="AD23" s="405">
        <v>0</v>
      </c>
      <c r="AE23" s="405">
        <v>2.8096596097382802E-5</v>
      </c>
      <c r="AF23" s="405">
        <v>0</v>
      </c>
      <c r="AG23" s="405">
        <v>0</v>
      </c>
      <c r="AH23" s="405">
        <v>0</v>
      </c>
      <c r="AI23" s="405">
        <v>0</v>
      </c>
      <c r="AJ23" s="405">
        <v>6.0731741571256677E-5</v>
      </c>
      <c r="AK23" s="405">
        <v>0</v>
      </c>
      <c r="AL23" s="405">
        <v>2.2166141883257582E-5</v>
      </c>
      <c r="AM23" s="405">
        <v>0</v>
      </c>
      <c r="AN23" s="405">
        <v>2.9874690610235366E-6</v>
      </c>
      <c r="AO23" s="405">
        <v>0</v>
      </c>
      <c r="AP23" s="405">
        <v>1.8777052714956787E-4</v>
      </c>
      <c r="AQ23" s="405">
        <v>1.7636740858556545E-5</v>
      </c>
      <c r="AR23" s="405">
        <v>4.1962150140573201E-5</v>
      </c>
      <c r="AS23" s="405">
        <v>2.4909450780271716E-3</v>
      </c>
      <c r="AT23" s="217">
        <v>0</v>
      </c>
      <c r="AU23" s="409">
        <v>0.20307912804271944</v>
      </c>
      <c r="AV23" s="217">
        <f t="shared" si="5"/>
        <v>0</v>
      </c>
      <c r="AW23" s="413">
        <v>1.2178692140892849E-4</v>
      </c>
      <c r="AX23" s="405">
        <v>2.2775871046941732E-3</v>
      </c>
      <c r="AY23" s="405">
        <v>1.5627550103241468E-4</v>
      </c>
      <c r="AZ23" s="405">
        <v>6.9730088827140154E-5</v>
      </c>
      <c r="BA23" s="405">
        <v>2.470572785526154E-3</v>
      </c>
      <c r="BB23" s="405">
        <v>2.6512032341278471E-4</v>
      </c>
      <c r="BC23" s="405">
        <v>2.0513673634206829E-4</v>
      </c>
      <c r="BD23" s="405">
        <v>5.5148324898222196E-4</v>
      </c>
      <c r="BE23" s="405">
        <v>2.733602232349701E-3</v>
      </c>
      <c r="BF23" s="405">
        <v>1.0933227210283742</v>
      </c>
      <c r="BG23" s="405">
        <v>3.3008104001668346E-4</v>
      </c>
      <c r="BH23" s="405">
        <v>3.8962075333283969E-2</v>
      </c>
      <c r="BI23" s="405">
        <v>2.1423774195938154E-2</v>
      </c>
      <c r="BJ23" s="405">
        <v>1.6422732193683374E-2</v>
      </c>
      <c r="BK23" s="405">
        <v>4.6465993595696123E-3</v>
      </c>
      <c r="BL23" s="405">
        <v>2.0126797706764045E-3</v>
      </c>
      <c r="BM23" s="405">
        <v>1.2663638101505784E-2</v>
      </c>
      <c r="BN23" s="405">
        <v>2.1942329973238064E-3</v>
      </c>
      <c r="BO23" s="405">
        <v>1.699176287357116E-2</v>
      </c>
      <c r="BP23" s="405">
        <v>7.9156718357769012E-4</v>
      </c>
      <c r="BQ23" s="405">
        <v>5.5396917184581795E-3</v>
      </c>
      <c r="BR23" s="405">
        <v>3.1635729242740929E-4</v>
      </c>
      <c r="BS23" s="405">
        <v>3.9997357535775978E-4</v>
      </c>
      <c r="BT23" s="405">
        <v>6.1913487625231699E-5</v>
      </c>
      <c r="BU23" s="405">
        <v>1.1086114301128902E-4</v>
      </c>
      <c r="BV23" s="405">
        <v>7.1029956695205289E-5</v>
      </c>
      <c r="BW23" s="405">
        <v>1.0765940564276716E-4</v>
      </c>
      <c r="BX23" s="405">
        <v>1.5956338994722825E-4</v>
      </c>
      <c r="BY23" s="405">
        <v>9.1799851577029263E-5</v>
      </c>
      <c r="BZ23" s="405">
        <v>1.5107024697426304E-4</v>
      </c>
      <c r="CA23" s="405">
        <v>9.1808308433080765E-5</v>
      </c>
      <c r="CB23" s="405">
        <v>6.5231121003667724E-5</v>
      </c>
      <c r="CC23" s="405">
        <v>1.0614961856304256E-4</v>
      </c>
      <c r="CD23" s="405">
        <v>2.2990976744364293E-4</v>
      </c>
      <c r="CE23" s="405">
        <v>1.0567449032108167E-4</v>
      </c>
      <c r="CF23" s="405">
        <v>3.9041296288108197E-4</v>
      </c>
      <c r="CG23" s="414">
        <v>7.4587426233059756E-4</v>
      </c>
      <c r="CH23" s="230">
        <v>0</v>
      </c>
      <c r="CI23" s="231">
        <f t="shared" si="0"/>
        <v>0</v>
      </c>
      <c r="CJ23" s="404">
        <v>0.1416231846448994</v>
      </c>
      <c r="CK23" s="217">
        <f t="shared" si="1"/>
        <v>0</v>
      </c>
      <c r="CL23" s="241" t="s">
        <v>334</v>
      </c>
      <c r="CM23" s="242" t="s">
        <v>334</v>
      </c>
      <c r="CN23" s="413">
        <v>-1.0764803861406051E-4</v>
      </c>
      <c r="CO23" s="243">
        <f t="shared" si="6"/>
        <v>0</v>
      </c>
      <c r="CP23" s="244">
        <f t="shared" si="7"/>
        <v>0</v>
      </c>
      <c r="CQ23" s="240">
        <v>0</v>
      </c>
      <c r="CR23" s="230">
        <f t="shared" si="2"/>
        <v>0</v>
      </c>
      <c r="CS23" s="404">
        <v>0.35134245915161399</v>
      </c>
      <c r="CT23" s="217">
        <f t="shared" si="3"/>
        <v>0</v>
      </c>
      <c r="CU23" s="217">
        <f t="shared" si="8"/>
        <v>0</v>
      </c>
      <c r="CV23" s="217">
        <f t="shared" si="9"/>
        <v>0</v>
      </c>
      <c r="CW23" s="231">
        <f t="shared" si="10"/>
        <v>0</v>
      </c>
      <c r="CX23" s="404">
        <v>0.1416231846448994</v>
      </c>
      <c r="CY23" s="217">
        <f t="shared" si="11"/>
        <v>0</v>
      </c>
      <c r="CZ23" s="217">
        <f t="shared" si="12"/>
        <v>0</v>
      </c>
      <c r="DA23" s="217">
        <f t="shared" si="13"/>
        <v>0</v>
      </c>
      <c r="DB23" s="231">
        <f t="shared" si="14"/>
        <v>0</v>
      </c>
      <c r="DC23" s="413">
        <v>3.1135599032428476E-2</v>
      </c>
      <c r="DD23" s="259">
        <f t="shared" si="15"/>
        <v>0</v>
      </c>
      <c r="DE23" s="413">
        <v>3.0839025384850647E-2</v>
      </c>
      <c r="DF23" s="243">
        <f t="shared" si="16"/>
        <v>0</v>
      </c>
    </row>
    <row r="24" spans="2:110" ht="15" customHeight="1">
      <c r="B24" s="169" t="s">
        <v>110</v>
      </c>
      <c r="C24" s="170" t="s">
        <v>111</v>
      </c>
      <c r="D24" s="183">
        <f>入力①!K31</f>
        <v>0</v>
      </c>
      <c r="E24" s="183"/>
      <c r="F24" s="184">
        <f>IF(入力②!E21="",入力②!D21,入力②!E21)</f>
        <v>2.7976942626325774E-2</v>
      </c>
      <c r="G24" s="400">
        <v>2.7976942626325774E-2</v>
      </c>
      <c r="H24" s="182">
        <f t="shared" si="4"/>
        <v>0</v>
      </c>
      <c r="I24" s="404">
        <v>0</v>
      </c>
      <c r="J24" s="405">
        <v>2.0047806307348292E-3</v>
      </c>
      <c r="K24" s="405">
        <v>2.6128444974574676E-3</v>
      </c>
      <c r="L24" s="405">
        <v>0</v>
      </c>
      <c r="M24" s="405">
        <v>2.0608173265806149E-3</v>
      </c>
      <c r="N24" s="405">
        <v>7.1598545565306785E-3</v>
      </c>
      <c r="O24" s="405">
        <v>0</v>
      </c>
      <c r="P24" s="405">
        <v>2.6905953028123946E-3</v>
      </c>
      <c r="Q24" s="405">
        <v>2.5215151016828373E-3</v>
      </c>
      <c r="R24" s="405">
        <v>7.0065524240261728E-3</v>
      </c>
      <c r="S24" s="405">
        <v>0.5071693484799813</v>
      </c>
      <c r="T24" s="405">
        <v>5.8347672280537582E-2</v>
      </c>
      <c r="U24" s="405">
        <v>3.0643977559677078E-2</v>
      </c>
      <c r="V24" s="405">
        <v>1.8901619220202257E-2</v>
      </c>
      <c r="W24" s="405">
        <v>2.9707071139866034E-2</v>
      </c>
      <c r="X24" s="405">
        <v>5.563980406629538E-2</v>
      </c>
      <c r="Y24" s="405">
        <v>7.6925547890751109E-2</v>
      </c>
      <c r="Z24" s="405">
        <v>2.2736161447605142E-2</v>
      </c>
      <c r="AA24" s="405">
        <v>2.4719905304594378E-2</v>
      </c>
      <c r="AB24" s="405">
        <v>7.000489671557337E-3</v>
      </c>
      <c r="AC24" s="405">
        <v>8.9085871898339636E-3</v>
      </c>
      <c r="AD24" s="405">
        <v>4.3395129751437958E-4</v>
      </c>
      <c r="AE24" s="405">
        <v>1.9667617268167962E-4</v>
      </c>
      <c r="AF24" s="405">
        <v>0</v>
      </c>
      <c r="AG24" s="405">
        <v>1.2778121450782811E-5</v>
      </c>
      <c r="AH24" s="405">
        <v>0</v>
      </c>
      <c r="AI24" s="405">
        <v>0</v>
      </c>
      <c r="AJ24" s="405">
        <v>5.0609784642713895E-6</v>
      </c>
      <c r="AK24" s="405">
        <v>8.1579543113768788E-5</v>
      </c>
      <c r="AL24" s="405">
        <v>1.4186330805284852E-4</v>
      </c>
      <c r="AM24" s="405">
        <v>9.9842167313589209E-5</v>
      </c>
      <c r="AN24" s="405">
        <v>1.4153134676599005E-3</v>
      </c>
      <c r="AO24" s="405">
        <v>2.0844304019659469E-4</v>
      </c>
      <c r="AP24" s="405">
        <v>3.4640424836213378E-4</v>
      </c>
      <c r="AQ24" s="405">
        <v>2.9661791443936006E-4</v>
      </c>
      <c r="AR24" s="405">
        <v>9.6512945323318363E-4</v>
      </c>
      <c r="AS24" s="405">
        <v>2.1812600142724421E-3</v>
      </c>
      <c r="AT24" s="217">
        <v>0</v>
      </c>
      <c r="AU24" s="409">
        <v>2.7976942626325774E-2</v>
      </c>
      <c r="AV24" s="217">
        <f t="shared" si="5"/>
        <v>0</v>
      </c>
      <c r="AW24" s="413">
        <v>8.5977077201489668E-6</v>
      </c>
      <c r="AX24" s="405">
        <v>8.0333506167418897E-5</v>
      </c>
      <c r="AY24" s="405">
        <v>8.678367793315441E-5</v>
      </c>
      <c r="AZ24" s="405">
        <v>5.4677620561930862E-6</v>
      </c>
      <c r="BA24" s="405">
        <v>8.1031918545697149E-5</v>
      </c>
      <c r="BB24" s="405">
        <v>2.2025931350484529E-4</v>
      </c>
      <c r="BC24" s="405">
        <v>9.6600002219508679E-6</v>
      </c>
      <c r="BD24" s="405">
        <v>9.1032778810356231E-5</v>
      </c>
      <c r="BE24" s="405">
        <v>9.2072050019219461E-5</v>
      </c>
      <c r="BF24" s="405">
        <v>2.2768385034729571E-4</v>
      </c>
      <c r="BG24" s="405">
        <v>1.0144018193928299</v>
      </c>
      <c r="BH24" s="405">
        <v>1.729980883165139E-3</v>
      </c>
      <c r="BI24" s="405">
        <v>9.1403570431247379E-4</v>
      </c>
      <c r="BJ24" s="405">
        <v>5.8035266742073415E-4</v>
      </c>
      <c r="BK24" s="405">
        <v>8.7725649362700253E-4</v>
      </c>
      <c r="BL24" s="405">
        <v>1.6127024515970351E-3</v>
      </c>
      <c r="BM24" s="405">
        <v>2.2453478714076812E-3</v>
      </c>
      <c r="BN24" s="405">
        <v>6.9325262559289259E-4</v>
      </c>
      <c r="BO24" s="405">
        <v>7.6190032089663178E-4</v>
      </c>
      <c r="BP24" s="405">
        <v>2.1218605797931959E-4</v>
      </c>
      <c r="BQ24" s="405">
        <v>3.2494910084502395E-4</v>
      </c>
      <c r="BR24" s="405">
        <v>2.984949854945606E-5</v>
      </c>
      <c r="BS24" s="405">
        <v>3.0846168633295644E-5</v>
      </c>
      <c r="BT24" s="405">
        <v>5.2519401487751385E-6</v>
      </c>
      <c r="BU24" s="405">
        <v>7.5336001033321439E-6</v>
      </c>
      <c r="BV24" s="405">
        <v>6.1432818657588287E-6</v>
      </c>
      <c r="BW24" s="405">
        <v>6.5494047231985037E-6</v>
      </c>
      <c r="BX24" s="405">
        <v>9.7355010961295977E-6</v>
      </c>
      <c r="BY24" s="405">
        <v>9.9898180151321586E-6</v>
      </c>
      <c r="BZ24" s="405">
        <v>1.3362208278617504E-5</v>
      </c>
      <c r="CA24" s="405">
        <v>1.034050706353466E-5</v>
      </c>
      <c r="CB24" s="405">
        <v>4.7998954993930205E-5</v>
      </c>
      <c r="CC24" s="405">
        <v>1.4361283000024568E-5</v>
      </c>
      <c r="CD24" s="405">
        <v>2.2308546994778381E-5</v>
      </c>
      <c r="CE24" s="405">
        <v>1.6683854969429048E-5</v>
      </c>
      <c r="CF24" s="405">
        <v>5.1489074105616759E-5</v>
      </c>
      <c r="CG24" s="414">
        <v>7.3783336226995405E-5</v>
      </c>
      <c r="CH24" s="230">
        <v>0</v>
      </c>
      <c r="CI24" s="231">
        <f t="shared" si="0"/>
        <v>0</v>
      </c>
      <c r="CJ24" s="404">
        <v>0.17213737114154717</v>
      </c>
      <c r="CK24" s="217">
        <f t="shared" si="1"/>
        <v>0</v>
      </c>
      <c r="CL24" s="241" t="s">
        <v>334</v>
      </c>
      <c r="CM24" s="242" t="s">
        <v>334</v>
      </c>
      <c r="CN24" s="413">
        <v>6.0635282428917912E-4</v>
      </c>
      <c r="CO24" s="243">
        <f t="shared" si="6"/>
        <v>0</v>
      </c>
      <c r="CP24" s="244">
        <f t="shared" si="7"/>
        <v>0</v>
      </c>
      <c r="CQ24" s="240">
        <v>0</v>
      </c>
      <c r="CR24" s="230">
        <f t="shared" si="2"/>
        <v>0</v>
      </c>
      <c r="CS24" s="404">
        <v>0.2546505855211284</v>
      </c>
      <c r="CT24" s="217">
        <f t="shared" si="3"/>
        <v>0</v>
      </c>
      <c r="CU24" s="217">
        <f t="shared" si="8"/>
        <v>0</v>
      </c>
      <c r="CV24" s="217">
        <f t="shared" si="9"/>
        <v>0</v>
      </c>
      <c r="CW24" s="231">
        <f t="shared" si="10"/>
        <v>0</v>
      </c>
      <c r="CX24" s="404">
        <v>0.17213737114154717</v>
      </c>
      <c r="CY24" s="217">
        <f t="shared" si="11"/>
        <v>0</v>
      </c>
      <c r="CZ24" s="217">
        <f t="shared" si="12"/>
        <v>0</v>
      </c>
      <c r="DA24" s="217">
        <f t="shared" si="13"/>
        <v>0</v>
      </c>
      <c r="DB24" s="231">
        <f t="shared" si="14"/>
        <v>0</v>
      </c>
      <c r="DC24" s="413">
        <v>3.5613118009520196E-2</v>
      </c>
      <c r="DD24" s="259">
        <f t="shared" si="15"/>
        <v>0</v>
      </c>
      <c r="DE24" s="413">
        <v>3.4810034167567096E-2</v>
      </c>
      <c r="DF24" s="243">
        <f t="shared" si="16"/>
        <v>0</v>
      </c>
    </row>
    <row r="25" spans="2:110" ht="15" customHeight="1">
      <c r="B25" s="169" t="s">
        <v>115</v>
      </c>
      <c r="C25" s="170" t="s">
        <v>116</v>
      </c>
      <c r="D25" s="183">
        <f>入力①!K32</f>
        <v>0</v>
      </c>
      <c r="E25" s="183"/>
      <c r="F25" s="184">
        <f>IF(入力②!E22="",入力②!D22,入力②!E22)</f>
        <v>0.42732380685033433</v>
      </c>
      <c r="G25" s="400">
        <v>0.42732380685033433</v>
      </c>
      <c r="H25" s="182">
        <f t="shared" si="4"/>
        <v>0</v>
      </c>
      <c r="I25" s="404">
        <v>2.0891986986453347E-3</v>
      </c>
      <c r="J25" s="405">
        <v>2.1994756727581156E-2</v>
      </c>
      <c r="K25" s="405">
        <v>5.4617364555213758E-3</v>
      </c>
      <c r="L25" s="405">
        <v>1.4097808680417732E-3</v>
      </c>
      <c r="M25" s="405">
        <v>1.0004071632153036E-2</v>
      </c>
      <c r="N25" s="405">
        <v>1.007253136362771E-2</v>
      </c>
      <c r="O25" s="405">
        <v>3.5560071120142238E-4</v>
      </c>
      <c r="P25" s="405">
        <v>4.0324522952635885E-3</v>
      </c>
      <c r="Q25" s="405">
        <v>7.7746715635220818E-3</v>
      </c>
      <c r="R25" s="405">
        <v>4.244710330957655E-3</v>
      </c>
      <c r="S25" s="405">
        <v>2.3362439038635634E-3</v>
      </c>
      <c r="T25" s="405">
        <v>8.3497493326103733E-2</v>
      </c>
      <c r="U25" s="405">
        <v>2.9039320321926583E-2</v>
      </c>
      <c r="V25" s="405">
        <v>2.9093353597942361E-2</v>
      </c>
      <c r="W25" s="405">
        <v>2.7336218346972876E-2</v>
      </c>
      <c r="X25" s="405">
        <v>2.2384754747366301E-2</v>
      </c>
      <c r="Y25" s="405">
        <v>2.9356022582173576E-2</v>
      </c>
      <c r="Z25" s="405">
        <v>3.5903319166688395E-2</v>
      </c>
      <c r="AA25" s="405">
        <v>1.9197841825639331E-2</v>
      </c>
      <c r="AB25" s="405">
        <v>4.5702678684778472E-3</v>
      </c>
      <c r="AC25" s="405">
        <v>8.3834011227113911E-2</v>
      </c>
      <c r="AD25" s="405">
        <v>4.8392144692512631E-4</v>
      </c>
      <c r="AE25" s="405">
        <v>6.6027000828849589E-4</v>
      </c>
      <c r="AF25" s="405">
        <v>1.1773016246762421E-4</v>
      </c>
      <c r="AG25" s="405">
        <v>2.6247764768313865E-3</v>
      </c>
      <c r="AH25" s="405">
        <v>1.1551621807868647E-4</v>
      </c>
      <c r="AI25" s="405">
        <v>3.8169157377681732E-4</v>
      </c>
      <c r="AJ25" s="405">
        <v>1.2348787452822192E-3</v>
      </c>
      <c r="AK25" s="405">
        <v>4.2421362419159771E-4</v>
      </c>
      <c r="AL25" s="405">
        <v>2.9004396654242542E-3</v>
      </c>
      <c r="AM25" s="405">
        <v>2.2977375491346557E-4</v>
      </c>
      <c r="AN25" s="405">
        <v>3.8090230528050093E-4</v>
      </c>
      <c r="AO25" s="405">
        <v>2.2709320695102684E-3</v>
      </c>
      <c r="AP25" s="405">
        <v>1.1277023038580368E-3</v>
      </c>
      <c r="AQ25" s="405">
        <v>2.1196155831828866E-3</v>
      </c>
      <c r="AR25" s="405">
        <v>3.776593512651588E-4</v>
      </c>
      <c r="AS25" s="405">
        <v>3.0295277976006138E-3</v>
      </c>
      <c r="AT25" s="217">
        <v>0</v>
      </c>
      <c r="AU25" s="409">
        <v>0.42732380685033433</v>
      </c>
      <c r="AV25" s="217">
        <f t="shared" si="5"/>
        <v>0</v>
      </c>
      <c r="AW25" s="413">
        <v>1.4586225516918733E-3</v>
      </c>
      <c r="AX25" s="405">
        <v>1.0262073844926422E-2</v>
      </c>
      <c r="AY25" s="405">
        <v>2.967897261595675E-3</v>
      </c>
      <c r="AZ25" s="405">
        <v>9.0690595818013317E-4</v>
      </c>
      <c r="BA25" s="405">
        <v>5.5544457302924757E-3</v>
      </c>
      <c r="BB25" s="405">
        <v>5.0070375267365934E-3</v>
      </c>
      <c r="BC25" s="405">
        <v>1.0962221913610555E-3</v>
      </c>
      <c r="BD25" s="405">
        <v>2.3666968078705302E-3</v>
      </c>
      <c r="BE25" s="405">
        <v>4.5846322296359448E-3</v>
      </c>
      <c r="BF25" s="405">
        <v>2.5861828686775386E-3</v>
      </c>
      <c r="BG25" s="405">
        <v>1.5152370256072047E-3</v>
      </c>
      <c r="BH25" s="405">
        <v>1.0374484128324655</v>
      </c>
      <c r="BI25" s="405">
        <v>1.3362702777545372E-2</v>
      </c>
      <c r="BJ25" s="405">
        <v>1.3417424472467094E-2</v>
      </c>
      <c r="BK25" s="405">
        <v>1.2433408327015253E-2</v>
      </c>
      <c r="BL25" s="405">
        <v>1.0399135449471528E-2</v>
      </c>
      <c r="BM25" s="405">
        <v>1.3592078075160122E-2</v>
      </c>
      <c r="BN25" s="405">
        <v>1.6308332543752229E-2</v>
      </c>
      <c r="BO25" s="405">
        <v>9.2102640334298727E-3</v>
      </c>
      <c r="BP25" s="405">
        <v>2.5664297409082066E-3</v>
      </c>
      <c r="BQ25" s="405">
        <v>3.7608259906139675E-2</v>
      </c>
      <c r="BR25" s="405">
        <v>1.9583609793625435E-3</v>
      </c>
      <c r="BS25" s="405">
        <v>2.6703321838431895E-3</v>
      </c>
      <c r="BT25" s="405">
        <v>4.1059913902178355E-4</v>
      </c>
      <c r="BU25" s="405">
        <v>1.5555239996611356E-3</v>
      </c>
      <c r="BV25" s="405">
        <v>4.2696816820506198E-4</v>
      </c>
      <c r="BW25" s="405">
        <v>8.4500657784999033E-4</v>
      </c>
      <c r="BX25" s="405">
        <v>1.2660148752991671E-3</v>
      </c>
      <c r="BY25" s="405">
        <v>6.585291608029399E-4</v>
      </c>
      <c r="BZ25" s="405">
        <v>1.8279776320203271E-3</v>
      </c>
      <c r="CA25" s="405">
        <v>6.1889625987689785E-4</v>
      </c>
      <c r="CB25" s="405">
        <v>5.5603242459440969E-4</v>
      </c>
      <c r="CC25" s="405">
        <v>1.3416326914118689E-3</v>
      </c>
      <c r="CD25" s="405">
        <v>8.8205018721641468E-4</v>
      </c>
      <c r="CE25" s="405">
        <v>1.4198901776644763E-3</v>
      </c>
      <c r="CF25" s="405">
        <v>1.2892467580246194E-3</v>
      </c>
      <c r="CG25" s="414">
        <v>2.3819027718192348E-3</v>
      </c>
      <c r="CH25" s="230">
        <v>0</v>
      </c>
      <c r="CI25" s="231">
        <f t="shared" si="0"/>
        <v>0</v>
      </c>
      <c r="CJ25" s="404">
        <v>0.25048810723710535</v>
      </c>
      <c r="CK25" s="217">
        <f t="shared" si="1"/>
        <v>0</v>
      </c>
      <c r="CL25" s="245" t="s">
        <v>334</v>
      </c>
      <c r="CM25" s="242" t="s">
        <v>334</v>
      </c>
      <c r="CN25" s="413">
        <v>8.6247350697971829E-4</v>
      </c>
      <c r="CO25" s="243">
        <f t="shared" si="6"/>
        <v>0</v>
      </c>
      <c r="CP25" s="244">
        <f t="shared" si="7"/>
        <v>0</v>
      </c>
      <c r="CQ25" s="240">
        <v>0</v>
      </c>
      <c r="CR25" s="230">
        <f t="shared" si="2"/>
        <v>0</v>
      </c>
      <c r="CS25" s="404">
        <v>0.50944621418998248</v>
      </c>
      <c r="CT25" s="217">
        <f t="shared" si="3"/>
        <v>0</v>
      </c>
      <c r="CU25" s="217">
        <f t="shared" si="8"/>
        <v>0</v>
      </c>
      <c r="CV25" s="217">
        <f t="shared" si="9"/>
        <v>0</v>
      </c>
      <c r="CW25" s="231">
        <f t="shared" si="10"/>
        <v>0</v>
      </c>
      <c r="CX25" s="404">
        <v>0.25048810723710535</v>
      </c>
      <c r="CY25" s="217">
        <f t="shared" si="11"/>
        <v>0</v>
      </c>
      <c r="CZ25" s="217">
        <f t="shared" si="12"/>
        <v>0</v>
      </c>
      <c r="DA25" s="217">
        <f t="shared" si="13"/>
        <v>0</v>
      </c>
      <c r="DB25" s="231">
        <f t="shared" si="14"/>
        <v>0</v>
      </c>
      <c r="DC25" s="413">
        <v>6.3439729414774187E-2</v>
      </c>
      <c r="DD25" s="259">
        <f t="shared" si="15"/>
        <v>0</v>
      </c>
      <c r="DE25" s="413">
        <v>5.7877602600906471E-2</v>
      </c>
      <c r="DF25" s="243">
        <f t="shared" si="16"/>
        <v>0</v>
      </c>
    </row>
    <row r="26" spans="2:110" ht="15" customHeight="1">
      <c r="B26" s="169" t="s">
        <v>118</v>
      </c>
      <c r="C26" s="170" t="s">
        <v>119</v>
      </c>
      <c r="D26" s="183">
        <f>入力①!K33</f>
        <v>0</v>
      </c>
      <c r="E26" s="183"/>
      <c r="F26" s="184">
        <f>IF(入力②!E23="",入力②!D23,入力②!E23)</f>
        <v>8.8292543489505326E-2</v>
      </c>
      <c r="G26" s="400">
        <v>8.8292543489505326E-2</v>
      </c>
      <c r="H26" s="182">
        <f t="shared" si="4"/>
        <v>0</v>
      </c>
      <c r="I26" s="404">
        <v>0</v>
      </c>
      <c r="J26" s="405">
        <v>1.2915413678772458E-3</v>
      </c>
      <c r="K26" s="405">
        <v>0</v>
      </c>
      <c r="L26" s="405">
        <v>0</v>
      </c>
      <c r="M26" s="405">
        <v>7.1432143035723216E-5</v>
      </c>
      <c r="N26" s="405">
        <v>9.518551657179843E-6</v>
      </c>
      <c r="O26" s="405">
        <v>0</v>
      </c>
      <c r="P26" s="405">
        <v>4.2664171042037971E-4</v>
      </c>
      <c r="Q26" s="405">
        <v>1.0323594438049297E-3</v>
      </c>
      <c r="R26" s="405">
        <v>5.5144162596502283E-4</v>
      </c>
      <c r="S26" s="405">
        <v>4.3804573197441811E-5</v>
      </c>
      <c r="T26" s="405">
        <v>8.6143001755655598E-4</v>
      </c>
      <c r="U26" s="405">
        <v>0.13492181960667238</v>
      </c>
      <c r="V26" s="405">
        <v>3.4684632021979307E-2</v>
      </c>
      <c r="W26" s="405">
        <v>8.9478269563106096E-3</v>
      </c>
      <c r="X26" s="405">
        <v>1.6842246527544789E-3</v>
      </c>
      <c r="Y26" s="405">
        <v>1.5121704424082298E-2</v>
      </c>
      <c r="Z26" s="405">
        <v>1.2515318228039527E-3</v>
      </c>
      <c r="AA26" s="405">
        <v>1.5547664271753792E-2</v>
      </c>
      <c r="AB26" s="405">
        <v>1.8135983605070821E-4</v>
      </c>
      <c r="AC26" s="405">
        <v>5.8276689247832312E-3</v>
      </c>
      <c r="AD26" s="405">
        <v>0</v>
      </c>
      <c r="AE26" s="405">
        <v>9.131393731649411E-3</v>
      </c>
      <c r="AF26" s="405">
        <v>0</v>
      </c>
      <c r="AG26" s="405">
        <v>3.7582710149361207E-6</v>
      </c>
      <c r="AH26" s="405">
        <v>0</v>
      </c>
      <c r="AI26" s="405">
        <v>0</v>
      </c>
      <c r="AJ26" s="405">
        <v>5.6936007723053139E-5</v>
      </c>
      <c r="AK26" s="405">
        <v>2.0394885778442196E-6</v>
      </c>
      <c r="AL26" s="405">
        <v>2.1390326917343564E-4</v>
      </c>
      <c r="AM26" s="405">
        <v>0</v>
      </c>
      <c r="AN26" s="405">
        <v>0</v>
      </c>
      <c r="AO26" s="405">
        <v>0</v>
      </c>
      <c r="AP26" s="405">
        <v>5.8435483018098276E-3</v>
      </c>
      <c r="AQ26" s="405">
        <v>4.8100202341517849E-6</v>
      </c>
      <c r="AR26" s="405">
        <v>0</v>
      </c>
      <c r="AS26" s="405">
        <v>0</v>
      </c>
      <c r="AT26" s="217">
        <v>0</v>
      </c>
      <c r="AU26" s="409">
        <v>8.8292543489505326E-2</v>
      </c>
      <c r="AV26" s="217">
        <f t="shared" si="5"/>
        <v>0</v>
      </c>
      <c r="AW26" s="413">
        <v>2.6433831242701474E-5</v>
      </c>
      <c r="AX26" s="405">
        <v>1.6871100442243463E-4</v>
      </c>
      <c r="AY26" s="405">
        <v>2.7015443751979879E-5</v>
      </c>
      <c r="AZ26" s="405">
        <v>1.8332404021247081E-5</v>
      </c>
      <c r="BA26" s="405">
        <v>3.3366423809705414E-5</v>
      </c>
      <c r="BB26" s="405">
        <v>2.55393790468657E-5</v>
      </c>
      <c r="BC26" s="405">
        <v>2.8316225340469095E-5</v>
      </c>
      <c r="BD26" s="405">
        <v>6.8500631173311368E-5</v>
      </c>
      <c r="BE26" s="405">
        <v>1.4388201194437782E-4</v>
      </c>
      <c r="BF26" s="405">
        <v>7.4703363159300476E-5</v>
      </c>
      <c r="BG26" s="405">
        <v>2.2058470091307031E-5</v>
      </c>
      <c r="BH26" s="405">
        <v>1.0317282405423856E-4</v>
      </c>
      <c r="BI26" s="405">
        <v>1.0120833977839239</v>
      </c>
      <c r="BJ26" s="405">
        <v>3.1690967728675227E-3</v>
      </c>
      <c r="BK26" s="405">
        <v>8.2306273023531162E-4</v>
      </c>
      <c r="BL26" s="405">
        <v>1.7939160055382595E-4</v>
      </c>
      <c r="BM26" s="405">
        <v>1.3962203855035541E-3</v>
      </c>
      <c r="BN26" s="405">
        <v>1.3768011792982655E-4</v>
      </c>
      <c r="BO26" s="405">
        <v>1.4719300136144693E-3</v>
      </c>
      <c r="BP26" s="405">
        <v>4.7738250648749351E-5</v>
      </c>
      <c r="BQ26" s="405">
        <v>5.758224534437497E-4</v>
      </c>
      <c r="BR26" s="405">
        <v>6.0653421400560995E-5</v>
      </c>
      <c r="BS26" s="405">
        <v>9.7916775084047592E-4</v>
      </c>
      <c r="BT26" s="405">
        <v>3.4609847909237086E-5</v>
      </c>
      <c r="BU26" s="405">
        <v>4.1998755571426328E-5</v>
      </c>
      <c r="BV26" s="405">
        <v>5.7566977662519149E-5</v>
      </c>
      <c r="BW26" s="405">
        <v>2.0222103279685863E-5</v>
      </c>
      <c r="BX26" s="405">
        <v>8.605830852779757E-5</v>
      </c>
      <c r="BY26" s="405">
        <v>7.2773097319008296E-5</v>
      </c>
      <c r="BZ26" s="405">
        <v>6.6108573060335823E-5</v>
      </c>
      <c r="CA26" s="405">
        <v>4.8905090206792184E-5</v>
      </c>
      <c r="CB26" s="405">
        <v>3.057204029982302E-5</v>
      </c>
      <c r="CC26" s="405">
        <v>4.0061173679397444E-5</v>
      </c>
      <c r="CD26" s="405">
        <v>5.9953750312642488E-4</v>
      </c>
      <c r="CE26" s="405">
        <v>3.2494974603340656E-5</v>
      </c>
      <c r="CF26" s="405">
        <v>1.8926940191595254E-5</v>
      </c>
      <c r="CG26" s="414">
        <v>4.3763007170295249E-5</v>
      </c>
      <c r="CH26" s="230">
        <v>0</v>
      </c>
      <c r="CI26" s="231">
        <f t="shared" si="0"/>
        <v>0</v>
      </c>
      <c r="CJ26" s="404">
        <v>0.27106268114589943</v>
      </c>
      <c r="CK26" s="217">
        <f t="shared" si="1"/>
        <v>0</v>
      </c>
      <c r="CL26" s="245" t="s">
        <v>334</v>
      </c>
      <c r="CM26" s="242" t="s">
        <v>334</v>
      </c>
      <c r="CN26" s="413">
        <v>4.4907066008659973E-5</v>
      </c>
      <c r="CO26" s="243">
        <f t="shared" si="6"/>
        <v>0</v>
      </c>
      <c r="CP26" s="244">
        <f t="shared" si="7"/>
        <v>0</v>
      </c>
      <c r="CQ26" s="240">
        <v>0</v>
      </c>
      <c r="CR26" s="230">
        <f t="shared" si="2"/>
        <v>0</v>
      </c>
      <c r="CS26" s="404">
        <v>0.52390192932044632</v>
      </c>
      <c r="CT26" s="217">
        <f t="shared" si="3"/>
        <v>0</v>
      </c>
      <c r="CU26" s="217">
        <f t="shared" si="8"/>
        <v>0</v>
      </c>
      <c r="CV26" s="217">
        <f t="shared" si="9"/>
        <v>0</v>
      </c>
      <c r="CW26" s="231">
        <f t="shared" si="10"/>
        <v>0</v>
      </c>
      <c r="CX26" s="404">
        <v>0.27106268114589943</v>
      </c>
      <c r="CY26" s="217">
        <f t="shared" si="11"/>
        <v>0</v>
      </c>
      <c r="CZ26" s="217">
        <f t="shared" si="12"/>
        <v>0</v>
      </c>
      <c r="DA26" s="217">
        <f t="shared" si="13"/>
        <v>0</v>
      </c>
      <c r="DB26" s="231">
        <f t="shared" si="14"/>
        <v>0</v>
      </c>
      <c r="DC26" s="413">
        <v>5.6100807304300233E-2</v>
      </c>
      <c r="DD26" s="259">
        <f t="shared" si="15"/>
        <v>0</v>
      </c>
      <c r="DE26" s="413">
        <v>5.508079262604023E-2</v>
      </c>
      <c r="DF26" s="243">
        <f t="shared" si="16"/>
        <v>0</v>
      </c>
    </row>
    <row r="27" spans="2:110" ht="15" customHeight="1">
      <c r="B27" s="169" t="s">
        <v>121</v>
      </c>
      <c r="C27" s="170" t="s">
        <v>122</v>
      </c>
      <c r="D27" s="183">
        <f>入力①!K34</f>
        <v>0</v>
      </c>
      <c r="E27" s="183"/>
      <c r="F27" s="184">
        <f>IF(入力②!E24="",入力②!D24,入力②!E24)</f>
        <v>0.10393255726768513</v>
      </c>
      <c r="G27" s="400">
        <v>0.10393255726768513</v>
      </c>
      <c r="H27" s="182">
        <f t="shared" si="4"/>
        <v>0</v>
      </c>
      <c r="I27" s="404">
        <v>2.8816533774418412E-6</v>
      </c>
      <c r="J27" s="405">
        <v>1.869843472896908E-3</v>
      </c>
      <c r="K27" s="405">
        <v>0</v>
      </c>
      <c r="L27" s="405">
        <v>0</v>
      </c>
      <c r="M27" s="405">
        <v>6.0717321580364735E-5</v>
      </c>
      <c r="N27" s="405">
        <v>0</v>
      </c>
      <c r="O27" s="405">
        <v>5.0800101600203201E-5</v>
      </c>
      <c r="P27" s="405">
        <v>3.3030325968029395E-3</v>
      </c>
      <c r="Q27" s="405">
        <v>1.7175537649143963E-3</v>
      </c>
      <c r="R27" s="405">
        <v>6.8119259678032238E-4</v>
      </c>
      <c r="S27" s="405">
        <v>1.6061676839061999E-4</v>
      </c>
      <c r="T27" s="405">
        <v>3.4981929646966741E-4</v>
      </c>
      <c r="U27" s="405">
        <v>4.6895796793173369E-3</v>
      </c>
      <c r="V27" s="405">
        <v>0.13224118781785235</v>
      </c>
      <c r="W27" s="405">
        <v>1.5639059085650628E-3</v>
      </c>
      <c r="X27" s="405">
        <v>1.85533114138093E-3</v>
      </c>
      <c r="Y27" s="405">
        <v>1.6101443106895914E-3</v>
      </c>
      <c r="Z27" s="405">
        <v>9.1257528746121553E-4</v>
      </c>
      <c r="AA27" s="405">
        <v>1.3048146007102156E-3</v>
      </c>
      <c r="AB27" s="405">
        <v>3.6271967210141641E-5</v>
      </c>
      <c r="AC27" s="405">
        <v>7.111576039953293E-5</v>
      </c>
      <c r="AD27" s="405">
        <v>5.2600157274470255E-6</v>
      </c>
      <c r="AE27" s="405">
        <v>2.3882106682775382E-4</v>
      </c>
      <c r="AF27" s="405">
        <v>0</v>
      </c>
      <c r="AG27" s="405">
        <v>3.0066168119488965E-6</v>
      </c>
      <c r="AH27" s="405">
        <v>0</v>
      </c>
      <c r="AI27" s="405">
        <v>0</v>
      </c>
      <c r="AJ27" s="405">
        <v>4.4283561562374661E-5</v>
      </c>
      <c r="AK27" s="405">
        <v>4.0789771556884392E-6</v>
      </c>
      <c r="AL27" s="405">
        <v>1.4407992224117428E-5</v>
      </c>
      <c r="AM27" s="405">
        <v>0</v>
      </c>
      <c r="AN27" s="405">
        <v>0</v>
      </c>
      <c r="AO27" s="405">
        <v>0</v>
      </c>
      <c r="AP27" s="405">
        <v>9.0248558537461832E-3</v>
      </c>
      <c r="AQ27" s="405">
        <v>6.4133603122023802E-6</v>
      </c>
      <c r="AR27" s="405">
        <v>0</v>
      </c>
      <c r="AS27" s="405">
        <v>0</v>
      </c>
      <c r="AT27" s="217">
        <v>0</v>
      </c>
      <c r="AU27" s="409">
        <v>0.10393255726768513</v>
      </c>
      <c r="AV27" s="217">
        <f t="shared" si="5"/>
        <v>0</v>
      </c>
      <c r="AW27" s="413">
        <v>4.0109842315392577E-5</v>
      </c>
      <c r="AX27" s="405">
        <v>2.7462800738612124E-4</v>
      </c>
      <c r="AY27" s="405">
        <v>4.3086842221983019E-5</v>
      </c>
      <c r="AZ27" s="405">
        <v>2.6434257460030412E-5</v>
      </c>
      <c r="BA27" s="405">
        <v>3.8117012177938787E-5</v>
      </c>
      <c r="BB27" s="405">
        <v>3.3102958661205482E-5</v>
      </c>
      <c r="BC27" s="405">
        <v>4.6453042096312422E-5</v>
      </c>
      <c r="BD27" s="405">
        <v>4.0541244609885037E-4</v>
      </c>
      <c r="BE27" s="405">
        <v>2.5648831287153383E-4</v>
      </c>
      <c r="BF27" s="405">
        <v>1.0383499850413268E-4</v>
      </c>
      <c r="BG27" s="405">
        <v>4.2374139820199463E-5</v>
      </c>
      <c r="BH27" s="405">
        <v>7.1665962892185811E-5</v>
      </c>
      <c r="BI27" s="405">
        <v>5.3547509982553162E-4</v>
      </c>
      <c r="BJ27" s="405">
        <v>1.0139746515759716</v>
      </c>
      <c r="BK27" s="405">
        <v>1.9575686925993118E-4</v>
      </c>
      <c r="BL27" s="405">
        <v>2.3603593513629633E-4</v>
      </c>
      <c r="BM27" s="405">
        <v>2.1946433677307316E-4</v>
      </c>
      <c r="BN27" s="405">
        <v>1.3446508948623793E-4</v>
      </c>
      <c r="BO27" s="405">
        <v>1.7623246300300124E-4</v>
      </c>
      <c r="BP27" s="405">
        <v>5.5375576715852758E-5</v>
      </c>
      <c r="BQ27" s="405">
        <v>9.6424610264172214E-5</v>
      </c>
      <c r="BR27" s="405">
        <v>8.0395912196156195E-5</v>
      </c>
      <c r="BS27" s="405">
        <v>1.3903094531080598E-4</v>
      </c>
      <c r="BT27" s="405">
        <v>4.7347510911941666E-5</v>
      </c>
      <c r="BU27" s="405">
        <v>6.403500095365208E-5</v>
      </c>
      <c r="BV27" s="405">
        <v>9.4637222546562079E-5</v>
      </c>
      <c r="BW27" s="405">
        <v>1.9553898389978818E-5</v>
      </c>
      <c r="BX27" s="405">
        <v>1.2724656760930509E-4</v>
      </c>
      <c r="BY27" s="405">
        <v>1.1855028943304706E-4</v>
      </c>
      <c r="BZ27" s="405">
        <v>6.5891970084359952E-5</v>
      </c>
      <c r="CA27" s="405">
        <v>6.6710173950027522E-5</v>
      </c>
      <c r="CB27" s="405">
        <v>4.0738224615759493E-5</v>
      </c>
      <c r="CC27" s="405">
        <v>6.4105896880404509E-5</v>
      </c>
      <c r="CD27" s="405">
        <v>1.0657403318081687E-3</v>
      </c>
      <c r="CE27" s="405">
        <v>3.9200320694049804E-5</v>
      </c>
      <c r="CF27" s="405">
        <v>2.6862700446778705E-5</v>
      </c>
      <c r="CG27" s="414">
        <v>5.1881626225768412E-5</v>
      </c>
      <c r="CH27" s="230">
        <v>0</v>
      </c>
      <c r="CI27" s="231">
        <f t="shared" si="0"/>
        <v>0</v>
      </c>
      <c r="CJ27" s="404">
        <v>0.24157654761208863</v>
      </c>
      <c r="CK27" s="217">
        <f t="shared" si="1"/>
        <v>0</v>
      </c>
      <c r="CL27" s="245" t="s">
        <v>334</v>
      </c>
      <c r="CM27" s="242" t="s">
        <v>334</v>
      </c>
      <c r="CN27" s="413">
        <v>3.1585352647239315E-5</v>
      </c>
      <c r="CO27" s="243">
        <f t="shared" si="6"/>
        <v>0</v>
      </c>
      <c r="CP27" s="244">
        <f t="shared" si="7"/>
        <v>0</v>
      </c>
      <c r="CQ27" s="240">
        <v>0</v>
      </c>
      <c r="CR27" s="230">
        <f t="shared" si="2"/>
        <v>0</v>
      </c>
      <c r="CS27" s="404">
        <v>0.51083182323025667</v>
      </c>
      <c r="CT27" s="217">
        <f t="shared" si="3"/>
        <v>0</v>
      </c>
      <c r="CU27" s="217">
        <f t="shared" si="8"/>
        <v>0</v>
      </c>
      <c r="CV27" s="217">
        <f t="shared" si="9"/>
        <v>0</v>
      </c>
      <c r="CW27" s="231">
        <f t="shared" si="10"/>
        <v>0</v>
      </c>
      <c r="CX27" s="404">
        <v>0.24157654761208863</v>
      </c>
      <c r="CY27" s="217">
        <f t="shared" si="11"/>
        <v>0</v>
      </c>
      <c r="CZ27" s="217">
        <f t="shared" si="12"/>
        <v>0</v>
      </c>
      <c r="DA27" s="217">
        <f t="shared" si="13"/>
        <v>0</v>
      </c>
      <c r="DB27" s="231">
        <f t="shared" si="14"/>
        <v>0</v>
      </c>
      <c r="DC27" s="413">
        <v>5.3451803355351608E-2</v>
      </c>
      <c r="DD27" s="259">
        <f t="shared" si="15"/>
        <v>0</v>
      </c>
      <c r="DE27" s="413">
        <v>5.1958262699479743E-2</v>
      </c>
      <c r="DF27" s="243">
        <f t="shared" si="16"/>
        <v>0</v>
      </c>
    </row>
    <row r="28" spans="2:110" ht="15" customHeight="1">
      <c r="B28" s="169" t="s">
        <v>123</v>
      </c>
      <c r="C28" s="170" t="s">
        <v>124</v>
      </c>
      <c r="D28" s="183">
        <f>入力①!K35</f>
        <v>0</v>
      </c>
      <c r="E28" s="183"/>
      <c r="F28" s="184">
        <f>IF(入力②!E25="",入力②!D25,入力②!E25)</f>
        <v>0.10685113279168157</v>
      </c>
      <c r="G28" s="400">
        <v>0.10685113279168157</v>
      </c>
      <c r="H28" s="182">
        <f t="shared" si="4"/>
        <v>0</v>
      </c>
      <c r="I28" s="404">
        <v>1.4408266887209205E-5</v>
      </c>
      <c r="J28" s="405">
        <v>0</v>
      </c>
      <c r="K28" s="405">
        <v>0</v>
      </c>
      <c r="L28" s="405">
        <v>0</v>
      </c>
      <c r="M28" s="405">
        <v>0</v>
      </c>
      <c r="N28" s="405">
        <v>0</v>
      </c>
      <c r="O28" s="405">
        <v>0</v>
      </c>
      <c r="P28" s="405">
        <v>0</v>
      </c>
      <c r="Q28" s="405">
        <v>0</v>
      </c>
      <c r="R28" s="405">
        <v>0</v>
      </c>
      <c r="S28" s="405">
        <v>0</v>
      </c>
      <c r="T28" s="405">
        <v>1.9677335426418789E-5</v>
      </c>
      <c r="U28" s="405">
        <v>1.6419748479307385E-3</v>
      </c>
      <c r="V28" s="405">
        <v>4.0860466475711697E-3</v>
      </c>
      <c r="W28" s="405">
        <v>1.8959681220275075E-2</v>
      </c>
      <c r="X28" s="405">
        <v>0</v>
      </c>
      <c r="Y28" s="405">
        <v>9.9981529516635472E-4</v>
      </c>
      <c r="Z28" s="405">
        <v>1.0820535551325841E-3</v>
      </c>
      <c r="AA28" s="405">
        <v>2.4224406089134803E-4</v>
      </c>
      <c r="AB28" s="405">
        <v>3.6271967210141641E-5</v>
      </c>
      <c r="AC28" s="405">
        <v>1.3993746401198416E-4</v>
      </c>
      <c r="AD28" s="405">
        <v>0</v>
      </c>
      <c r="AE28" s="405">
        <v>8.42897882921484E-5</v>
      </c>
      <c r="AF28" s="405">
        <v>1.81123326873268E-5</v>
      </c>
      <c r="AG28" s="405">
        <v>8.7267052966816727E-4</v>
      </c>
      <c r="AH28" s="405">
        <v>1.1949953594346875E-5</v>
      </c>
      <c r="AI28" s="405">
        <v>0</v>
      </c>
      <c r="AJ28" s="405">
        <v>2.5304892321356948E-5</v>
      </c>
      <c r="AK28" s="405">
        <v>9.9934940314366772E-5</v>
      </c>
      <c r="AL28" s="405">
        <v>2.4161094652750763E-3</v>
      </c>
      <c r="AM28" s="405">
        <v>0</v>
      </c>
      <c r="AN28" s="405">
        <v>1.0061048930262016E-2</v>
      </c>
      <c r="AO28" s="405">
        <v>0</v>
      </c>
      <c r="AP28" s="405">
        <v>2.7701548459364406E-3</v>
      </c>
      <c r="AQ28" s="405">
        <v>6.4935273161049101E-4</v>
      </c>
      <c r="AR28" s="405">
        <v>2.345684192858042E-2</v>
      </c>
      <c r="AS28" s="405">
        <v>0</v>
      </c>
      <c r="AT28" s="217">
        <v>0</v>
      </c>
      <c r="AU28" s="409">
        <v>0.10685113279168157</v>
      </c>
      <c r="AV28" s="217">
        <f t="shared" si="5"/>
        <v>0</v>
      </c>
      <c r="AW28" s="413">
        <v>1.9325814037438062E-5</v>
      </c>
      <c r="AX28" s="405">
        <v>2.8605368362781394E-5</v>
      </c>
      <c r="AY28" s="405">
        <v>2.0613929170240688E-5</v>
      </c>
      <c r="AZ28" s="405">
        <v>1.5191208695331293E-5</v>
      </c>
      <c r="BA28" s="405">
        <v>1.6344278871786582E-5</v>
      </c>
      <c r="BB28" s="405">
        <v>1.4628871969829694E-5</v>
      </c>
      <c r="BC28" s="405">
        <v>1.2081150648529633E-5</v>
      </c>
      <c r="BD28" s="405">
        <v>1.7505171098813624E-5</v>
      </c>
      <c r="BE28" s="405">
        <v>2.5676405696313786E-5</v>
      </c>
      <c r="BF28" s="405">
        <v>1.1085568375223075E-5</v>
      </c>
      <c r="BG28" s="405">
        <v>1.0263606322565761E-5</v>
      </c>
      <c r="BH28" s="405">
        <v>1.5704048082252671E-5</v>
      </c>
      <c r="BI28" s="405">
        <v>1.9288102731173867E-4</v>
      </c>
      <c r="BJ28" s="405">
        <v>4.6033208577010774E-4</v>
      </c>
      <c r="BK28" s="405">
        <v>1.0020424709752216</v>
      </c>
      <c r="BL28" s="405">
        <v>1.8676820519719039E-5</v>
      </c>
      <c r="BM28" s="405">
        <v>1.2780185195601892E-4</v>
      </c>
      <c r="BN28" s="405">
        <v>1.3219857530401321E-4</v>
      </c>
      <c r="BO28" s="405">
        <v>4.2898675369851442E-5</v>
      </c>
      <c r="BP28" s="405">
        <v>2.7184993657690671E-5</v>
      </c>
      <c r="BQ28" s="405">
        <v>4.7811081828777092E-5</v>
      </c>
      <c r="BR28" s="405">
        <v>2.3878433070103799E-5</v>
      </c>
      <c r="BS28" s="405">
        <v>5.0023905177056775E-5</v>
      </c>
      <c r="BT28" s="405">
        <v>2.439175630661632E-5</v>
      </c>
      <c r="BU28" s="405">
        <v>1.2075547706337829E-4</v>
      </c>
      <c r="BV28" s="405">
        <v>4.2832068251359641E-5</v>
      </c>
      <c r="BW28" s="405">
        <v>8.1327979507517111E-6</v>
      </c>
      <c r="BX28" s="405">
        <v>5.3476434479964181E-5</v>
      </c>
      <c r="BY28" s="405">
        <v>5.7806637225729752E-5</v>
      </c>
      <c r="BZ28" s="405">
        <v>2.8825852184240035E-4</v>
      </c>
      <c r="CA28" s="405">
        <v>3.3779313627778231E-5</v>
      </c>
      <c r="CB28" s="405">
        <v>1.1157410683267669E-3</v>
      </c>
      <c r="CC28" s="405">
        <v>3.6004847807992548E-5</v>
      </c>
      <c r="CD28" s="405">
        <v>3.4110084192000956E-4</v>
      </c>
      <c r="CE28" s="405">
        <v>9.1985427752978228E-5</v>
      </c>
      <c r="CF28" s="405">
        <v>2.5346732039756193E-3</v>
      </c>
      <c r="CG28" s="414">
        <v>4.9056226179107262E-5</v>
      </c>
      <c r="CH28" s="230">
        <v>0</v>
      </c>
      <c r="CI28" s="231">
        <f t="shared" si="0"/>
        <v>0</v>
      </c>
      <c r="CJ28" s="404">
        <v>0.21795421112015653</v>
      </c>
      <c r="CK28" s="217">
        <f t="shared" si="1"/>
        <v>0</v>
      </c>
      <c r="CL28" s="245" t="s">
        <v>334</v>
      </c>
      <c r="CM28" s="242" t="s">
        <v>334</v>
      </c>
      <c r="CN28" s="413">
        <v>2.0627169075748122E-4</v>
      </c>
      <c r="CO28" s="243">
        <f t="shared" si="6"/>
        <v>0</v>
      </c>
      <c r="CP28" s="244">
        <f t="shared" si="7"/>
        <v>0</v>
      </c>
      <c r="CQ28" s="240">
        <v>0</v>
      </c>
      <c r="CR28" s="230">
        <f t="shared" si="2"/>
        <v>0</v>
      </c>
      <c r="CS28" s="404">
        <v>0.62756187782966999</v>
      </c>
      <c r="CT28" s="217">
        <f t="shared" si="3"/>
        <v>0</v>
      </c>
      <c r="CU28" s="217">
        <f t="shared" si="8"/>
        <v>0</v>
      </c>
      <c r="CV28" s="217">
        <f t="shared" si="9"/>
        <v>0</v>
      </c>
      <c r="CW28" s="231">
        <f t="shared" si="10"/>
        <v>0</v>
      </c>
      <c r="CX28" s="404">
        <v>0.21795421112015653</v>
      </c>
      <c r="CY28" s="217">
        <f t="shared" si="11"/>
        <v>0</v>
      </c>
      <c r="CZ28" s="217">
        <f t="shared" si="12"/>
        <v>0</v>
      </c>
      <c r="DA28" s="217">
        <f t="shared" si="13"/>
        <v>0</v>
      </c>
      <c r="DB28" s="231">
        <f t="shared" si="14"/>
        <v>0</v>
      </c>
      <c r="DC28" s="413">
        <v>3.5869860176814206E-2</v>
      </c>
      <c r="DD28" s="259">
        <f t="shared" si="15"/>
        <v>0</v>
      </c>
      <c r="DE28" s="413">
        <v>3.5248582487110276E-2</v>
      </c>
      <c r="DF28" s="243">
        <f t="shared" si="16"/>
        <v>0</v>
      </c>
    </row>
    <row r="29" spans="2:110" ht="15" customHeight="1">
      <c r="B29" s="169" t="s">
        <v>125</v>
      </c>
      <c r="C29" s="170" t="s">
        <v>126</v>
      </c>
      <c r="D29" s="183">
        <f>入力①!K36</f>
        <v>0</v>
      </c>
      <c r="E29" s="183"/>
      <c r="F29" s="184">
        <f>IF(入力②!E26="",入力②!D26,入力②!E26)</f>
        <v>2.4384539635647462E-2</v>
      </c>
      <c r="G29" s="400">
        <v>2.4384539635647462E-2</v>
      </c>
      <c r="H29" s="182">
        <f t="shared" si="4"/>
        <v>0</v>
      </c>
      <c r="I29" s="404">
        <v>0</v>
      </c>
      <c r="J29" s="405">
        <v>0</v>
      </c>
      <c r="K29" s="405">
        <v>0</v>
      </c>
      <c r="L29" s="405">
        <v>0</v>
      </c>
      <c r="M29" s="405">
        <v>3.5716071517861605E-6</v>
      </c>
      <c r="N29" s="405">
        <v>1.9037103314359687E-6</v>
      </c>
      <c r="O29" s="405">
        <v>0</v>
      </c>
      <c r="P29" s="405">
        <v>0</v>
      </c>
      <c r="Q29" s="405">
        <v>0</v>
      </c>
      <c r="R29" s="405">
        <v>0</v>
      </c>
      <c r="S29" s="405">
        <v>1.1681219519317817E-4</v>
      </c>
      <c r="T29" s="405">
        <v>5.0439569809720168E-3</v>
      </c>
      <c r="U29" s="405">
        <v>4.0738391113433097E-3</v>
      </c>
      <c r="V29" s="405">
        <v>1.0770444847138598E-2</v>
      </c>
      <c r="W29" s="405">
        <v>9.1699158775725889E-2</v>
      </c>
      <c r="X29" s="405">
        <v>0.24481647990337516</v>
      </c>
      <c r="Y29" s="405">
        <v>0.12217823213382267</v>
      </c>
      <c r="Z29" s="405">
        <v>0.32941360519385704</v>
      </c>
      <c r="AA29" s="405">
        <v>8.561125333773777E-3</v>
      </c>
      <c r="AB29" s="405">
        <v>1.1969749179346742E-3</v>
      </c>
      <c r="AC29" s="405">
        <v>2.5769904574884516E-4</v>
      </c>
      <c r="AD29" s="405">
        <v>2.6300078637235127E-6</v>
      </c>
      <c r="AE29" s="405">
        <v>1.4048298048691401E-5</v>
      </c>
      <c r="AF29" s="405">
        <v>0</v>
      </c>
      <c r="AG29" s="405">
        <v>2.7059551307540069E-5</v>
      </c>
      <c r="AH29" s="405">
        <v>4.1824837580214067E-5</v>
      </c>
      <c r="AI29" s="405">
        <v>0</v>
      </c>
      <c r="AJ29" s="405">
        <v>0</v>
      </c>
      <c r="AK29" s="405">
        <v>6.5671532206583872E-4</v>
      </c>
      <c r="AL29" s="405">
        <v>1.2047298113550494E-3</v>
      </c>
      <c r="AM29" s="405">
        <v>1.0941607376831694E-3</v>
      </c>
      <c r="AN29" s="405">
        <v>2.2406017957676524E-6</v>
      </c>
      <c r="AO29" s="405">
        <v>0</v>
      </c>
      <c r="AP29" s="405">
        <v>9.1446405003760799E-3</v>
      </c>
      <c r="AQ29" s="405">
        <v>3.2066801561011901E-6</v>
      </c>
      <c r="AR29" s="405">
        <v>3.2059082707397928E-2</v>
      </c>
      <c r="AS29" s="405">
        <v>0</v>
      </c>
      <c r="AT29" s="217">
        <v>0</v>
      </c>
      <c r="AU29" s="409">
        <v>2.4384539635647462E-2</v>
      </c>
      <c r="AV29" s="217">
        <f t="shared" si="5"/>
        <v>0</v>
      </c>
      <c r="AW29" s="413">
        <v>1.018365258905143E-5</v>
      </c>
      <c r="AX29" s="405">
        <v>2.0638467341129979E-5</v>
      </c>
      <c r="AY29" s="405">
        <v>1.1322110593448952E-5</v>
      </c>
      <c r="AZ29" s="405">
        <v>7.572725477075454E-6</v>
      </c>
      <c r="BA29" s="405">
        <v>8.8036418136919419E-6</v>
      </c>
      <c r="BB29" s="405">
        <v>8.8309382157164449E-6</v>
      </c>
      <c r="BC29" s="405">
        <v>7.5469616501928706E-6</v>
      </c>
      <c r="BD29" s="405">
        <v>1.0279879580804323E-5</v>
      </c>
      <c r="BE29" s="405">
        <v>1.6782742730463246E-5</v>
      </c>
      <c r="BF29" s="405">
        <v>6.6239407794378864E-6</v>
      </c>
      <c r="BG29" s="405">
        <v>9.0759208066247259E-6</v>
      </c>
      <c r="BH29" s="405">
        <v>1.3649138153297303E-4</v>
      </c>
      <c r="BI29" s="405">
        <v>1.1719825828546037E-4</v>
      </c>
      <c r="BJ29" s="405">
        <v>2.8615549260692353E-4</v>
      </c>
      <c r="BK29" s="405">
        <v>2.267829191732807E-3</v>
      </c>
      <c r="BL29" s="405">
        <v>1.0060190818054475</v>
      </c>
      <c r="BM29" s="405">
        <v>3.0456974999077927E-3</v>
      </c>
      <c r="BN29" s="405">
        <v>8.1159839752573196E-3</v>
      </c>
      <c r="BO29" s="405">
        <v>2.388465111263708E-4</v>
      </c>
      <c r="BP29" s="405">
        <v>4.3067160413127605E-5</v>
      </c>
      <c r="BQ29" s="405">
        <v>3.4909308675456032E-5</v>
      </c>
      <c r="BR29" s="405">
        <v>1.7429712462578814E-5</v>
      </c>
      <c r="BS29" s="405">
        <v>2.8565732564685306E-5</v>
      </c>
      <c r="BT29" s="405">
        <v>1.3200067380550867E-5</v>
      </c>
      <c r="BU29" s="405">
        <v>1.8716504313300361E-5</v>
      </c>
      <c r="BV29" s="405">
        <v>2.7815518962117759E-5</v>
      </c>
      <c r="BW29" s="405">
        <v>5.4791271585478002E-6</v>
      </c>
      <c r="BX29" s="405">
        <v>3.1938567729206283E-5</v>
      </c>
      <c r="BY29" s="405">
        <v>4.8719576193342691E-5</v>
      </c>
      <c r="BZ29" s="405">
        <v>4.9739560489262918E-5</v>
      </c>
      <c r="CA29" s="405">
        <v>4.6740383085940204E-5</v>
      </c>
      <c r="CB29" s="405">
        <v>1.4704452585067436E-5</v>
      </c>
      <c r="CC29" s="405">
        <v>2.0389632368457458E-5</v>
      </c>
      <c r="CD29" s="405">
        <v>2.5846622532886717E-4</v>
      </c>
      <c r="CE29" s="405">
        <v>1.1538920438602434E-5</v>
      </c>
      <c r="CF29" s="405">
        <v>7.990770788709287E-4</v>
      </c>
      <c r="CG29" s="414">
        <v>1.7402768624300126E-5</v>
      </c>
      <c r="CH29" s="230">
        <v>0</v>
      </c>
      <c r="CI29" s="231">
        <f t="shared" si="0"/>
        <v>0</v>
      </c>
      <c r="CJ29" s="404">
        <v>0.28874387707173055</v>
      </c>
      <c r="CK29" s="217">
        <f t="shared" si="1"/>
        <v>0</v>
      </c>
      <c r="CL29" s="245" t="s">
        <v>334</v>
      </c>
      <c r="CM29" s="242" t="s">
        <v>334</v>
      </c>
      <c r="CN29" s="413">
        <v>9.7549320420725486E-5</v>
      </c>
      <c r="CO29" s="243">
        <f t="shared" si="6"/>
        <v>0</v>
      </c>
      <c r="CP29" s="244">
        <f t="shared" si="7"/>
        <v>0</v>
      </c>
      <c r="CQ29" s="240">
        <v>0</v>
      </c>
      <c r="CR29" s="230">
        <f t="shared" si="2"/>
        <v>0</v>
      </c>
      <c r="CS29" s="404">
        <v>0.45888747232100918</v>
      </c>
      <c r="CT29" s="217">
        <f t="shared" si="3"/>
        <v>0</v>
      </c>
      <c r="CU29" s="217">
        <f t="shared" si="8"/>
        <v>0</v>
      </c>
      <c r="CV29" s="217">
        <f t="shared" si="9"/>
        <v>0</v>
      </c>
      <c r="CW29" s="231">
        <f t="shared" si="10"/>
        <v>0</v>
      </c>
      <c r="CX29" s="404">
        <v>0.28874387707173055</v>
      </c>
      <c r="CY29" s="217">
        <f t="shared" si="11"/>
        <v>0</v>
      </c>
      <c r="CZ29" s="217">
        <f t="shared" si="12"/>
        <v>0</v>
      </c>
      <c r="DA29" s="217">
        <f t="shared" si="13"/>
        <v>0</v>
      </c>
      <c r="DB29" s="231">
        <f t="shared" si="14"/>
        <v>0</v>
      </c>
      <c r="DC29" s="413">
        <v>5.4760786418841842E-2</v>
      </c>
      <c r="DD29" s="259">
        <f t="shared" si="15"/>
        <v>0</v>
      </c>
      <c r="DE29" s="413">
        <v>5.418036636918741E-2</v>
      </c>
      <c r="DF29" s="243">
        <f t="shared" si="16"/>
        <v>0</v>
      </c>
    </row>
    <row r="30" spans="2:110" ht="15" customHeight="1">
      <c r="B30" s="169" t="s">
        <v>127</v>
      </c>
      <c r="C30" s="170" t="s">
        <v>128</v>
      </c>
      <c r="D30" s="183">
        <f>入力①!K37</f>
        <v>0</v>
      </c>
      <c r="E30" s="183"/>
      <c r="F30" s="184">
        <f>IF(入力②!E27="",入力②!D27,入力②!E27)</f>
        <v>0.10686079920052183</v>
      </c>
      <c r="G30" s="400">
        <v>0.10686079920052183</v>
      </c>
      <c r="H30" s="182">
        <f t="shared" si="4"/>
        <v>0</v>
      </c>
      <c r="I30" s="404">
        <v>9.2212908078138919E-5</v>
      </c>
      <c r="J30" s="405">
        <v>5.7830210501966227E-5</v>
      </c>
      <c r="K30" s="405">
        <v>0</v>
      </c>
      <c r="L30" s="405">
        <v>0</v>
      </c>
      <c r="M30" s="405">
        <v>5.0002500125006248E-5</v>
      </c>
      <c r="N30" s="405">
        <v>0</v>
      </c>
      <c r="O30" s="405">
        <v>0</v>
      </c>
      <c r="P30" s="405">
        <v>4.1287907460036747E-5</v>
      </c>
      <c r="Q30" s="405">
        <v>3.6543697125838222E-5</v>
      </c>
      <c r="R30" s="405">
        <v>0</v>
      </c>
      <c r="S30" s="405">
        <v>1.4601524399147271E-5</v>
      </c>
      <c r="T30" s="405">
        <v>6.7777488690998059E-4</v>
      </c>
      <c r="U30" s="405">
        <v>1.6158525208045678E-2</v>
      </c>
      <c r="V30" s="405">
        <v>1.870579295025428E-2</v>
      </c>
      <c r="W30" s="405">
        <v>1.6074667580730395E-2</v>
      </c>
      <c r="X30" s="405">
        <v>6.307454874857411E-3</v>
      </c>
      <c r="Y30" s="405">
        <v>0.11091926792640718</v>
      </c>
      <c r="Z30" s="405">
        <v>1.1381117513623445E-2</v>
      </c>
      <c r="AA30" s="405">
        <v>2.9118837228507721E-2</v>
      </c>
      <c r="AB30" s="405">
        <v>8.7052721304339939E-4</v>
      </c>
      <c r="AC30" s="405">
        <v>7.1574571756949272E-3</v>
      </c>
      <c r="AD30" s="405">
        <v>3.9450117955852685E-6</v>
      </c>
      <c r="AE30" s="405">
        <v>1.9667617268167962E-4</v>
      </c>
      <c r="AF30" s="405">
        <v>0</v>
      </c>
      <c r="AG30" s="405">
        <v>1.9167182176174215E-4</v>
      </c>
      <c r="AH30" s="405">
        <v>1.9916589323911459E-6</v>
      </c>
      <c r="AI30" s="405">
        <v>1.3879693591884266E-5</v>
      </c>
      <c r="AJ30" s="405">
        <v>1.1766774929430981E-4</v>
      </c>
      <c r="AK30" s="405">
        <v>1.427642004490954E-4</v>
      </c>
      <c r="AL30" s="405">
        <v>1.2634700873456822E-3</v>
      </c>
      <c r="AM30" s="405">
        <v>6.1956851771309464E-4</v>
      </c>
      <c r="AN30" s="405">
        <v>5.0786974037400126E-5</v>
      </c>
      <c r="AO30" s="405">
        <v>0</v>
      </c>
      <c r="AP30" s="405">
        <v>5.9838366266916883E-3</v>
      </c>
      <c r="AQ30" s="405">
        <v>1.1223380546354166E-4</v>
      </c>
      <c r="AR30" s="405">
        <v>0</v>
      </c>
      <c r="AS30" s="405">
        <v>2.2889765581871304E-4</v>
      </c>
      <c r="AT30" s="217">
        <v>0</v>
      </c>
      <c r="AU30" s="409">
        <v>0.10686079920052183</v>
      </c>
      <c r="AV30" s="217">
        <f t="shared" si="5"/>
        <v>0</v>
      </c>
      <c r="AW30" s="413">
        <v>4.4926476602764737E-5</v>
      </c>
      <c r="AX30" s="405">
        <v>6.8460154411844129E-5</v>
      </c>
      <c r="AY30" s="405">
        <v>3.4952491493097442E-5</v>
      </c>
      <c r="AZ30" s="405">
        <v>2.2628706241175514E-5</v>
      </c>
      <c r="BA30" s="405">
        <v>3.7894860650668314E-5</v>
      </c>
      <c r="BB30" s="405">
        <v>2.8993844213556309E-5</v>
      </c>
      <c r="BC30" s="405">
        <v>2.7517851067584748E-5</v>
      </c>
      <c r="BD30" s="405">
        <v>4.0249680984583116E-5</v>
      </c>
      <c r="BE30" s="405">
        <v>6.102776840028355E-5</v>
      </c>
      <c r="BF30" s="405">
        <v>2.5790004852625248E-5</v>
      </c>
      <c r="BG30" s="405">
        <v>2.3384054683501019E-5</v>
      </c>
      <c r="BH30" s="405">
        <v>1.0308917877288984E-4</v>
      </c>
      <c r="BI30" s="405">
        <v>1.7969654937971544E-3</v>
      </c>
      <c r="BJ30" s="405">
        <v>2.0856090509055189E-3</v>
      </c>
      <c r="BK30" s="405">
        <v>1.767787681361701E-3</v>
      </c>
      <c r="BL30" s="405">
        <v>7.1701208169345305E-4</v>
      </c>
      <c r="BM30" s="405">
        <v>1.0120332051061312</v>
      </c>
      <c r="BN30" s="405">
        <v>1.2678559768504647E-3</v>
      </c>
      <c r="BO30" s="405">
        <v>3.3068478433066675E-3</v>
      </c>
      <c r="BP30" s="405">
        <v>1.3459065398701872E-4</v>
      </c>
      <c r="BQ30" s="405">
        <v>8.386501598405036E-4</v>
      </c>
      <c r="BR30" s="405">
        <v>7.0601639864691882E-5</v>
      </c>
      <c r="BS30" s="405">
        <v>1.4515716159067515E-4</v>
      </c>
      <c r="BT30" s="405">
        <v>3.7348108613446472E-5</v>
      </c>
      <c r="BU30" s="405">
        <v>7.163557654466947E-5</v>
      </c>
      <c r="BV30" s="405">
        <v>7.2700497260932929E-5</v>
      </c>
      <c r="BW30" s="405">
        <v>2.8533336468891861E-5</v>
      </c>
      <c r="BX30" s="405">
        <v>1.1265876963920331E-4</v>
      </c>
      <c r="BY30" s="405">
        <v>1.068919110491191E-4</v>
      </c>
      <c r="BZ30" s="405">
        <v>1.9368510275038272E-4</v>
      </c>
      <c r="CA30" s="405">
        <v>1.2231104830828473E-4</v>
      </c>
      <c r="CB30" s="405">
        <v>4.0907123605768653E-5</v>
      </c>
      <c r="CC30" s="405">
        <v>5.0340928813389077E-5</v>
      </c>
      <c r="CD30" s="405">
        <v>7.4839064573703343E-4</v>
      </c>
      <c r="CE30" s="405">
        <v>4.6024708186086811E-5</v>
      </c>
      <c r="CF30" s="405">
        <v>3.0469061463500474E-5</v>
      </c>
      <c r="CG30" s="414">
        <v>9.3307808634451587E-5</v>
      </c>
      <c r="CH30" s="230">
        <v>0</v>
      </c>
      <c r="CI30" s="231">
        <f t="shared" si="0"/>
        <v>0</v>
      </c>
      <c r="CJ30" s="404">
        <v>0.19713225669153489</v>
      </c>
      <c r="CK30" s="217">
        <f t="shared" si="1"/>
        <v>0</v>
      </c>
      <c r="CL30" s="245" t="s">
        <v>334</v>
      </c>
      <c r="CM30" s="242" t="s">
        <v>334</v>
      </c>
      <c r="CN30" s="413">
        <v>9.8092932272409276E-3</v>
      </c>
      <c r="CO30" s="243">
        <f t="shared" si="6"/>
        <v>0</v>
      </c>
      <c r="CP30" s="244">
        <f t="shared" si="7"/>
        <v>0</v>
      </c>
      <c r="CQ30" s="240">
        <v>0</v>
      </c>
      <c r="CR30" s="230">
        <f t="shared" si="2"/>
        <v>0</v>
      </c>
      <c r="CS30" s="404">
        <v>0.30791500365394348</v>
      </c>
      <c r="CT30" s="217">
        <f t="shared" si="3"/>
        <v>0</v>
      </c>
      <c r="CU30" s="217">
        <f t="shared" si="8"/>
        <v>0</v>
      </c>
      <c r="CV30" s="217">
        <f t="shared" si="9"/>
        <v>0</v>
      </c>
      <c r="CW30" s="231">
        <f t="shared" si="10"/>
        <v>0</v>
      </c>
      <c r="CX30" s="404">
        <v>0.19713225669153489</v>
      </c>
      <c r="CY30" s="217">
        <f t="shared" si="11"/>
        <v>0</v>
      </c>
      <c r="CZ30" s="217">
        <f t="shared" si="12"/>
        <v>0</v>
      </c>
      <c r="DA30" s="217">
        <f t="shared" si="13"/>
        <v>0</v>
      </c>
      <c r="DB30" s="231">
        <f t="shared" si="14"/>
        <v>0</v>
      </c>
      <c r="DC30" s="413">
        <v>3.9221669892309054E-2</v>
      </c>
      <c r="DD30" s="259">
        <f t="shared" si="15"/>
        <v>0</v>
      </c>
      <c r="DE30" s="413">
        <v>3.8350344916200221E-2</v>
      </c>
      <c r="DF30" s="243">
        <f t="shared" si="16"/>
        <v>0</v>
      </c>
    </row>
    <row r="31" spans="2:110" ht="15" customHeight="1">
      <c r="B31" s="169" t="s">
        <v>130</v>
      </c>
      <c r="C31" s="170" t="s">
        <v>336</v>
      </c>
      <c r="D31" s="183">
        <f>入力①!K38</f>
        <v>0</v>
      </c>
      <c r="E31" s="183"/>
      <c r="F31" s="184">
        <f>IF(入力②!E28="",入力②!D28,入力②!E28)</f>
        <v>5.704792820316984E-2</v>
      </c>
      <c r="G31" s="400">
        <v>5.704792820316984E-2</v>
      </c>
      <c r="H31" s="182">
        <f t="shared" si="4"/>
        <v>0</v>
      </c>
      <c r="I31" s="404">
        <v>2.8816533774418412E-6</v>
      </c>
      <c r="J31" s="405">
        <v>0</v>
      </c>
      <c r="K31" s="405">
        <v>6.2778579948521562E-6</v>
      </c>
      <c r="L31" s="405">
        <v>0</v>
      </c>
      <c r="M31" s="405">
        <v>0</v>
      </c>
      <c r="N31" s="405">
        <v>1.5229682651487749E-5</v>
      </c>
      <c r="O31" s="405">
        <v>5.0800101600203201E-5</v>
      </c>
      <c r="P31" s="405">
        <v>0</v>
      </c>
      <c r="Q31" s="405">
        <v>5.4815545688757333E-5</v>
      </c>
      <c r="R31" s="405">
        <v>0</v>
      </c>
      <c r="S31" s="405">
        <v>0</v>
      </c>
      <c r="T31" s="405">
        <v>3.2795559044031316E-5</v>
      </c>
      <c r="U31" s="405">
        <v>5.2866614422012413E-4</v>
      </c>
      <c r="V31" s="405">
        <v>1.5490734786929327E-4</v>
      </c>
      <c r="W31" s="405">
        <v>1.4282245740320208E-5</v>
      </c>
      <c r="X31" s="405">
        <v>2.3485204321277596E-5</v>
      </c>
      <c r="Y31" s="405">
        <v>2.0076612352738048E-5</v>
      </c>
      <c r="Z31" s="405">
        <v>4.3555914791541729E-2</v>
      </c>
      <c r="AA31" s="405">
        <v>2.5050238114900764E-3</v>
      </c>
      <c r="AB31" s="405">
        <v>9.0679918025354103E-6</v>
      </c>
      <c r="AC31" s="405">
        <v>1.7580121845002818E-3</v>
      </c>
      <c r="AD31" s="405">
        <v>1.3150039318617563E-5</v>
      </c>
      <c r="AE31" s="405">
        <v>0</v>
      </c>
      <c r="AF31" s="405">
        <v>1.81123326873268E-5</v>
      </c>
      <c r="AG31" s="405">
        <v>2.1346979364837164E-4</v>
      </c>
      <c r="AH31" s="405">
        <v>1.0555792341673073E-4</v>
      </c>
      <c r="AI31" s="405">
        <v>3.3311264620522238E-5</v>
      </c>
      <c r="AJ31" s="405">
        <v>8.4771389276545777E-5</v>
      </c>
      <c r="AK31" s="405">
        <v>1.3052726898203006E-4</v>
      </c>
      <c r="AL31" s="405">
        <v>1.2147045752025154E-3</v>
      </c>
      <c r="AM31" s="405">
        <v>9.7106765469381283E-5</v>
      </c>
      <c r="AN31" s="405">
        <v>1.792481436614122E-5</v>
      </c>
      <c r="AO31" s="405">
        <v>5.4853431630682813E-5</v>
      </c>
      <c r="AP31" s="405">
        <v>9.1942809845650469E-4</v>
      </c>
      <c r="AQ31" s="405">
        <v>6.0926922965922608E-5</v>
      </c>
      <c r="AR31" s="405">
        <v>0</v>
      </c>
      <c r="AS31" s="405">
        <v>1.3464567989336062E-5</v>
      </c>
      <c r="AT31" s="217">
        <v>0</v>
      </c>
      <c r="AU31" s="409">
        <v>5.704792820316984E-2</v>
      </c>
      <c r="AV31" s="217">
        <f t="shared" si="5"/>
        <v>0</v>
      </c>
      <c r="AW31" s="413">
        <v>3.8640095952202726E-6</v>
      </c>
      <c r="AX31" s="405">
        <v>6.1193378279960168E-6</v>
      </c>
      <c r="AY31" s="405">
        <v>3.9945950119510584E-6</v>
      </c>
      <c r="AZ31" s="405">
        <v>2.5908456642386578E-6</v>
      </c>
      <c r="BA31" s="405">
        <v>3.8181886234018155E-6</v>
      </c>
      <c r="BB31" s="405">
        <v>4.0565031787531414E-6</v>
      </c>
      <c r="BC31" s="405">
        <v>5.8789295640786121E-6</v>
      </c>
      <c r="BD31" s="405">
        <v>3.7148245363376676E-6</v>
      </c>
      <c r="BE31" s="405">
        <v>9.1267754726110966E-6</v>
      </c>
      <c r="BF31" s="405">
        <v>2.9387474548276375E-6</v>
      </c>
      <c r="BG31" s="405">
        <v>2.3330169576026808E-6</v>
      </c>
      <c r="BH31" s="405">
        <v>4.8393676597403689E-6</v>
      </c>
      <c r="BI31" s="405">
        <v>3.3361930248868145E-5</v>
      </c>
      <c r="BJ31" s="405">
        <v>1.1896843268313255E-5</v>
      </c>
      <c r="BK31" s="405">
        <v>3.1912135256656128E-6</v>
      </c>
      <c r="BL31" s="405">
        <v>4.416992639519594E-6</v>
      </c>
      <c r="BM31" s="405">
        <v>4.6288434221151336E-6</v>
      </c>
      <c r="BN31" s="405">
        <v>1.0024938976692155</v>
      </c>
      <c r="BO31" s="405">
        <v>1.517919221086241E-4</v>
      </c>
      <c r="BP31" s="405">
        <v>4.7890646043774764E-6</v>
      </c>
      <c r="BQ31" s="405">
        <v>1.0642902533432254E-4</v>
      </c>
      <c r="BR31" s="405">
        <v>7.9622232500172439E-6</v>
      </c>
      <c r="BS31" s="405">
        <v>1.2504046922893254E-5</v>
      </c>
      <c r="BT31" s="405">
        <v>4.8084416401717112E-6</v>
      </c>
      <c r="BU31" s="405">
        <v>1.7185852932888549E-5</v>
      </c>
      <c r="BV31" s="405">
        <v>1.3079107079881777E-5</v>
      </c>
      <c r="BW31" s="405">
        <v>5.3266863188855754E-6</v>
      </c>
      <c r="BX31" s="405">
        <v>1.4203238776912982E-5</v>
      </c>
      <c r="BY31" s="405">
        <v>1.6103793033534154E-5</v>
      </c>
      <c r="BZ31" s="405">
        <v>7.4815650312359743E-5</v>
      </c>
      <c r="CA31" s="405">
        <v>1.0860248811029979E-5</v>
      </c>
      <c r="CB31" s="405">
        <v>4.5194907012195981E-6</v>
      </c>
      <c r="CC31" s="405">
        <v>8.1532560231457241E-6</v>
      </c>
      <c r="CD31" s="405">
        <v>6.069083054783121E-5</v>
      </c>
      <c r="CE31" s="405">
        <v>7.3201869950968093E-6</v>
      </c>
      <c r="CF31" s="405">
        <v>3.8368035650745571E-6</v>
      </c>
      <c r="CG31" s="414">
        <v>1.441051876676442E-5</v>
      </c>
      <c r="CH31" s="230">
        <v>0</v>
      </c>
      <c r="CI31" s="231">
        <f t="shared" si="0"/>
        <v>0</v>
      </c>
      <c r="CJ31" s="404">
        <v>0.12618308867624436</v>
      </c>
      <c r="CK31" s="217">
        <f t="shared" si="1"/>
        <v>0</v>
      </c>
      <c r="CL31" s="245" t="s">
        <v>334</v>
      </c>
      <c r="CM31" s="242" t="s">
        <v>334</v>
      </c>
      <c r="CN31" s="413">
        <v>9.8372258520310028E-3</v>
      </c>
      <c r="CO31" s="243">
        <f t="shared" si="6"/>
        <v>0</v>
      </c>
      <c r="CP31" s="244">
        <f t="shared" si="7"/>
        <v>0</v>
      </c>
      <c r="CQ31" s="240">
        <v>0</v>
      </c>
      <c r="CR31" s="230">
        <f t="shared" si="2"/>
        <v>0</v>
      </c>
      <c r="CS31" s="404">
        <v>0.32615440773863846</v>
      </c>
      <c r="CT31" s="217">
        <f t="shared" si="3"/>
        <v>0</v>
      </c>
      <c r="CU31" s="217">
        <f t="shared" si="8"/>
        <v>0</v>
      </c>
      <c r="CV31" s="217">
        <f t="shared" si="9"/>
        <v>0</v>
      </c>
      <c r="CW31" s="231">
        <f t="shared" si="10"/>
        <v>0</v>
      </c>
      <c r="CX31" s="404">
        <v>0.12618308867624436</v>
      </c>
      <c r="CY31" s="217">
        <f t="shared" si="11"/>
        <v>0</v>
      </c>
      <c r="CZ31" s="217">
        <f t="shared" si="12"/>
        <v>0</v>
      </c>
      <c r="DA31" s="217">
        <f t="shared" si="13"/>
        <v>0</v>
      </c>
      <c r="DB31" s="231">
        <f t="shared" si="14"/>
        <v>0</v>
      </c>
      <c r="DC31" s="413">
        <v>2.2084321956561417E-2</v>
      </c>
      <c r="DD31" s="259">
        <f t="shared" si="15"/>
        <v>0</v>
      </c>
      <c r="DE31" s="413">
        <v>2.1667144682293433E-2</v>
      </c>
      <c r="DF31" s="243">
        <f t="shared" si="16"/>
        <v>0</v>
      </c>
    </row>
    <row r="32" spans="2:110" ht="15" customHeight="1">
      <c r="B32" s="169" t="s">
        <v>131</v>
      </c>
      <c r="C32" s="170" t="s">
        <v>132</v>
      </c>
      <c r="D32" s="183">
        <f>入力①!K39</f>
        <v>0</v>
      </c>
      <c r="E32" s="183"/>
      <c r="F32" s="184">
        <f>IF(入力②!E29="",入力②!D29,入力②!E29)</f>
        <v>0.11276356864195325</v>
      </c>
      <c r="G32" s="400">
        <v>0.11276356864195325</v>
      </c>
      <c r="H32" s="182">
        <f t="shared" si="4"/>
        <v>0</v>
      </c>
      <c r="I32" s="404">
        <v>2.0402105912288235E-3</v>
      </c>
      <c r="J32" s="405">
        <v>9.6383684169943706E-6</v>
      </c>
      <c r="K32" s="405">
        <v>0</v>
      </c>
      <c r="L32" s="405">
        <v>0</v>
      </c>
      <c r="M32" s="405">
        <v>0</v>
      </c>
      <c r="N32" s="405">
        <v>0</v>
      </c>
      <c r="O32" s="405">
        <v>0</v>
      </c>
      <c r="P32" s="405">
        <v>0</v>
      </c>
      <c r="Q32" s="405">
        <v>0</v>
      </c>
      <c r="R32" s="405">
        <v>0</v>
      </c>
      <c r="S32" s="405">
        <v>0</v>
      </c>
      <c r="T32" s="405">
        <v>0</v>
      </c>
      <c r="U32" s="405">
        <v>0</v>
      </c>
      <c r="V32" s="405">
        <v>1.4613900742386157E-4</v>
      </c>
      <c r="W32" s="405">
        <v>0</v>
      </c>
      <c r="X32" s="405">
        <v>0</v>
      </c>
      <c r="Y32" s="405">
        <v>0</v>
      </c>
      <c r="Z32" s="405">
        <v>0</v>
      </c>
      <c r="AA32" s="405">
        <v>0.35650067442948769</v>
      </c>
      <c r="AB32" s="405">
        <v>0</v>
      </c>
      <c r="AC32" s="405">
        <v>0</v>
      </c>
      <c r="AD32" s="405">
        <v>0</v>
      </c>
      <c r="AE32" s="405">
        <v>0</v>
      </c>
      <c r="AF32" s="405">
        <v>0</v>
      </c>
      <c r="AG32" s="405">
        <v>0</v>
      </c>
      <c r="AH32" s="405">
        <v>0</v>
      </c>
      <c r="AI32" s="405">
        <v>0</v>
      </c>
      <c r="AJ32" s="405">
        <v>6.0035857032419366E-3</v>
      </c>
      <c r="AK32" s="405">
        <v>0</v>
      </c>
      <c r="AL32" s="405">
        <v>5.2533756263320464E-3</v>
      </c>
      <c r="AM32" s="405">
        <v>8.4797457170445619E-5</v>
      </c>
      <c r="AN32" s="405">
        <v>0</v>
      </c>
      <c r="AO32" s="405">
        <v>0</v>
      </c>
      <c r="AP32" s="405">
        <v>3.8947276410086516E-2</v>
      </c>
      <c r="AQ32" s="405">
        <v>1.7636740858556545E-5</v>
      </c>
      <c r="AR32" s="405">
        <v>0</v>
      </c>
      <c r="AS32" s="405">
        <v>0</v>
      </c>
      <c r="AT32" s="217">
        <v>0</v>
      </c>
      <c r="AU32" s="409">
        <v>0.11276356864195325</v>
      </c>
      <c r="AV32" s="217">
        <f t="shared" si="5"/>
        <v>0</v>
      </c>
      <c r="AW32" s="413">
        <v>4.8387970449038296E-4</v>
      </c>
      <c r="AX32" s="405">
        <v>4.2327096680951494E-4</v>
      </c>
      <c r="AY32" s="405">
        <v>2.6013058155684973E-4</v>
      </c>
      <c r="AZ32" s="405">
        <v>1.3766165573807511E-4</v>
      </c>
      <c r="BA32" s="405">
        <v>1.6347541832568651E-4</v>
      </c>
      <c r="BB32" s="405">
        <v>1.6241696995825336E-4</v>
      </c>
      <c r="BC32" s="405">
        <v>1.712920239172826E-4</v>
      </c>
      <c r="BD32" s="405">
        <v>1.9907171315038962E-4</v>
      </c>
      <c r="BE32" s="405">
        <v>3.5350497857356835E-4</v>
      </c>
      <c r="BF32" s="405">
        <v>1.3388837451263727E-4</v>
      </c>
      <c r="BG32" s="405">
        <v>1.2239363449599458E-4</v>
      </c>
      <c r="BH32" s="405">
        <v>1.5787238500644386E-4</v>
      </c>
      <c r="BI32" s="405">
        <v>1.6328483361718868E-4</v>
      </c>
      <c r="BJ32" s="405">
        <v>1.8902404797914324E-4</v>
      </c>
      <c r="BK32" s="405">
        <v>1.3699540397316655E-4</v>
      </c>
      <c r="BL32" s="405">
        <v>1.7120065335211407E-4</v>
      </c>
      <c r="BM32" s="405">
        <v>1.9981595061527242E-4</v>
      </c>
      <c r="BN32" s="405">
        <v>1.6762996204540805E-4</v>
      </c>
      <c r="BO32" s="405">
        <v>1.0420227948866798</v>
      </c>
      <c r="BP32" s="405">
        <v>2.7859754932238603E-4</v>
      </c>
      <c r="BQ32" s="405">
        <v>4.1691969503956765E-4</v>
      </c>
      <c r="BR32" s="405">
        <v>3.4786601746296755E-4</v>
      </c>
      <c r="BS32" s="405">
        <v>5.2929763031432436E-4</v>
      </c>
      <c r="BT32" s="405">
        <v>2.537771640848321E-4</v>
      </c>
      <c r="BU32" s="405">
        <v>3.3282123373608801E-4</v>
      </c>
      <c r="BV32" s="405">
        <v>4.7605548544233099E-4</v>
      </c>
      <c r="BW32" s="405">
        <v>9.5745819979117455E-5</v>
      </c>
      <c r="BX32" s="405">
        <v>1.3388531049176419E-3</v>
      </c>
      <c r="BY32" s="405">
        <v>5.81008701927706E-4</v>
      </c>
      <c r="BZ32" s="405">
        <v>9.4334387377070479E-4</v>
      </c>
      <c r="CA32" s="405">
        <v>3.4419426969220637E-4</v>
      </c>
      <c r="CB32" s="405">
        <v>2.0426674327694372E-4</v>
      </c>
      <c r="CC32" s="405">
        <v>3.2999217997194732E-4</v>
      </c>
      <c r="CD32" s="405">
        <v>5.1267649537625627E-3</v>
      </c>
      <c r="CE32" s="405">
        <v>2.1138225398707904E-4</v>
      </c>
      <c r="CF32" s="405">
        <v>1.4027900512823011E-4</v>
      </c>
      <c r="CG32" s="414">
        <v>3.7835901845414792E-4</v>
      </c>
      <c r="CH32" s="230">
        <v>0</v>
      </c>
      <c r="CI32" s="231">
        <f t="shared" si="0"/>
        <v>0</v>
      </c>
      <c r="CJ32" s="404">
        <v>0.25149888512676521</v>
      </c>
      <c r="CK32" s="217">
        <f t="shared" si="1"/>
        <v>0</v>
      </c>
      <c r="CL32" s="245" t="s">
        <v>334</v>
      </c>
      <c r="CM32" s="242" t="s">
        <v>334</v>
      </c>
      <c r="CN32" s="413">
        <v>1.6688883846692003E-2</v>
      </c>
      <c r="CO32" s="243">
        <f t="shared" si="6"/>
        <v>0</v>
      </c>
      <c r="CP32" s="244">
        <f t="shared" si="7"/>
        <v>0</v>
      </c>
      <c r="CQ32" s="240">
        <v>0</v>
      </c>
      <c r="CR32" s="230">
        <f t="shared" si="2"/>
        <v>0</v>
      </c>
      <c r="CS32" s="404">
        <v>0.27516723098521761</v>
      </c>
      <c r="CT32" s="217">
        <f t="shared" si="3"/>
        <v>0</v>
      </c>
      <c r="CU32" s="217">
        <f t="shared" si="8"/>
        <v>0</v>
      </c>
      <c r="CV32" s="217">
        <f t="shared" si="9"/>
        <v>0</v>
      </c>
      <c r="CW32" s="231">
        <f t="shared" si="10"/>
        <v>0</v>
      </c>
      <c r="CX32" s="404">
        <v>0.25149888512676521</v>
      </c>
      <c r="CY32" s="217">
        <f t="shared" si="11"/>
        <v>0</v>
      </c>
      <c r="CZ32" s="217">
        <f t="shared" si="12"/>
        <v>0</v>
      </c>
      <c r="DA32" s="217">
        <f t="shared" si="13"/>
        <v>0</v>
      </c>
      <c r="DB32" s="231">
        <f t="shared" si="14"/>
        <v>0</v>
      </c>
      <c r="DC32" s="413">
        <v>5.6398821812976577E-2</v>
      </c>
      <c r="DD32" s="259">
        <f t="shared" si="15"/>
        <v>0</v>
      </c>
      <c r="DE32" s="413">
        <v>5.5749167286040686E-2</v>
      </c>
      <c r="DF32" s="243">
        <f t="shared" si="16"/>
        <v>0</v>
      </c>
    </row>
    <row r="33" spans="2:110" ht="15" customHeight="1">
      <c r="B33" s="169" t="s">
        <v>133</v>
      </c>
      <c r="C33" s="170" t="s">
        <v>134</v>
      </c>
      <c r="D33" s="183">
        <f>入力①!K40</f>
        <v>0</v>
      </c>
      <c r="E33" s="183"/>
      <c r="F33" s="184">
        <f>IF(入力②!E30="",入力②!D30,入力②!E30)</f>
        <v>0.28561206109507253</v>
      </c>
      <c r="G33" s="400">
        <v>0.28561206109507253</v>
      </c>
      <c r="H33" s="182">
        <f t="shared" si="4"/>
        <v>0</v>
      </c>
      <c r="I33" s="404">
        <v>2.371600729634635E-3</v>
      </c>
      <c r="J33" s="405">
        <v>1.9083969465648854E-3</v>
      </c>
      <c r="K33" s="405">
        <v>9.8662816247096496E-3</v>
      </c>
      <c r="L33" s="405">
        <v>1.4262054995141046E-2</v>
      </c>
      <c r="M33" s="405">
        <v>1.2014886458608645E-2</v>
      </c>
      <c r="N33" s="405">
        <v>3.8226503455234253E-3</v>
      </c>
      <c r="O33" s="405">
        <v>3.4036068072136145E-3</v>
      </c>
      <c r="P33" s="405">
        <v>5.6495620041150281E-3</v>
      </c>
      <c r="Q33" s="405">
        <v>6.3860110727402292E-3</v>
      </c>
      <c r="R33" s="405">
        <v>9.8749756716929715E-3</v>
      </c>
      <c r="S33" s="405">
        <v>3.7204684169027245E-2</v>
      </c>
      <c r="T33" s="405">
        <v>3.0959007737565562E-3</v>
      </c>
      <c r="U33" s="405">
        <v>7.0903459342463711E-4</v>
      </c>
      <c r="V33" s="405">
        <v>2.5691237505114867E-3</v>
      </c>
      <c r="W33" s="405">
        <v>3.4777268377679704E-3</v>
      </c>
      <c r="X33" s="405">
        <v>1.5366033684493055E-3</v>
      </c>
      <c r="Y33" s="405">
        <v>4.5654216490126319E-3</v>
      </c>
      <c r="Z33" s="405">
        <v>3.4286757228899956E-3</v>
      </c>
      <c r="AA33" s="405">
        <v>2.2792963911140475E-3</v>
      </c>
      <c r="AB33" s="405">
        <v>4.611073831589256E-2</v>
      </c>
      <c r="AC33" s="405">
        <v>3.1734452221296953E-3</v>
      </c>
      <c r="AD33" s="405">
        <v>7.8058633395313853E-3</v>
      </c>
      <c r="AE33" s="405">
        <v>2.8377562058356631E-3</v>
      </c>
      <c r="AF33" s="405">
        <v>4.3922406766767489E-3</v>
      </c>
      <c r="AG33" s="405">
        <v>5.2766125049703138E-3</v>
      </c>
      <c r="AH33" s="405">
        <v>1.4383760809728856E-2</v>
      </c>
      <c r="AI33" s="405">
        <v>3.1229310581739596E-5</v>
      </c>
      <c r="AJ33" s="405">
        <v>1.4120129915317179E-3</v>
      </c>
      <c r="AK33" s="405">
        <v>1.6497423106181894E-2</v>
      </c>
      <c r="AL33" s="405">
        <v>6.4004734687906264E-3</v>
      </c>
      <c r="AM33" s="405">
        <v>1.5798313351222861E-2</v>
      </c>
      <c r="AN33" s="405">
        <v>3.6551683961622973E-3</v>
      </c>
      <c r="AO33" s="405">
        <v>3.8397402141477972E-2</v>
      </c>
      <c r="AP33" s="405">
        <v>6.9507469274159E-3</v>
      </c>
      <c r="AQ33" s="405">
        <v>4.7170265096248502E-3</v>
      </c>
      <c r="AR33" s="405">
        <v>0.12890772523184088</v>
      </c>
      <c r="AS33" s="405">
        <v>1.077165439146885E-3</v>
      </c>
      <c r="AT33" s="217">
        <v>0</v>
      </c>
      <c r="AU33" s="409">
        <v>0.28561206109507253</v>
      </c>
      <c r="AV33" s="217">
        <f t="shared" si="5"/>
        <v>0</v>
      </c>
      <c r="AW33" s="413">
        <v>1.1754009879722854E-3</v>
      </c>
      <c r="AX33" s="405">
        <v>1.2911374623799756E-3</v>
      </c>
      <c r="AY33" s="405">
        <v>3.491747670387351E-3</v>
      </c>
      <c r="AZ33" s="405">
        <v>4.5236571274695769E-3</v>
      </c>
      <c r="BA33" s="405">
        <v>4.3492002764137574E-3</v>
      </c>
      <c r="BB33" s="405">
        <v>1.5143858394365338E-3</v>
      </c>
      <c r="BC33" s="405">
        <v>1.2850820400661549E-3</v>
      </c>
      <c r="BD33" s="405">
        <v>2.0717687969966127E-3</v>
      </c>
      <c r="BE33" s="405">
        <v>2.5944645287438346E-3</v>
      </c>
      <c r="BF33" s="405">
        <v>3.5378659699760785E-3</v>
      </c>
      <c r="BG33" s="405">
        <v>1.1197642733674467E-2</v>
      </c>
      <c r="BH33" s="405">
        <v>1.3745049365115692E-3</v>
      </c>
      <c r="BI33" s="405">
        <v>5.883243690665206E-4</v>
      </c>
      <c r="BJ33" s="405">
        <v>1.1236044349997422E-3</v>
      </c>
      <c r="BK33" s="405">
        <v>1.3082080595887941E-3</v>
      </c>
      <c r="BL33" s="405">
        <v>8.6777646177374924E-4</v>
      </c>
      <c r="BM33" s="405">
        <v>1.7934793937133472E-3</v>
      </c>
      <c r="BN33" s="405">
        <v>1.3986528935909445E-3</v>
      </c>
      <c r="BO33" s="405">
        <v>1.0897612310857251E-3</v>
      </c>
      <c r="BP33" s="405">
        <v>1.0139483341529021</v>
      </c>
      <c r="BQ33" s="405">
        <v>1.5282185285234633E-3</v>
      </c>
      <c r="BR33" s="405">
        <v>2.9942543631330696E-3</v>
      </c>
      <c r="BS33" s="405">
        <v>1.7232697543966876E-3</v>
      </c>
      <c r="BT33" s="405">
        <v>1.8203392234445095E-3</v>
      </c>
      <c r="BU33" s="405">
        <v>2.1103764791597867E-3</v>
      </c>
      <c r="BV33" s="405">
        <v>5.1575016067088968E-3</v>
      </c>
      <c r="BW33" s="405">
        <v>4.4520754591352048E-4</v>
      </c>
      <c r="BX33" s="405">
        <v>1.1252090470572627E-3</v>
      </c>
      <c r="BY33" s="405">
        <v>5.8444672889801721E-3</v>
      </c>
      <c r="BZ33" s="405">
        <v>2.4000884488418403E-3</v>
      </c>
      <c r="CA33" s="405">
        <v>5.181593533820225E-3</v>
      </c>
      <c r="CB33" s="405">
        <v>1.5470903107487883E-3</v>
      </c>
      <c r="CC33" s="405">
        <v>1.1873694947903565E-2</v>
      </c>
      <c r="CD33" s="405">
        <v>2.6948751627019862E-3</v>
      </c>
      <c r="CE33" s="405">
        <v>2.0107506962074818E-3</v>
      </c>
      <c r="CF33" s="405">
        <v>3.8247073393653838E-2</v>
      </c>
      <c r="CG33" s="414">
        <v>1.1444810895930458E-3</v>
      </c>
      <c r="CH33" s="230">
        <v>0</v>
      </c>
      <c r="CI33" s="231">
        <f t="shared" si="0"/>
        <v>0</v>
      </c>
      <c r="CJ33" s="404">
        <v>0.37374635013329949</v>
      </c>
      <c r="CK33" s="217">
        <f t="shared" si="1"/>
        <v>0</v>
      </c>
      <c r="CL33" s="245" t="s">
        <v>334</v>
      </c>
      <c r="CM33" s="242" t="s">
        <v>334</v>
      </c>
      <c r="CN33" s="413">
        <v>7.9165355981964981E-3</v>
      </c>
      <c r="CO33" s="243">
        <f t="shared" si="6"/>
        <v>0</v>
      </c>
      <c r="CP33" s="244">
        <f t="shared" si="7"/>
        <v>0</v>
      </c>
      <c r="CQ33" s="240">
        <v>0</v>
      </c>
      <c r="CR33" s="230">
        <f t="shared" si="2"/>
        <v>0</v>
      </c>
      <c r="CS33" s="404">
        <v>0.48843831045176733</v>
      </c>
      <c r="CT33" s="217">
        <f t="shared" si="3"/>
        <v>0</v>
      </c>
      <c r="CU33" s="217">
        <f t="shared" si="8"/>
        <v>0</v>
      </c>
      <c r="CV33" s="217">
        <f t="shared" si="9"/>
        <v>0</v>
      </c>
      <c r="CW33" s="231">
        <f t="shared" si="10"/>
        <v>0</v>
      </c>
      <c r="CX33" s="404">
        <v>0.37374635013329949</v>
      </c>
      <c r="CY33" s="217">
        <f t="shared" si="11"/>
        <v>0</v>
      </c>
      <c r="CZ33" s="217">
        <f t="shared" si="12"/>
        <v>0</v>
      </c>
      <c r="DA33" s="217">
        <f t="shared" si="13"/>
        <v>0</v>
      </c>
      <c r="DB33" s="231">
        <f t="shared" si="14"/>
        <v>0</v>
      </c>
      <c r="DC33" s="413">
        <v>0.12492065507172781</v>
      </c>
      <c r="DD33" s="259">
        <f t="shared" si="15"/>
        <v>0</v>
      </c>
      <c r="DE33" s="413">
        <v>0.10381037015542538</v>
      </c>
      <c r="DF33" s="243">
        <f t="shared" si="16"/>
        <v>0</v>
      </c>
    </row>
    <row r="34" spans="2:110" ht="15" customHeight="1">
      <c r="B34" s="169" t="s">
        <v>135</v>
      </c>
      <c r="C34" s="170" t="s">
        <v>136</v>
      </c>
      <c r="D34" s="183">
        <f>入力①!K41</f>
        <v>0</v>
      </c>
      <c r="E34" s="183"/>
      <c r="F34" s="184">
        <f>IF(入力②!E31="",入力②!D31,入力②!E31)</f>
        <v>1</v>
      </c>
      <c r="G34" s="400">
        <v>1</v>
      </c>
      <c r="H34" s="182">
        <f t="shared" si="4"/>
        <v>0</v>
      </c>
      <c r="I34" s="404">
        <v>3.7634393109390444E-3</v>
      </c>
      <c r="J34" s="405">
        <v>3.9613694193846869E-3</v>
      </c>
      <c r="K34" s="405">
        <v>6.8177537824094423E-4</v>
      </c>
      <c r="L34" s="405">
        <v>2.2583868274455594E-3</v>
      </c>
      <c r="M34" s="405">
        <v>8.482566985492131E-3</v>
      </c>
      <c r="N34" s="405">
        <v>5.7396866492794452E-3</v>
      </c>
      <c r="O34" s="405">
        <v>5.3340106680213363E-3</v>
      </c>
      <c r="P34" s="405">
        <v>5.8422389055952E-3</v>
      </c>
      <c r="Q34" s="405">
        <v>9.6384001169398312E-3</v>
      </c>
      <c r="R34" s="405">
        <v>6.2465824521079896E-3</v>
      </c>
      <c r="S34" s="405">
        <v>4.2490436001518563E-3</v>
      </c>
      <c r="T34" s="405">
        <v>4.8821655563547955E-3</v>
      </c>
      <c r="U34" s="405">
        <v>2.6184523143137914E-3</v>
      </c>
      <c r="V34" s="405">
        <v>2.1803939907640148E-3</v>
      </c>
      <c r="W34" s="405">
        <v>2.2565948269705929E-3</v>
      </c>
      <c r="X34" s="405">
        <v>4.6198751929141784E-3</v>
      </c>
      <c r="Y34" s="405">
        <v>2.9472466933819453E-3</v>
      </c>
      <c r="Z34" s="405">
        <v>2.4378796965035328E-3</v>
      </c>
      <c r="AA34" s="405">
        <v>1.5195309274093649E-3</v>
      </c>
      <c r="AB34" s="405">
        <v>2.339541885054136E-3</v>
      </c>
      <c r="AC34" s="405">
        <v>8.9009403338770245E-4</v>
      </c>
      <c r="AD34" s="405">
        <v>2.3405754983207398E-2</v>
      </c>
      <c r="AE34" s="405">
        <v>5.0222665524071758E-2</v>
      </c>
      <c r="AF34" s="405">
        <v>2.6353444060060495E-3</v>
      </c>
      <c r="AG34" s="405">
        <v>4.2438396300658677E-3</v>
      </c>
      <c r="AH34" s="405">
        <v>3.9574262986612069E-3</v>
      </c>
      <c r="AI34" s="405">
        <v>1.5762474027623367E-2</v>
      </c>
      <c r="AJ34" s="405">
        <v>1.1169579470646958E-2</v>
      </c>
      <c r="AK34" s="405">
        <v>5.286354393772218E-3</v>
      </c>
      <c r="AL34" s="405">
        <v>9.8528500671079943E-3</v>
      </c>
      <c r="AM34" s="405">
        <v>7.6030494259759227E-3</v>
      </c>
      <c r="AN34" s="405">
        <v>3.2608224801071906E-3</v>
      </c>
      <c r="AO34" s="405">
        <v>1.7772511848341231E-3</v>
      </c>
      <c r="AP34" s="405">
        <v>2.7086438111805478E-3</v>
      </c>
      <c r="AQ34" s="405">
        <v>3.6572187180334073E-3</v>
      </c>
      <c r="AR34" s="405">
        <v>0</v>
      </c>
      <c r="AS34" s="405">
        <v>1.6534489490904684E-2</v>
      </c>
      <c r="AT34" s="217">
        <v>0</v>
      </c>
      <c r="AU34" s="409">
        <v>1</v>
      </c>
      <c r="AV34" s="217">
        <f t="shared" si="5"/>
        <v>0</v>
      </c>
      <c r="AW34" s="413">
        <v>5.8718632508991449E-3</v>
      </c>
      <c r="AX34" s="405">
        <v>7.9951207778627322E-3</v>
      </c>
      <c r="AY34" s="405">
        <v>2.9724219310486829E-3</v>
      </c>
      <c r="AZ34" s="405">
        <v>3.721518151151132E-3</v>
      </c>
      <c r="BA34" s="405">
        <v>1.254748736740295E-2</v>
      </c>
      <c r="BB34" s="405">
        <v>7.7502004378921883E-3</v>
      </c>
      <c r="BC34" s="405">
        <v>7.2973537641731001E-3</v>
      </c>
      <c r="BD34" s="405">
        <v>7.8395056966368039E-3</v>
      </c>
      <c r="BE34" s="405">
        <v>1.4120777931709108E-2</v>
      </c>
      <c r="BF34" s="405">
        <v>9.7430307414556206E-3</v>
      </c>
      <c r="BG34" s="405">
        <v>5.8371444643077154E-3</v>
      </c>
      <c r="BH34" s="405">
        <v>6.7896921476989346E-3</v>
      </c>
      <c r="BI34" s="405">
        <v>4.0717157555403422E-3</v>
      </c>
      <c r="BJ34" s="405">
        <v>3.5026885949255102E-3</v>
      </c>
      <c r="BK34" s="405">
        <v>3.3343371667616762E-3</v>
      </c>
      <c r="BL34" s="405">
        <v>6.1846287683125301E-3</v>
      </c>
      <c r="BM34" s="405">
        <v>4.5346001414797851E-3</v>
      </c>
      <c r="BN34" s="405">
        <v>3.6548553140729302E-3</v>
      </c>
      <c r="BO34" s="405">
        <v>3.0164096732659398E-3</v>
      </c>
      <c r="BP34" s="405">
        <v>5.0171838402169582E-3</v>
      </c>
      <c r="BQ34" s="405">
        <v>1.0031484157197508</v>
      </c>
      <c r="BR34" s="405">
        <v>2.755722588969204E-2</v>
      </c>
      <c r="BS34" s="405">
        <v>5.7241008516296391E-2</v>
      </c>
      <c r="BT34" s="405">
        <v>5.4837792564185004E-3</v>
      </c>
      <c r="BU34" s="405">
        <v>6.763790937247739E-3</v>
      </c>
      <c r="BV34" s="405">
        <v>6.0478250428471127E-3</v>
      </c>
      <c r="BW34" s="405">
        <v>1.7026979207480804E-2</v>
      </c>
      <c r="BX34" s="405">
        <v>1.3993026855676015E-2</v>
      </c>
      <c r="BY34" s="405">
        <v>7.6779497915160652E-3</v>
      </c>
      <c r="BZ34" s="405">
        <v>1.1454527054756658E-2</v>
      </c>
      <c r="CA34" s="405">
        <v>9.5808632986163454E-3</v>
      </c>
      <c r="CB34" s="405">
        <v>5.0984131810050803E-3</v>
      </c>
      <c r="CC34" s="405">
        <v>3.8006538622966336E-3</v>
      </c>
      <c r="CD34" s="405">
        <v>4.2333228301594181E-3</v>
      </c>
      <c r="CE34" s="405">
        <v>6.6521788444674872E-3</v>
      </c>
      <c r="CF34" s="405">
        <v>3.4284238577941945E-3</v>
      </c>
      <c r="CG34" s="414">
        <v>2.0186855000541723E-2</v>
      </c>
      <c r="CH34" s="230">
        <v>0</v>
      </c>
      <c r="CI34" s="231">
        <f t="shared" si="0"/>
        <v>0</v>
      </c>
      <c r="CJ34" s="404">
        <v>0.36671491832775494</v>
      </c>
      <c r="CK34" s="217">
        <f t="shared" si="1"/>
        <v>0</v>
      </c>
      <c r="CL34" s="245" t="s">
        <v>334</v>
      </c>
      <c r="CM34" s="242" t="s">
        <v>334</v>
      </c>
      <c r="CN34" s="413">
        <v>0</v>
      </c>
      <c r="CO34" s="243">
        <f t="shared" si="6"/>
        <v>0</v>
      </c>
      <c r="CP34" s="244">
        <f t="shared" si="7"/>
        <v>0</v>
      </c>
      <c r="CQ34" s="240">
        <v>0</v>
      </c>
      <c r="CR34" s="230">
        <f t="shared" si="2"/>
        <v>0</v>
      </c>
      <c r="CS34" s="404">
        <v>0.4927588097515766</v>
      </c>
      <c r="CT34" s="217">
        <f t="shared" si="3"/>
        <v>0</v>
      </c>
      <c r="CU34" s="217">
        <f t="shared" si="8"/>
        <v>0</v>
      </c>
      <c r="CV34" s="217">
        <f t="shared" si="9"/>
        <v>0</v>
      </c>
      <c r="CW34" s="231">
        <f t="shared" si="10"/>
        <v>0</v>
      </c>
      <c r="CX34" s="404">
        <v>0.36671491832775494</v>
      </c>
      <c r="CY34" s="217">
        <f t="shared" si="11"/>
        <v>0</v>
      </c>
      <c r="CZ34" s="217">
        <f t="shared" si="12"/>
        <v>0</v>
      </c>
      <c r="DA34" s="217">
        <f t="shared" si="13"/>
        <v>0</v>
      </c>
      <c r="DB34" s="231">
        <f t="shared" si="14"/>
        <v>0</v>
      </c>
      <c r="DC34" s="413">
        <v>8.9182222283397075E-2</v>
      </c>
      <c r="DD34" s="259">
        <f t="shared" si="15"/>
        <v>0</v>
      </c>
      <c r="DE34" s="413">
        <v>7.7134600723239632E-2</v>
      </c>
      <c r="DF34" s="243">
        <f t="shared" si="16"/>
        <v>0</v>
      </c>
    </row>
    <row r="35" spans="2:110" ht="15" customHeight="1">
      <c r="B35" s="169" t="s">
        <v>138</v>
      </c>
      <c r="C35" s="170" t="s">
        <v>427</v>
      </c>
      <c r="D35" s="183">
        <f>入力①!K42</f>
        <v>0</v>
      </c>
      <c r="E35" s="183"/>
      <c r="F35" s="184">
        <f>IF(入力②!E32="",入力②!D32,入力②!E32)</f>
        <v>0.86077830778707221</v>
      </c>
      <c r="G35" s="400">
        <v>0.86077830778707221</v>
      </c>
      <c r="H35" s="182">
        <f t="shared" si="4"/>
        <v>0</v>
      </c>
      <c r="I35" s="404">
        <v>1.378871141105921E-2</v>
      </c>
      <c r="J35" s="405">
        <v>6.2466265710540522E-2</v>
      </c>
      <c r="K35" s="405">
        <v>1.3106911921652331E-2</v>
      </c>
      <c r="L35" s="405">
        <v>2.1858447051094292E-2</v>
      </c>
      <c r="M35" s="405">
        <v>7.5843077868179121E-2</v>
      </c>
      <c r="N35" s="405">
        <v>3.8091340021702301E-2</v>
      </c>
      <c r="O35" s="405">
        <v>1.5036830073660147E-2</v>
      </c>
      <c r="P35" s="405">
        <v>3.0023190041356722E-2</v>
      </c>
      <c r="Q35" s="405">
        <v>8.3063823567030279E-2</v>
      </c>
      <c r="R35" s="405">
        <v>7.6668921862111786E-2</v>
      </c>
      <c r="S35" s="405">
        <v>2.7115030809216484E-2</v>
      </c>
      <c r="T35" s="405">
        <v>2.0951989487930141E-2</v>
      </c>
      <c r="U35" s="405">
        <v>1.3521414088641763E-2</v>
      </c>
      <c r="V35" s="405">
        <v>1.1463143742327701E-2</v>
      </c>
      <c r="W35" s="405">
        <v>9.2977419769484562E-3</v>
      </c>
      <c r="X35" s="405">
        <v>2.4827215996779173E-2</v>
      </c>
      <c r="Y35" s="405">
        <v>1.0672727126715546E-2</v>
      </c>
      <c r="Z35" s="405">
        <v>6.3098062733032622E-3</v>
      </c>
      <c r="AA35" s="405">
        <v>1.4314421779943293E-2</v>
      </c>
      <c r="AB35" s="405">
        <v>2.4293150038992364E-2</v>
      </c>
      <c r="AC35" s="405">
        <v>2.9180402331679318E-3</v>
      </c>
      <c r="AD35" s="405">
        <v>0.11150707340614949</v>
      </c>
      <c r="AE35" s="405">
        <v>4.8312096989449729E-2</v>
      </c>
      <c r="AF35" s="405">
        <v>5.6311242324899022E-2</v>
      </c>
      <c r="AG35" s="405">
        <v>2.697010445738459E-2</v>
      </c>
      <c r="AH35" s="405">
        <v>5.6045282357486846E-3</v>
      </c>
      <c r="AI35" s="405">
        <v>3.0271611723899582E-3</v>
      </c>
      <c r="AJ35" s="405">
        <v>1.1216393521441468E-2</v>
      </c>
      <c r="AK35" s="405">
        <v>7.2197895655685381E-3</v>
      </c>
      <c r="AL35" s="405">
        <v>1.2072789176716241E-2</v>
      </c>
      <c r="AM35" s="405">
        <v>1.4280165327687463E-2</v>
      </c>
      <c r="AN35" s="405">
        <v>1.4631129726362772E-2</v>
      </c>
      <c r="AO35" s="405">
        <v>4.6954537475864489E-3</v>
      </c>
      <c r="AP35" s="405">
        <v>5.6428280831327029E-3</v>
      </c>
      <c r="AQ35" s="405">
        <v>3.3080112490339875E-2</v>
      </c>
      <c r="AR35" s="405">
        <v>0</v>
      </c>
      <c r="AS35" s="405">
        <v>6.1533075711265803E-3</v>
      </c>
      <c r="AT35" s="217">
        <v>0</v>
      </c>
      <c r="AU35" s="409">
        <v>0.86077830778707221</v>
      </c>
      <c r="AV35" s="217">
        <f t="shared" si="5"/>
        <v>0</v>
      </c>
      <c r="AW35" s="413">
        <v>1.7626982864332764E-2</v>
      </c>
      <c r="AX35" s="405">
        <v>6.3216427057439739E-2</v>
      </c>
      <c r="AY35" s="405">
        <v>1.82217744725022E-2</v>
      </c>
      <c r="AZ35" s="405">
        <v>2.3254718641683561E-2</v>
      </c>
      <c r="BA35" s="405">
        <v>8.2709594925113594E-2</v>
      </c>
      <c r="BB35" s="405">
        <v>3.9698528318617657E-2</v>
      </c>
      <c r="BC35" s="405">
        <v>1.9954463896298135E-2</v>
      </c>
      <c r="BD35" s="405">
        <v>3.2828149904483239E-2</v>
      </c>
      <c r="BE35" s="405">
        <v>8.7507986819557765E-2</v>
      </c>
      <c r="BF35" s="405">
        <v>8.2091744398500185E-2</v>
      </c>
      <c r="BG35" s="405">
        <v>2.8849828476360979E-2</v>
      </c>
      <c r="BH35" s="405">
        <v>2.5476224085077829E-2</v>
      </c>
      <c r="BI35" s="405">
        <v>1.682087003506532E-2</v>
      </c>
      <c r="BJ35" s="405">
        <v>1.4434467198966775E-2</v>
      </c>
      <c r="BK35" s="405">
        <v>1.1429441545106715E-2</v>
      </c>
      <c r="BL35" s="405">
        <v>2.736319152479718E-2</v>
      </c>
      <c r="BM35" s="405">
        <v>1.4783479731799101E-2</v>
      </c>
      <c r="BN35" s="405">
        <v>8.8451053979607605E-3</v>
      </c>
      <c r="BO35" s="405">
        <v>1.8244987559847079E-2</v>
      </c>
      <c r="BP35" s="405">
        <v>2.8945964061840777E-2</v>
      </c>
      <c r="BQ35" s="405">
        <v>9.5710982686874821E-3</v>
      </c>
      <c r="BR35" s="405">
        <v>1.1126205498140378</v>
      </c>
      <c r="BS35" s="405">
        <v>5.3303565243271289E-2</v>
      </c>
      <c r="BT35" s="405">
        <v>5.6015827449737585E-2</v>
      </c>
      <c r="BU35" s="405">
        <v>2.8047438200539159E-2</v>
      </c>
      <c r="BV35" s="405">
        <v>8.1615078325624566E-3</v>
      </c>
      <c r="BW35" s="405">
        <v>3.9447466566426342E-3</v>
      </c>
      <c r="BX35" s="405">
        <v>1.4322398917699338E-2</v>
      </c>
      <c r="BY35" s="405">
        <v>1.0580536701813966E-2</v>
      </c>
      <c r="BZ35" s="405">
        <v>1.5299533350099705E-2</v>
      </c>
      <c r="CA35" s="405">
        <v>1.6880884854115225E-2</v>
      </c>
      <c r="CB35" s="405">
        <v>1.7533271331440659E-2</v>
      </c>
      <c r="CC35" s="405">
        <v>7.7753521345873249E-3</v>
      </c>
      <c r="CD35" s="405">
        <v>8.0430049040930204E-3</v>
      </c>
      <c r="CE35" s="405">
        <v>3.6339475907756207E-2</v>
      </c>
      <c r="CF35" s="405">
        <v>1.6349866252871447E-2</v>
      </c>
      <c r="CG35" s="414">
        <v>1.1014091118889608E-2</v>
      </c>
      <c r="CH35" s="230">
        <v>0</v>
      </c>
      <c r="CI35" s="231">
        <f t="shared" si="0"/>
        <v>0</v>
      </c>
      <c r="CJ35" s="404">
        <v>5.890560112774737E-2</v>
      </c>
      <c r="CK35" s="217">
        <f t="shared" si="1"/>
        <v>0</v>
      </c>
      <c r="CL35" s="245" t="s">
        <v>334</v>
      </c>
      <c r="CM35" s="242" t="s">
        <v>334</v>
      </c>
      <c r="CN35" s="413">
        <v>2.6787172307337945E-2</v>
      </c>
      <c r="CO35" s="243">
        <f t="shared" si="6"/>
        <v>0</v>
      </c>
      <c r="CP35" s="244">
        <f t="shared" si="7"/>
        <v>0</v>
      </c>
      <c r="CQ35" s="240">
        <v>0</v>
      </c>
      <c r="CR35" s="230">
        <f t="shared" si="2"/>
        <v>0</v>
      </c>
      <c r="CS35" s="404">
        <v>0.43701920168741304</v>
      </c>
      <c r="CT35" s="217">
        <f t="shared" si="3"/>
        <v>0</v>
      </c>
      <c r="CU35" s="217">
        <f t="shared" si="8"/>
        <v>0</v>
      </c>
      <c r="CV35" s="217">
        <f t="shared" si="9"/>
        <v>0</v>
      </c>
      <c r="CW35" s="231">
        <f t="shared" si="10"/>
        <v>0</v>
      </c>
      <c r="CX35" s="404">
        <v>5.890560112774737E-2</v>
      </c>
      <c r="CY35" s="217">
        <f t="shared" si="11"/>
        <v>0</v>
      </c>
      <c r="CZ35" s="217">
        <f t="shared" si="12"/>
        <v>0</v>
      </c>
      <c r="DA35" s="217">
        <f t="shared" si="13"/>
        <v>0</v>
      </c>
      <c r="DB35" s="231">
        <f t="shared" si="14"/>
        <v>0</v>
      </c>
      <c r="DC35" s="413">
        <v>6.7446551665189475E-3</v>
      </c>
      <c r="DD35" s="259">
        <f t="shared" si="15"/>
        <v>0</v>
      </c>
      <c r="DE35" s="413">
        <v>6.7446551665189475E-3</v>
      </c>
      <c r="DF35" s="243">
        <f t="shared" si="16"/>
        <v>0</v>
      </c>
    </row>
    <row r="36" spans="2:110" ht="15" customHeight="1">
      <c r="B36" s="169" t="s">
        <v>139</v>
      </c>
      <c r="C36" s="170" t="s">
        <v>140</v>
      </c>
      <c r="D36" s="183">
        <f>入力①!K43</f>
        <v>0</v>
      </c>
      <c r="E36" s="183"/>
      <c r="F36" s="184">
        <f>IF(入力②!E33="",入力②!D33,入力②!E33)</f>
        <v>0.99991566993211434</v>
      </c>
      <c r="G36" s="400">
        <v>0.99991566993211434</v>
      </c>
      <c r="H36" s="182">
        <f t="shared" si="4"/>
        <v>0</v>
      </c>
      <c r="I36" s="404">
        <v>4.0343147284185773E-4</v>
      </c>
      <c r="J36" s="405">
        <v>4.5203947875703601E-3</v>
      </c>
      <c r="K36" s="405">
        <v>1.1714483018394125E-3</v>
      </c>
      <c r="L36" s="405">
        <v>1.4782168325098205E-3</v>
      </c>
      <c r="M36" s="405">
        <v>2.0786753623395454E-3</v>
      </c>
      <c r="N36" s="405">
        <v>2.124540729882541E-3</v>
      </c>
      <c r="O36" s="405">
        <v>6.6040132080264163E-4</v>
      </c>
      <c r="P36" s="405">
        <v>6.2619992981055735E-4</v>
      </c>
      <c r="Q36" s="405">
        <v>7.6741763964260261E-4</v>
      </c>
      <c r="R36" s="405">
        <v>8.8508697949007866E-4</v>
      </c>
      <c r="S36" s="405">
        <v>5.2565487836930174E-4</v>
      </c>
      <c r="T36" s="405">
        <v>4.7006967963111553E-4</v>
      </c>
      <c r="U36" s="405">
        <v>5.7842295779378286E-4</v>
      </c>
      <c r="V36" s="405">
        <v>4.1795756123224411E-4</v>
      </c>
      <c r="W36" s="405">
        <v>2.7136266906608393E-4</v>
      </c>
      <c r="X36" s="405">
        <v>1.1541300409313561E-3</v>
      </c>
      <c r="Y36" s="405">
        <v>5.2600724364173688E-4</v>
      </c>
      <c r="Z36" s="405">
        <v>2.0858863713399213E-4</v>
      </c>
      <c r="AA36" s="405">
        <v>5.0100476229801528E-4</v>
      </c>
      <c r="AB36" s="405">
        <v>3.8085565570648725E-4</v>
      </c>
      <c r="AC36" s="405">
        <v>8.3044855692357812E-4</v>
      </c>
      <c r="AD36" s="405">
        <v>5.8386174574661981E-4</v>
      </c>
      <c r="AE36" s="405">
        <v>8.0960341654608539E-2</v>
      </c>
      <c r="AF36" s="405">
        <v>6.0495191175671511E-3</v>
      </c>
      <c r="AG36" s="405">
        <v>2.2692440388184295E-3</v>
      </c>
      <c r="AH36" s="405">
        <v>1.0854541181531745E-3</v>
      </c>
      <c r="AI36" s="405">
        <v>3.2131490665212074E-4</v>
      </c>
      <c r="AJ36" s="405">
        <v>3.9956424975422624E-3</v>
      </c>
      <c r="AK36" s="405">
        <v>2.1169891438023E-3</v>
      </c>
      <c r="AL36" s="405">
        <v>3.7604859704946487E-3</v>
      </c>
      <c r="AM36" s="405">
        <v>6.9971579174838679E-3</v>
      </c>
      <c r="AN36" s="405">
        <v>4.4393790246809754E-3</v>
      </c>
      <c r="AO36" s="405">
        <v>1.9637528523784448E-3</v>
      </c>
      <c r="AP36" s="405">
        <v>1.3122354081257157E-3</v>
      </c>
      <c r="AQ36" s="405">
        <v>7.2294604119301333E-3</v>
      </c>
      <c r="AR36" s="405">
        <v>0</v>
      </c>
      <c r="AS36" s="405">
        <v>8.7519691930684404E-4</v>
      </c>
      <c r="AT36" s="217">
        <v>0</v>
      </c>
      <c r="AU36" s="409">
        <v>0.99991566993211434</v>
      </c>
      <c r="AV36" s="217">
        <f t="shared" si="5"/>
        <v>0</v>
      </c>
      <c r="AW36" s="413">
        <v>1.0179830053503507E-3</v>
      </c>
      <c r="AX36" s="405">
        <v>5.6897270182541251E-3</v>
      </c>
      <c r="AY36" s="405">
        <v>1.8805913577013349E-3</v>
      </c>
      <c r="AZ36" s="405">
        <v>1.9414742737867735E-3</v>
      </c>
      <c r="BA36" s="405">
        <v>2.9922016071745328E-3</v>
      </c>
      <c r="BB36" s="405">
        <v>2.7236841051072442E-3</v>
      </c>
      <c r="BC36" s="405">
        <v>1.3728162450441579E-3</v>
      </c>
      <c r="BD36" s="405">
        <v>1.0768707299730843E-3</v>
      </c>
      <c r="BE36" s="405">
        <v>1.7408136801235375E-3</v>
      </c>
      <c r="BF36" s="405">
        <v>1.4309701365567895E-3</v>
      </c>
      <c r="BG36" s="405">
        <v>9.3345758622791696E-4</v>
      </c>
      <c r="BH36" s="405">
        <v>8.7494486475149492E-4</v>
      </c>
      <c r="BI36" s="405">
        <v>9.4343819089152416E-4</v>
      </c>
      <c r="BJ36" s="405">
        <v>7.573374875200911E-4</v>
      </c>
      <c r="BK36" s="405">
        <v>5.559635309750038E-4</v>
      </c>
      <c r="BL36" s="405">
        <v>1.5465759574581515E-3</v>
      </c>
      <c r="BM36" s="405">
        <v>9.6478901230960729E-4</v>
      </c>
      <c r="BN36" s="405">
        <v>5.7000671915117943E-4</v>
      </c>
      <c r="BO36" s="405">
        <v>9.0869828660809066E-4</v>
      </c>
      <c r="BP36" s="405">
        <v>1.1197042546329675E-3</v>
      </c>
      <c r="BQ36" s="405">
        <v>1.4955902799010496E-3</v>
      </c>
      <c r="BR36" s="405">
        <v>1.5231127382186141E-3</v>
      </c>
      <c r="BS36" s="405">
        <v>1.0886736521378444</v>
      </c>
      <c r="BT36" s="405">
        <v>7.0581698209309799E-3</v>
      </c>
      <c r="BU36" s="405">
        <v>2.9698309116448426E-3</v>
      </c>
      <c r="BV36" s="405">
        <v>1.7815989911831181E-3</v>
      </c>
      <c r="BW36" s="405">
        <v>5.5670156347812337E-4</v>
      </c>
      <c r="BX36" s="405">
        <v>5.1063260100477677E-3</v>
      </c>
      <c r="BY36" s="405">
        <v>3.1012653129544121E-3</v>
      </c>
      <c r="BZ36" s="405">
        <v>4.6996603030946653E-3</v>
      </c>
      <c r="CA36" s="405">
        <v>8.1474744544010776E-3</v>
      </c>
      <c r="CB36" s="405">
        <v>5.4206193439475334E-3</v>
      </c>
      <c r="CC36" s="405">
        <v>2.6816103041852738E-3</v>
      </c>
      <c r="CD36" s="405">
        <v>1.9218374658706617E-3</v>
      </c>
      <c r="CE36" s="405">
        <v>8.600247208215353E-3</v>
      </c>
      <c r="CF36" s="405">
        <v>1.0770887743729199E-3</v>
      </c>
      <c r="CG36" s="414">
        <v>2.2769666964896013E-3</v>
      </c>
      <c r="CH36" s="230">
        <v>0</v>
      </c>
      <c r="CI36" s="231">
        <f t="shared" si="0"/>
        <v>0</v>
      </c>
      <c r="CJ36" s="404">
        <v>0.12705280755236503</v>
      </c>
      <c r="CK36" s="217">
        <f t="shared" si="1"/>
        <v>0</v>
      </c>
      <c r="CL36" s="245" t="s">
        <v>334</v>
      </c>
      <c r="CM36" s="242" t="s">
        <v>334</v>
      </c>
      <c r="CN36" s="413">
        <v>6.6458160365925976E-3</v>
      </c>
      <c r="CO36" s="243">
        <f t="shared" si="6"/>
        <v>0</v>
      </c>
      <c r="CP36" s="244">
        <f t="shared" si="7"/>
        <v>0</v>
      </c>
      <c r="CQ36" s="240">
        <v>0</v>
      </c>
      <c r="CR36" s="230">
        <f t="shared" si="2"/>
        <v>0</v>
      </c>
      <c r="CS36" s="404">
        <v>0.51877555034207601</v>
      </c>
      <c r="CT36" s="217">
        <f t="shared" si="3"/>
        <v>0</v>
      </c>
      <c r="CU36" s="217">
        <f t="shared" si="8"/>
        <v>0</v>
      </c>
      <c r="CV36" s="217">
        <f t="shared" si="9"/>
        <v>0</v>
      </c>
      <c r="CW36" s="231">
        <f t="shared" si="10"/>
        <v>0</v>
      </c>
      <c r="CX36" s="404">
        <v>0.12705280755236503</v>
      </c>
      <c r="CY36" s="217">
        <f t="shared" si="11"/>
        <v>0</v>
      </c>
      <c r="CZ36" s="217">
        <f t="shared" si="12"/>
        <v>0</v>
      </c>
      <c r="DA36" s="217">
        <f t="shared" si="13"/>
        <v>0</v>
      </c>
      <c r="DB36" s="231">
        <f t="shared" si="14"/>
        <v>0</v>
      </c>
      <c r="DC36" s="413">
        <v>2.7675147155922061E-2</v>
      </c>
      <c r="DD36" s="259">
        <f t="shared" si="15"/>
        <v>0</v>
      </c>
      <c r="DE36" s="413">
        <v>2.7675147155922061E-2</v>
      </c>
      <c r="DF36" s="243">
        <f t="shared" si="16"/>
        <v>0</v>
      </c>
    </row>
    <row r="37" spans="2:110" ht="15" customHeight="1">
      <c r="B37" s="169" t="s">
        <v>141</v>
      </c>
      <c r="C37" s="170" t="s">
        <v>142</v>
      </c>
      <c r="D37" s="183">
        <f>入力①!K44</f>
        <v>0</v>
      </c>
      <c r="E37" s="183"/>
      <c r="F37" s="184">
        <f>IF(入力②!E34="",入力②!D34,入力②!E34)</f>
        <v>0.99998188405797106</v>
      </c>
      <c r="G37" s="400">
        <v>0.99998188405797106</v>
      </c>
      <c r="H37" s="182">
        <f t="shared" si="4"/>
        <v>0</v>
      </c>
      <c r="I37" s="404">
        <v>1.7001754926906863E-4</v>
      </c>
      <c r="J37" s="405">
        <v>4.067391471971625E-3</v>
      </c>
      <c r="K37" s="405">
        <v>1.3547617552890953E-3</v>
      </c>
      <c r="L37" s="405">
        <v>2.8743105076579846E-4</v>
      </c>
      <c r="M37" s="405">
        <v>1.7179430400091433E-3</v>
      </c>
      <c r="N37" s="405">
        <v>2.6537722020217405E-3</v>
      </c>
      <c r="O37" s="405">
        <v>5.0800101600203201E-5</v>
      </c>
      <c r="P37" s="405">
        <v>8.2575814920073494E-5</v>
      </c>
      <c r="Q37" s="405">
        <v>3.846224122494473E-3</v>
      </c>
      <c r="R37" s="405">
        <v>2.7803779460421319E-5</v>
      </c>
      <c r="S37" s="405">
        <v>1.4601524399147271E-4</v>
      </c>
      <c r="T37" s="405">
        <v>1.0931853014677106E-4</v>
      </c>
      <c r="U37" s="405">
        <v>2.9854088144195244E-4</v>
      </c>
      <c r="V37" s="405">
        <v>1.4613900742386158E-5</v>
      </c>
      <c r="W37" s="405">
        <v>1.9281031749432282E-4</v>
      </c>
      <c r="X37" s="405">
        <v>7.6159162584714488E-4</v>
      </c>
      <c r="Y37" s="405">
        <v>3.3327176505545161E-4</v>
      </c>
      <c r="Z37" s="405">
        <v>3.5199332516361174E-4</v>
      </c>
      <c r="AA37" s="405">
        <v>4.8558923115038398E-3</v>
      </c>
      <c r="AB37" s="405">
        <v>6.8916737699269116E-4</v>
      </c>
      <c r="AC37" s="405">
        <v>3.0013909630985671E-3</v>
      </c>
      <c r="AD37" s="405">
        <v>1.6142988267534918E-2</v>
      </c>
      <c r="AE37" s="405">
        <v>2.8939493980304288E-3</v>
      </c>
      <c r="AF37" s="405">
        <v>0</v>
      </c>
      <c r="AG37" s="405">
        <v>1.5995201439568129E-3</v>
      </c>
      <c r="AH37" s="405">
        <v>4.7102733751050599E-3</v>
      </c>
      <c r="AI37" s="405">
        <v>1.1797739553101626E-5</v>
      </c>
      <c r="AJ37" s="405">
        <v>5.2912529843957383E-3</v>
      </c>
      <c r="AK37" s="405">
        <v>7.2626188257032664E-3</v>
      </c>
      <c r="AL37" s="405">
        <v>3.6801337061678395E-2</v>
      </c>
      <c r="AM37" s="405">
        <v>8.109098767154389E-3</v>
      </c>
      <c r="AN37" s="405">
        <v>4.8516497551022233E-3</v>
      </c>
      <c r="AO37" s="405">
        <v>4.3882745304546253E-5</v>
      </c>
      <c r="AP37" s="405">
        <v>3.3723155019678135E-3</v>
      </c>
      <c r="AQ37" s="405">
        <v>2.045380937569144E-2</v>
      </c>
      <c r="AR37" s="405">
        <v>0</v>
      </c>
      <c r="AS37" s="405">
        <v>1.3343386877432037E-2</v>
      </c>
      <c r="AT37" s="217">
        <v>0</v>
      </c>
      <c r="AU37" s="409">
        <v>0.99998188405797106</v>
      </c>
      <c r="AV37" s="217">
        <f t="shared" si="5"/>
        <v>0</v>
      </c>
      <c r="AW37" s="413">
        <v>1.2612764333239932E-3</v>
      </c>
      <c r="AX37" s="405">
        <v>6.3620597587135215E-3</v>
      </c>
      <c r="AY37" s="405">
        <v>2.4127205537439671E-3</v>
      </c>
      <c r="AZ37" s="405">
        <v>1.1357353568745329E-3</v>
      </c>
      <c r="BA37" s="405">
        <v>3.8630092842910843E-3</v>
      </c>
      <c r="BB37" s="405">
        <v>3.8445807457135775E-3</v>
      </c>
      <c r="BC37" s="405">
        <v>1.3169096597518055E-3</v>
      </c>
      <c r="BD37" s="405">
        <v>1.121561961641144E-3</v>
      </c>
      <c r="BE37" s="405">
        <v>6.6209596987623137E-3</v>
      </c>
      <c r="BF37" s="405">
        <v>1.9424347779027219E-3</v>
      </c>
      <c r="BG37" s="405">
        <v>1.1059766008643763E-3</v>
      </c>
      <c r="BH37" s="405">
        <v>1.051498405947048E-3</v>
      </c>
      <c r="BI37" s="405">
        <v>1.0656408925436224E-3</v>
      </c>
      <c r="BJ37" s="405">
        <v>7.2151131488033034E-4</v>
      </c>
      <c r="BK37" s="405">
        <v>7.8484306644098945E-4</v>
      </c>
      <c r="BL37" s="405">
        <v>1.6647640970790538E-3</v>
      </c>
      <c r="BM37" s="405">
        <v>1.1320541898774007E-3</v>
      </c>
      <c r="BN37" s="405">
        <v>1.0627684536445746E-3</v>
      </c>
      <c r="BO37" s="405">
        <v>5.8433226109058942E-3</v>
      </c>
      <c r="BP37" s="405">
        <v>2.1111352714831876E-3</v>
      </c>
      <c r="BQ37" s="405">
        <v>4.2315838318116505E-3</v>
      </c>
      <c r="BR37" s="405">
        <v>1.9035837814462414E-2</v>
      </c>
      <c r="BS37" s="405">
        <v>5.167440596483208E-3</v>
      </c>
      <c r="BT37" s="405">
        <v>1.0016943052321976</v>
      </c>
      <c r="BU37" s="405">
        <v>2.9683461343384303E-3</v>
      </c>
      <c r="BV37" s="405">
        <v>6.2466719933464499E-3</v>
      </c>
      <c r="BW37" s="405">
        <v>6.7556652158622858E-4</v>
      </c>
      <c r="BX37" s="405">
        <v>6.7825413853091305E-3</v>
      </c>
      <c r="BY37" s="405">
        <v>9.1985495176745685E-3</v>
      </c>
      <c r="BZ37" s="405">
        <v>3.7755826156770325E-2</v>
      </c>
      <c r="CA37" s="405">
        <v>9.4069219679542657E-3</v>
      </c>
      <c r="CB37" s="405">
        <v>6.1732924504656513E-3</v>
      </c>
      <c r="CC37" s="405">
        <v>1.3386280744327446E-3</v>
      </c>
      <c r="CD37" s="405">
        <v>4.5585064382491916E-3</v>
      </c>
      <c r="CE37" s="405">
        <v>2.2083131775762963E-2</v>
      </c>
      <c r="CF37" s="405">
        <v>1.3115552749061775E-3</v>
      </c>
      <c r="CG37" s="414">
        <v>1.8896154602845012E-2</v>
      </c>
      <c r="CH37" s="230">
        <v>0</v>
      </c>
      <c r="CI37" s="231">
        <f t="shared" si="0"/>
        <v>0</v>
      </c>
      <c r="CJ37" s="404">
        <v>0.44075455977975403</v>
      </c>
      <c r="CK37" s="217">
        <f t="shared" si="1"/>
        <v>0</v>
      </c>
      <c r="CL37" s="245" t="s">
        <v>334</v>
      </c>
      <c r="CM37" s="242" t="s">
        <v>334</v>
      </c>
      <c r="CN37" s="413">
        <v>1.1039832782416025E-3</v>
      </c>
      <c r="CO37" s="243">
        <f t="shared" si="6"/>
        <v>0</v>
      </c>
      <c r="CP37" s="244">
        <f t="shared" si="7"/>
        <v>0</v>
      </c>
      <c r="CQ37" s="240">
        <v>0</v>
      </c>
      <c r="CR37" s="230">
        <f t="shared" si="2"/>
        <v>0</v>
      </c>
      <c r="CS37" s="404">
        <v>0.71921356251471624</v>
      </c>
      <c r="CT37" s="217">
        <f t="shared" si="3"/>
        <v>0</v>
      </c>
      <c r="CU37" s="217">
        <f t="shared" si="8"/>
        <v>0</v>
      </c>
      <c r="CV37" s="217">
        <f t="shared" si="9"/>
        <v>0</v>
      </c>
      <c r="CW37" s="231">
        <f t="shared" si="10"/>
        <v>0</v>
      </c>
      <c r="CX37" s="404">
        <v>0.44075455977975403</v>
      </c>
      <c r="CY37" s="217">
        <f t="shared" si="11"/>
        <v>0</v>
      </c>
      <c r="CZ37" s="217">
        <f t="shared" si="12"/>
        <v>0</v>
      </c>
      <c r="DA37" s="217">
        <f t="shared" si="13"/>
        <v>0</v>
      </c>
      <c r="DB37" s="231">
        <f t="shared" si="14"/>
        <v>0</v>
      </c>
      <c r="DC37" s="413">
        <v>0.10534132690949267</v>
      </c>
      <c r="DD37" s="259">
        <f t="shared" si="15"/>
        <v>0</v>
      </c>
      <c r="DE37" s="413">
        <v>0.10327652098313742</v>
      </c>
      <c r="DF37" s="243">
        <f t="shared" si="16"/>
        <v>0</v>
      </c>
    </row>
    <row r="38" spans="2:110" ht="15" customHeight="1">
      <c r="B38" s="169" t="s">
        <v>143</v>
      </c>
      <c r="C38" s="170" t="s">
        <v>144</v>
      </c>
      <c r="D38" s="183">
        <f>入力①!K45</f>
        <v>0</v>
      </c>
      <c r="E38" s="183"/>
      <c r="F38" s="184">
        <f>IF(入力②!E35="",入力②!D35,入力②!E35)</f>
        <v>0.60933703013846852</v>
      </c>
      <c r="G38" s="400">
        <v>0.60933703013846852</v>
      </c>
      <c r="H38" s="182">
        <f t="shared" si="4"/>
        <v>0</v>
      </c>
      <c r="I38" s="404">
        <v>4.8639427357840832E-2</v>
      </c>
      <c r="J38" s="405">
        <v>1.1315444521551392E-2</v>
      </c>
      <c r="K38" s="405">
        <v>6.5539581894657542E-2</v>
      </c>
      <c r="L38" s="405">
        <v>6.0346833467924063E-2</v>
      </c>
      <c r="M38" s="405">
        <v>6.1674512297043425E-2</v>
      </c>
      <c r="N38" s="405">
        <v>4.5279750233204519E-2</v>
      </c>
      <c r="O38" s="405">
        <v>1.7678435356870713E-2</v>
      </c>
      <c r="P38" s="405">
        <v>6.0706986602074027E-2</v>
      </c>
      <c r="Q38" s="405">
        <v>2.5544044290960917E-2</v>
      </c>
      <c r="R38" s="405">
        <v>2.7131854790127804E-2</v>
      </c>
      <c r="S38" s="405">
        <v>3.038577227462547E-2</v>
      </c>
      <c r="T38" s="405">
        <v>2.7834684145970848E-2</v>
      </c>
      <c r="U38" s="405">
        <v>3.6104787849386123E-2</v>
      </c>
      <c r="V38" s="405">
        <v>3.8513474016484479E-2</v>
      </c>
      <c r="W38" s="405">
        <v>3.4198837425196735E-2</v>
      </c>
      <c r="X38" s="405">
        <v>3.2476682547138161E-2</v>
      </c>
      <c r="Y38" s="405">
        <v>6.0000963677392931E-2</v>
      </c>
      <c r="Z38" s="405">
        <v>4.3725393059213101E-2</v>
      </c>
      <c r="AA38" s="405">
        <v>4.7760618823464641E-2</v>
      </c>
      <c r="AB38" s="405">
        <v>6.0238669544242729E-2</v>
      </c>
      <c r="AC38" s="405">
        <v>4.7424271273744441E-2</v>
      </c>
      <c r="AD38" s="405">
        <v>5.0009599528702594E-3</v>
      </c>
      <c r="AE38" s="405">
        <v>1.5888625093069975E-2</v>
      </c>
      <c r="AF38" s="405">
        <v>1.4227237325895202E-2</v>
      </c>
      <c r="AG38" s="405">
        <v>9.3167538460266434E-3</v>
      </c>
      <c r="AH38" s="405">
        <v>5.3097627137547948E-3</v>
      </c>
      <c r="AI38" s="405">
        <v>1.2269649135225691E-3</v>
      </c>
      <c r="AJ38" s="405">
        <v>3.0463294621065565E-2</v>
      </c>
      <c r="AK38" s="405">
        <v>8.4903909495654874E-3</v>
      </c>
      <c r="AL38" s="405">
        <v>8.7279183665326717E-3</v>
      </c>
      <c r="AM38" s="405">
        <v>1.785943864083353E-2</v>
      </c>
      <c r="AN38" s="405">
        <v>3.9457744490733616E-2</v>
      </c>
      <c r="AO38" s="405">
        <v>3.5512111637704055E-2</v>
      </c>
      <c r="AP38" s="405">
        <v>2.0328857416342296E-2</v>
      </c>
      <c r="AQ38" s="405">
        <v>5.2254456483746943E-2</v>
      </c>
      <c r="AR38" s="405">
        <v>0.23884855860014267</v>
      </c>
      <c r="AS38" s="405">
        <v>4.6452759563209416E-3</v>
      </c>
      <c r="AT38" s="217">
        <v>0</v>
      </c>
      <c r="AU38" s="409">
        <v>0.60933703013846852</v>
      </c>
      <c r="AV38" s="217">
        <f t="shared" si="5"/>
        <v>0</v>
      </c>
      <c r="AW38" s="413">
        <v>3.5735066996159207E-2</v>
      </c>
      <c r="AX38" s="405">
        <v>1.1192517626703008E-2</v>
      </c>
      <c r="AY38" s="405">
        <v>4.8738330663252123E-2</v>
      </c>
      <c r="AZ38" s="405">
        <v>3.905228932643582E-2</v>
      </c>
      <c r="BA38" s="405">
        <v>4.4452173011938635E-2</v>
      </c>
      <c r="BB38" s="405">
        <v>3.0337654430961793E-2</v>
      </c>
      <c r="BC38" s="405">
        <v>1.3404214710329718E-2</v>
      </c>
      <c r="BD38" s="405">
        <v>4.1134427267183117E-2</v>
      </c>
      <c r="BE38" s="405">
        <v>2.0662301250162118E-2</v>
      </c>
      <c r="BF38" s="405">
        <v>2.0219995658314394E-2</v>
      </c>
      <c r="BG38" s="405">
        <v>2.0865782993861142E-2</v>
      </c>
      <c r="BH38" s="405">
        <v>2.0093042585658485E-2</v>
      </c>
      <c r="BI38" s="405">
        <v>2.4564894594335886E-2</v>
      </c>
      <c r="BJ38" s="405">
        <v>2.6141011284268132E-2</v>
      </c>
      <c r="BK38" s="405">
        <v>2.2847349971131348E-2</v>
      </c>
      <c r="BL38" s="405">
        <v>2.2281104602660452E-2</v>
      </c>
      <c r="BM38" s="405">
        <v>4.0170148888679695E-2</v>
      </c>
      <c r="BN38" s="405">
        <v>2.9206542575595018E-2</v>
      </c>
      <c r="BO38" s="405">
        <v>3.2830002897817956E-2</v>
      </c>
      <c r="BP38" s="405">
        <v>4.1969798379915373E-2</v>
      </c>
      <c r="BQ38" s="405">
        <v>3.3461862491746E-2</v>
      </c>
      <c r="BR38" s="405">
        <v>7.0063565895268527E-3</v>
      </c>
      <c r="BS38" s="405">
        <v>1.5709241082285275E-2</v>
      </c>
      <c r="BT38" s="405">
        <v>1.1701437691593619E-2</v>
      </c>
      <c r="BU38" s="405">
        <v>1.0087443125277427</v>
      </c>
      <c r="BV38" s="405">
        <v>7.0236550432203363E-3</v>
      </c>
      <c r="BW38" s="405">
        <v>2.1285205079714787E-3</v>
      </c>
      <c r="BX38" s="405">
        <v>2.3263445941527509E-2</v>
      </c>
      <c r="BY38" s="405">
        <v>9.4786717047756E-3</v>
      </c>
      <c r="BZ38" s="405">
        <v>8.4875494628104068E-3</v>
      </c>
      <c r="CA38" s="405">
        <v>1.4619974349449741E-2</v>
      </c>
      <c r="CB38" s="405">
        <v>2.7604990371603851E-2</v>
      </c>
      <c r="CC38" s="405">
        <v>2.5638790765191599E-2</v>
      </c>
      <c r="CD38" s="405">
        <v>1.5866228530039016E-2</v>
      </c>
      <c r="CE38" s="405">
        <v>3.6300649888687447E-2</v>
      </c>
      <c r="CF38" s="405">
        <v>0.15530432658873244</v>
      </c>
      <c r="CG38" s="414">
        <v>7.7105772975289977E-3</v>
      </c>
      <c r="CH38" s="230">
        <v>0</v>
      </c>
      <c r="CI38" s="231">
        <f t="shared" si="0"/>
        <v>0</v>
      </c>
      <c r="CJ38" s="404">
        <v>0.36807228508139289</v>
      </c>
      <c r="CK38" s="217">
        <f t="shared" si="1"/>
        <v>0</v>
      </c>
      <c r="CL38" s="245" t="s">
        <v>334</v>
      </c>
      <c r="CM38" s="242" t="s">
        <v>334</v>
      </c>
      <c r="CN38" s="413">
        <v>0.15625059088244747</v>
      </c>
      <c r="CO38" s="243">
        <f t="shared" si="6"/>
        <v>0</v>
      </c>
      <c r="CP38" s="244">
        <f t="shared" si="7"/>
        <v>0</v>
      </c>
      <c r="CQ38" s="240">
        <v>0</v>
      </c>
      <c r="CR38" s="230">
        <f t="shared" si="2"/>
        <v>0</v>
      </c>
      <c r="CS38" s="404">
        <v>0.69447361280337705</v>
      </c>
      <c r="CT38" s="217">
        <f t="shared" si="3"/>
        <v>0</v>
      </c>
      <c r="CU38" s="217">
        <f t="shared" si="8"/>
        <v>0</v>
      </c>
      <c r="CV38" s="217">
        <f t="shared" si="9"/>
        <v>0</v>
      </c>
      <c r="CW38" s="231">
        <f t="shared" si="10"/>
        <v>0</v>
      </c>
      <c r="CX38" s="404">
        <v>0.36807228508139289</v>
      </c>
      <c r="CY38" s="217">
        <f t="shared" si="11"/>
        <v>0</v>
      </c>
      <c r="CZ38" s="217">
        <f t="shared" si="12"/>
        <v>0</v>
      </c>
      <c r="DA38" s="217">
        <f t="shared" si="13"/>
        <v>0</v>
      </c>
      <c r="DB38" s="231">
        <f t="shared" si="14"/>
        <v>0</v>
      </c>
      <c r="DC38" s="413">
        <v>0.14983099055245833</v>
      </c>
      <c r="DD38" s="259">
        <f t="shared" si="15"/>
        <v>0</v>
      </c>
      <c r="DE38" s="413">
        <v>0.13677776366338218</v>
      </c>
      <c r="DF38" s="243">
        <f t="shared" si="16"/>
        <v>0</v>
      </c>
    </row>
    <row r="39" spans="2:110" ht="15" customHeight="1">
      <c r="B39" s="169" t="s">
        <v>145</v>
      </c>
      <c r="C39" s="170" t="s">
        <v>146</v>
      </c>
      <c r="D39" s="183">
        <f>入力①!K46</f>
        <v>0</v>
      </c>
      <c r="E39" s="183"/>
      <c r="F39" s="184">
        <f>IF(入力②!E36="",入力②!D36,入力②!E36)</f>
        <v>0.96476502732240432</v>
      </c>
      <c r="G39" s="400">
        <v>0.96476502732240432</v>
      </c>
      <c r="H39" s="182">
        <f t="shared" si="4"/>
        <v>0</v>
      </c>
      <c r="I39" s="404">
        <v>6.4952467127539094E-3</v>
      </c>
      <c r="J39" s="405">
        <v>2.7874161461947721E-2</v>
      </c>
      <c r="K39" s="405">
        <v>4.3480444472346032E-3</v>
      </c>
      <c r="L39" s="405">
        <v>1.4207306223566609E-2</v>
      </c>
      <c r="M39" s="405">
        <v>8.2396976991706734E-3</v>
      </c>
      <c r="N39" s="405">
        <v>7.5729596984522836E-3</v>
      </c>
      <c r="O39" s="405">
        <v>2.0320040640081278E-3</v>
      </c>
      <c r="P39" s="405">
        <v>4.1907226071937293E-3</v>
      </c>
      <c r="Q39" s="405">
        <v>1.0734711030714977E-2</v>
      </c>
      <c r="R39" s="405">
        <v>5.7229446056033884E-3</v>
      </c>
      <c r="S39" s="405">
        <v>5.7383990888648772E-3</v>
      </c>
      <c r="T39" s="405">
        <v>9.7708902245183978E-3</v>
      </c>
      <c r="U39" s="405">
        <v>5.417273077832096E-3</v>
      </c>
      <c r="V39" s="405">
        <v>6.5353364119950901E-3</v>
      </c>
      <c r="W39" s="405">
        <v>1.1182998414670723E-2</v>
      </c>
      <c r="X39" s="405">
        <v>5.4787626652351871E-3</v>
      </c>
      <c r="Y39" s="405">
        <v>6.7899102976960082E-3</v>
      </c>
      <c r="Z39" s="405">
        <v>7.6656324146742102E-3</v>
      </c>
      <c r="AA39" s="405">
        <v>9.150218845486828E-3</v>
      </c>
      <c r="AB39" s="405">
        <v>1.4626670777489617E-2</v>
      </c>
      <c r="AC39" s="405">
        <v>9.8567973284944023E-3</v>
      </c>
      <c r="AD39" s="405">
        <v>1.7322546794414917E-2</v>
      </c>
      <c r="AE39" s="405">
        <v>1.262941994577357E-2</v>
      </c>
      <c r="AF39" s="405">
        <v>1.7876872362391553E-2</v>
      </c>
      <c r="AG39" s="405">
        <v>1.6371028541061743E-2</v>
      </c>
      <c r="AH39" s="405">
        <v>7.4727043143315797E-2</v>
      </c>
      <c r="AI39" s="405">
        <v>6.8321403736691114E-2</v>
      </c>
      <c r="AJ39" s="405">
        <v>2.5013886059661344E-2</v>
      </c>
      <c r="AK39" s="405">
        <v>5.6024751233380715E-3</v>
      </c>
      <c r="AL39" s="405">
        <v>1.115621920984354E-2</v>
      </c>
      <c r="AM39" s="405">
        <v>6.8398723114419125E-3</v>
      </c>
      <c r="AN39" s="405">
        <v>7.2729934290618001E-3</v>
      </c>
      <c r="AO39" s="405">
        <v>2.2424082850623136E-2</v>
      </c>
      <c r="AP39" s="405">
        <v>8.1928381731006857E-3</v>
      </c>
      <c r="AQ39" s="405">
        <v>9.7114308527524538E-3</v>
      </c>
      <c r="AR39" s="405">
        <v>0</v>
      </c>
      <c r="AS39" s="405">
        <v>3.3217089229692062E-2</v>
      </c>
      <c r="AT39" s="217">
        <v>0</v>
      </c>
      <c r="AU39" s="409">
        <v>0.96476502732240432</v>
      </c>
      <c r="AV39" s="217">
        <f t="shared" si="5"/>
        <v>0</v>
      </c>
      <c r="AW39" s="413">
        <v>1.1141510803273176E-2</v>
      </c>
      <c r="AX39" s="405">
        <v>3.649615955832454E-2</v>
      </c>
      <c r="AY39" s="405">
        <v>9.4510748526490922E-3</v>
      </c>
      <c r="AZ39" s="405">
        <v>1.767962598983179E-2</v>
      </c>
      <c r="BA39" s="405">
        <v>1.4273084377310331E-2</v>
      </c>
      <c r="BB39" s="405">
        <v>1.1168129941724577E-2</v>
      </c>
      <c r="BC39" s="405">
        <v>7.0062561335237483E-3</v>
      </c>
      <c r="BD39" s="405">
        <v>7.7824115245642058E-3</v>
      </c>
      <c r="BE39" s="405">
        <v>1.8839301999476088E-2</v>
      </c>
      <c r="BF39" s="405">
        <v>1.0517600093199865E-2</v>
      </c>
      <c r="BG39" s="405">
        <v>9.1084921700567336E-3</v>
      </c>
      <c r="BH39" s="405">
        <v>1.3478945837740784E-2</v>
      </c>
      <c r="BI39" s="405">
        <v>8.4229311686640634E-3</v>
      </c>
      <c r="BJ39" s="405">
        <v>9.4142653528579198E-3</v>
      </c>
      <c r="BK39" s="405">
        <v>1.3768816013122505E-2</v>
      </c>
      <c r="BL39" s="405">
        <v>8.2137451219034697E-3</v>
      </c>
      <c r="BM39" s="405">
        <v>1.0227024469219264E-2</v>
      </c>
      <c r="BN39" s="405">
        <v>1.0521511671244557E-2</v>
      </c>
      <c r="BO39" s="405">
        <v>1.2559410482974119E-2</v>
      </c>
      <c r="BP39" s="405">
        <v>2.0575189751275529E-2</v>
      </c>
      <c r="BQ39" s="405">
        <v>1.5058798621065662E-2</v>
      </c>
      <c r="BR39" s="405">
        <v>2.5356878860242328E-2</v>
      </c>
      <c r="BS39" s="405">
        <v>1.9117845396086817E-2</v>
      </c>
      <c r="BT39" s="405">
        <v>2.2622785274295065E-2</v>
      </c>
      <c r="BU39" s="405">
        <v>2.2763552070469616E-2</v>
      </c>
      <c r="BV39" s="405">
        <v>1.0822755349891662</v>
      </c>
      <c r="BW39" s="405">
        <v>7.4600227995983273E-2</v>
      </c>
      <c r="BX39" s="405">
        <v>3.3038651271803214E-2</v>
      </c>
      <c r="BY39" s="405">
        <v>1.1306434048454429E-2</v>
      </c>
      <c r="BZ39" s="405">
        <v>1.5018120014208986E-2</v>
      </c>
      <c r="CA39" s="405">
        <v>1.0930165234393373E-2</v>
      </c>
      <c r="CB39" s="405">
        <v>1.1524543773453183E-2</v>
      </c>
      <c r="CC39" s="405">
        <v>2.803322172970131E-2</v>
      </c>
      <c r="CD39" s="405">
        <v>1.2134113084073372E-2</v>
      </c>
      <c r="CE39" s="405">
        <v>1.6506908559761717E-2</v>
      </c>
      <c r="CF39" s="405">
        <v>7.4324617406362767E-3</v>
      </c>
      <c r="CG39" s="414">
        <v>4.1947546927292904E-2</v>
      </c>
      <c r="CH39" s="230">
        <v>0</v>
      </c>
      <c r="CI39" s="231">
        <f t="shared" si="0"/>
        <v>0</v>
      </c>
      <c r="CJ39" s="404">
        <v>0.23057236294399056</v>
      </c>
      <c r="CK39" s="217">
        <f t="shared" si="1"/>
        <v>0</v>
      </c>
      <c r="CL39" s="245" t="s">
        <v>334</v>
      </c>
      <c r="CM39" s="242" t="s">
        <v>334</v>
      </c>
      <c r="CN39" s="413">
        <v>4.6275120024340061E-2</v>
      </c>
      <c r="CO39" s="243">
        <f t="shared" si="6"/>
        <v>0</v>
      </c>
      <c r="CP39" s="244">
        <f t="shared" si="7"/>
        <v>0</v>
      </c>
      <c r="CQ39" s="240">
        <v>0</v>
      </c>
      <c r="CR39" s="230">
        <f t="shared" si="2"/>
        <v>0</v>
      </c>
      <c r="CS39" s="404">
        <v>0.63054925970037479</v>
      </c>
      <c r="CT39" s="217">
        <f t="shared" si="3"/>
        <v>0</v>
      </c>
      <c r="CU39" s="217">
        <f t="shared" si="8"/>
        <v>0</v>
      </c>
      <c r="CV39" s="217">
        <f t="shared" si="9"/>
        <v>0</v>
      </c>
      <c r="CW39" s="231">
        <f t="shared" si="10"/>
        <v>0</v>
      </c>
      <c r="CX39" s="404">
        <v>0.23057236294399056</v>
      </c>
      <c r="CY39" s="217">
        <f t="shared" si="11"/>
        <v>0</v>
      </c>
      <c r="CZ39" s="217">
        <f t="shared" si="12"/>
        <v>0</v>
      </c>
      <c r="DA39" s="217">
        <f t="shared" si="13"/>
        <v>0</v>
      </c>
      <c r="DB39" s="231">
        <f t="shared" si="14"/>
        <v>0</v>
      </c>
      <c r="DC39" s="413">
        <v>4.3955912637872588E-2</v>
      </c>
      <c r="DD39" s="259">
        <f t="shared" si="15"/>
        <v>0</v>
      </c>
      <c r="DE39" s="413">
        <v>4.3322565097372208E-2</v>
      </c>
      <c r="DF39" s="243">
        <f t="shared" si="16"/>
        <v>0</v>
      </c>
    </row>
    <row r="40" spans="2:110" ht="15" customHeight="1">
      <c r="B40" s="169" t="s">
        <v>147</v>
      </c>
      <c r="C40" s="170" t="s">
        <v>148</v>
      </c>
      <c r="D40" s="183">
        <f>入力①!K47</f>
        <v>0</v>
      </c>
      <c r="E40" s="183"/>
      <c r="F40" s="184">
        <f>IF(入力②!E37="",入力②!D37,入力②!E37)</f>
        <v>0.9339803313302355</v>
      </c>
      <c r="G40" s="400">
        <v>0.9339803313302355</v>
      </c>
      <c r="H40" s="182">
        <f t="shared" si="4"/>
        <v>0</v>
      </c>
      <c r="I40" s="404">
        <v>7.3770326462511136E-4</v>
      </c>
      <c r="J40" s="405">
        <v>2.3912792042563035E-2</v>
      </c>
      <c r="K40" s="405">
        <v>3.852093665641283E-3</v>
      </c>
      <c r="L40" s="405">
        <v>4.2293426041253197E-3</v>
      </c>
      <c r="M40" s="405">
        <v>2.550127506375319E-3</v>
      </c>
      <c r="N40" s="405">
        <v>2.5738163681014296E-3</v>
      </c>
      <c r="O40" s="405">
        <v>1.4732029464058927E-3</v>
      </c>
      <c r="P40" s="405">
        <v>4.5760764101540731E-3</v>
      </c>
      <c r="Q40" s="405">
        <v>4.3943795793820462E-3</v>
      </c>
      <c r="R40" s="405">
        <v>1.784075848710368E-3</v>
      </c>
      <c r="S40" s="405">
        <v>1.7375814034985252E-3</v>
      </c>
      <c r="T40" s="405">
        <v>3.9617035325189833E-3</v>
      </c>
      <c r="U40" s="405">
        <v>3.5451729671231854E-3</v>
      </c>
      <c r="V40" s="405">
        <v>2.8029461623896653E-3</v>
      </c>
      <c r="W40" s="405">
        <v>2.270877072710913E-3</v>
      </c>
      <c r="X40" s="405">
        <v>1.6271891565456619E-3</v>
      </c>
      <c r="Y40" s="405">
        <v>3.1118749146743976E-3</v>
      </c>
      <c r="Z40" s="405">
        <v>2.8811305504132662E-3</v>
      </c>
      <c r="AA40" s="405">
        <v>8.6437085363503727E-4</v>
      </c>
      <c r="AB40" s="405">
        <v>5.2322312700629316E-3</v>
      </c>
      <c r="AC40" s="405">
        <v>4.5904076309504962E-3</v>
      </c>
      <c r="AD40" s="405">
        <v>6.9708358427991697E-3</v>
      </c>
      <c r="AE40" s="405">
        <v>1.1379121419440035E-3</v>
      </c>
      <c r="AF40" s="405">
        <v>1.3312564525185199E-3</v>
      </c>
      <c r="AG40" s="405">
        <v>3.4916592691365524E-2</v>
      </c>
      <c r="AH40" s="405">
        <v>1.7815389150238801E-2</v>
      </c>
      <c r="AI40" s="405">
        <v>3.8280888911096399E-2</v>
      </c>
      <c r="AJ40" s="405">
        <v>3.2872320370058744E-2</v>
      </c>
      <c r="AK40" s="405">
        <v>2.3056418372528906E-2</v>
      </c>
      <c r="AL40" s="405">
        <v>3.2661810064980043E-3</v>
      </c>
      <c r="AM40" s="405">
        <v>9.1868470937723108E-3</v>
      </c>
      <c r="AN40" s="405">
        <v>1.6402698879549728E-2</v>
      </c>
      <c r="AO40" s="405">
        <v>1.714718272775145E-2</v>
      </c>
      <c r="AP40" s="405">
        <v>9.5342103871634016E-3</v>
      </c>
      <c r="AQ40" s="405">
        <v>2.9756388508540992E-2</v>
      </c>
      <c r="AR40" s="405">
        <v>0</v>
      </c>
      <c r="AS40" s="405">
        <v>1.8985040864963849E-2</v>
      </c>
      <c r="AT40" s="217">
        <v>0</v>
      </c>
      <c r="AU40" s="409">
        <v>0.9339803313302355</v>
      </c>
      <c r="AV40" s="217">
        <f t="shared" si="5"/>
        <v>0</v>
      </c>
      <c r="AW40" s="413">
        <v>5.0428649536212664E-3</v>
      </c>
      <c r="AX40" s="405">
        <v>2.898766334170964E-2</v>
      </c>
      <c r="AY40" s="405">
        <v>8.1406089919383046E-3</v>
      </c>
      <c r="AZ40" s="405">
        <v>7.1034696874660349E-3</v>
      </c>
      <c r="BA40" s="405">
        <v>7.0686443764577424E-3</v>
      </c>
      <c r="BB40" s="405">
        <v>5.5315295431127417E-3</v>
      </c>
      <c r="BC40" s="405">
        <v>5.7224156430946216E-3</v>
      </c>
      <c r="BD40" s="405">
        <v>7.7330912445310387E-3</v>
      </c>
      <c r="BE40" s="405">
        <v>1.0640353479005002E-2</v>
      </c>
      <c r="BF40" s="405">
        <v>5.0677016827984757E-3</v>
      </c>
      <c r="BG40" s="405">
        <v>4.5043980732423902E-3</v>
      </c>
      <c r="BH40" s="405">
        <v>6.6383779115541074E-3</v>
      </c>
      <c r="BI40" s="405">
        <v>5.9827164052714977E-3</v>
      </c>
      <c r="BJ40" s="405">
        <v>5.2660013135214234E-3</v>
      </c>
      <c r="BK40" s="405">
        <v>4.4533572964916513E-3</v>
      </c>
      <c r="BL40" s="405">
        <v>3.84310277213218E-3</v>
      </c>
      <c r="BM40" s="405">
        <v>6.2725887090698419E-3</v>
      </c>
      <c r="BN40" s="405">
        <v>5.7370696069631967E-3</v>
      </c>
      <c r="BO40" s="405">
        <v>3.6023746934923471E-3</v>
      </c>
      <c r="BP40" s="405">
        <v>1.0506761522268572E-2</v>
      </c>
      <c r="BQ40" s="405">
        <v>8.9530194216321524E-3</v>
      </c>
      <c r="BR40" s="405">
        <v>1.1984875053215464E-2</v>
      </c>
      <c r="BS40" s="405">
        <v>5.5729660551926295E-3</v>
      </c>
      <c r="BT40" s="405">
        <v>5.0992994957884718E-3</v>
      </c>
      <c r="BU40" s="405">
        <v>3.7613824856174337E-2</v>
      </c>
      <c r="BV40" s="405">
        <v>2.220190577607602E-2</v>
      </c>
      <c r="BW40" s="405">
        <v>1.0390939475136312</v>
      </c>
      <c r="BX40" s="405">
        <v>3.7387059132854512E-2</v>
      </c>
      <c r="BY40" s="405">
        <v>2.78781354200584E-2</v>
      </c>
      <c r="BZ40" s="405">
        <v>6.0647910404124216E-3</v>
      </c>
      <c r="CA40" s="405">
        <v>1.2329972696817808E-2</v>
      </c>
      <c r="CB40" s="405">
        <v>1.9380581439609912E-2</v>
      </c>
      <c r="CC40" s="405">
        <v>2.1165457425754861E-2</v>
      </c>
      <c r="CD40" s="405">
        <v>1.2890026296731359E-2</v>
      </c>
      <c r="CE40" s="405">
        <v>3.3340042445223726E-2</v>
      </c>
      <c r="CF40" s="405">
        <v>8.4750564617370287E-3</v>
      </c>
      <c r="CG40" s="414">
        <v>2.4503907298410094E-2</v>
      </c>
      <c r="CH40" s="230">
        <v>0</v>
      </c>
      <c r="CI40" s="231">
        <f t="shared" si="0"/>
        <v>0</v>
      </c>
      <c r="CJ40" s="404">
        <v>3.6460567096520777E-2</v>
      </c>
      <c r="CK40" s="217">
        <f t="shared" si="1"/>
        <v>0</v>
      </c>
      <c r="CL40" s="245" t="s">
        <v>334</v>
      </c>
      <c r="CM40" s="242" t="s">
        <v>334</v>
      </c>
      <c r="CN40" s="413">
        <v>0.26591407580828419</v>
      </c>
      <c r="CO40" s="243">
        <f t="shared" si="6"/>
        <v>0</v>
      </c>
      <c r="CP40" s="244">
        <f t="shared" si="7"/>
        <v>0</v>
      </c>
      <c r="CQ40" s="240">
        <v>0</v>
      </c>
      <c r="CR40" s="230">
        <f t="shared" si="2"/>
        <v>0</v>
      </c>
      <c r="CS40" s="404">
        <v>0.84787092440147294</v>
      </c>
      <c r="CT40" s="217">
        <f t="shared" si="3"/>
        <v>0</v>
      </c>
      <c r="CU40" s="217">
        <f t="shared" si="8"/>
        <v>0</v>
      </c>
      <c r="CV40" s="217">
        <f t="shared" si="9"/>
        <v>0</v>
      </c>
      <c r="CW40" s="231">
        <f t="shared" si="10"/>
        <v>0</v>
      </c>
      <c r="CX40" s="404">
        <v>3.6460567096520777E-2</v>
      </c>
      <c r="CY40" s="217">
        <f t="shared" si="11"/>
        <v>0</v>
      </c>
      <c r="CZ40" s="217">
        <f t="shared" si="12"/>
        <v>0</v>
      </c>
      <c r="DA40" s="217">
        <f t="shared" si="13"/>
        <v>0</v>
      </c>
      <c r="DB40" s="231">
        <f t="shared" si="14"/>
        <v>0</v>
      </c>
      <c r="DC40" s="413">
        <v>8.7643325185953191E-3</v>
      </c>
      <c r="DD40" s="259">
        <f t="shared" si="15"/>
        <v>0</v>
      </c>
      <c r="DE40" s="413">
        <v>7.0744798237834102E-3</v>
      </c>
      <c r="DF40" s="243">
        <f t="shared" si="16"/>
        <v>0</v>
      </c>
    </row>
    <row r="41" spans="2:110" ht="15" customHeight="1">
      <c r="B41" s="169" t="s">
        <v>88</v>
      </c>
      <c r="C41" s="170" t="s">
        <v>89</v>
      </c>
      <c r="D41" s="185">
        <f>入力①!D48</f>
        <v>0</v>
      </c>
      <c r="E41" s="185">
        <f>入力①!K48-入力①!D48</f>
        <v>0</v>
      </c>
      <c r="F41" s="184">
        <f>IF(入力②!E38="",入力②!D38,入力②!E38)</f>
        <v>1</v>
      </c>
      <c r="G41" s="400">
        <v>0.70642806420327542</v>
      </c>
      <c r="H41" s="186">
        <f t="shared" si="4"/>
        <v>0</v>
      </c>
      <c r="I41" s="404">
        <v>6.7753434210412564E-2</v>
      </c>
      <c r="J41" s="405">
        <v>0.10933765132238414</v>
      </c>
      <c r="K41" s="405">
        <v>4.1011990708770166E-2</v>
      </c>
      <c r="L41" s="405">
        <v>2.118777459930743E-2</v>
      </c>
      <c r="M41" s="405">
        <v>3.8430492953219091E-2</v>
      </c>
      <c r="N41" s="405">
        <v>2.4818671590930725E-2</v>
      </c>
      <c r="O41" s="405">
        <v>5.4965709931419859E-2</v>
      </c>
      <c r="P41" s="405">
        <v>1.8586439674926541E-2</v>
      </c>
      <c r="Q41" s="405">
        <v>0.10060479818743262</v>
      </c>
      <c r="R41" s="405">
        <v>3.2785289947080139E-2</v>
      </c>
      <c r="S41" s="405">
        <v>3.0838419530999035E-2</v>
      </c>
      <c r="T41" s="405">
        <v>2.8814178176085916E-2</v>
      </c>
      <c r="U41" s="405">
        <v>2.1047132141657647E-2</v>
      </c>
      <c r="V41" s="405">
        <v>1.9199742795346933E-2</v>
      </c>
      <c r="W41" s="405">
        <v>1.9988002913578131E-2</v>
      </c>
      <c r="X41" s="405">
        <v>1.1866738240622694E-2</v>
      </c>
      <c r="Y41" s="405">
        <v>2.2160564714952258E-2</v>
      </c>
      <c r="Z41" s="405">
        <v>2.200610121763617E-2</v>
      </c>
      <c r="AA41" s="405">
        <v>1.7039667464970959E-2</v>
      </c>
      <c r="AB41" s="405">
        <v>9.3527267451350218E-2</v>
      </c>
      <c r="AC41" s="405">
        <v>4.7336332430239644E-2</v>
      </c>
      <c r="AD41" s="405">
        <v>3.1537739297840497E-2</v>
      </c>
      <c r="AE41" s="405">
        <v>2.2126069426688957E-2</v>
      </c>
      <c r="AF41" s="405">
        <v>6.620057597217946E-2</v>
      </c>
      <c r="AG41" s="405">
        <v>5.641465455100312E-2</v>
      </c>
      <c r="AH41" s="405">
        <v>3.7453146223615501E-2</v>
      </c>
      <c r="AI41" s="405">
        <v>2.3442802476692525E-3</v>
      </c>
      <c r="AJ41" s="405">
        <v>8.9981666605513183E-2</v>
      </c>
      <c r="AK41" s="405">
        <v>2.4412678276795313E-2</v>
      </c>
      <c r="AL41" s="405">
        <v>3.525857358660367E-2</v>
      </c>
      <c r="AM41" s="405">
        <v>2.987605894243894E-2</v>
      </c>
      <c r="AN41" s="405">
        <v>1.7770959709498508E-2</v>
      </c>
      <c r="AO41" s="405">
        <v>4.3290328242934877E-2</v>
      </c>
      <c r="AP41" s="405">
        <v>1.8157625803555337E-2</v>
      </c>
      <c r="AQ41" s="405">
        <v>4.1767009033217999E-2</v>
      </c>
      <c r="AR41" s="405">
        <v>6.1516512106080314E-2</v>
      </c>
      <c r="AS41" s="405">
        <v>0.12170623005560867</v>
      </c>
      <c r="AT41" s="217">
        <v>0</v>
      </c>
      <c r="AU41" s="409">
        <v>0.70642806420327542</v>
      </c>
      <c r="AV41" s="217">
        <f t="shared" si="5"/>
        <v>0</v>
      </c>
      <c r="AW41" s="413">
        <v>6.0263154616415786E-2</v>
      </c>
      <c r="AX41" s="405">
        <v>8.9639859104285943E-2</v>
      </c>
      <c r="AY41" s="405">
        <v>4.439761577126132E-2</v>
      </c>
      <c r="AZ41" s="405">
        <v>2.0573270687975747E-2</v>
      </c>
      <c r="BA41" s="405">
        <v>3.9441296165333858E-2</v>
      </c>
      <c r="BB41" s="405">
        <v>2.4031709237831697E-2</v>
      </c>
      <c r="BC41" s="405">
        <v>5.0417184431934152E-2</v>
      </c>
      <c r="BD41" s="405">
        <v>1.9646484511675135E-2</v>
      </c>
      <c r="BE41" s="405">
        <v>8.8396592214757999E-2</v>
      </c>
      <c r="BF41" s="405">
        <v>3.297372984038182E-2</v>
      </c>
      <c r="BG41" s="405">
        <v>2.8718076423714045E-2</v>
      </c>
      <c r="BH41" s="405">
        <v>2.735152166140882E-2</v>
      </c>
      <c r="BI41" s="405">
        <v>2.0632087885600826E-2</v>
      </c>
      <c r="BJ41" s="405">
        <v>1.8964006959418502E-2</v>
      </c>
      <c r="BK41" s="405">
        <v>1.8722881508830082E-2</v>
      </c>
      <c r="BL41" s="405">
        <v>1.4181383828735766E-2</v>
      </c>
      <c r="BM41" s="405">
        <v>2.2365560778406787E-2</v>
      </c>
      <c r="BN41" s="405">
        <v>2.0732832181912707E-2</v>
      </c>
      <c r="BO41" s="405">
        <v>1.8515942554305109E-2</v>
      </c>
      <c r="BP41" s="405">
        <v>7.7732421697733881E-2</v>
      </c>
      <c r="BQ41" s="405">
        <v>4.439885742687727E-2</v>
      </c>
      <c r="BR41" s="405">
        <v>3.6642779179610008E-2</v>
      </c>
      <c r="BS41" s="405">
        <v>2.6957950214342073E-2</v>
      </c>
      <c r="BT41" s="405">
        <v>5.4899055890228338E-2</v>
      </c>
      <c r="BU41" s="405">
        <v>4.7162056782829441E-2</v>
      </c>
      <c r="BV41" s="405">
        <v>3.5449836077609466E-2</v>
      </c>
      <c r="BW41" s="405">
        <v>5.5765141929053682E-3</v>
      </c>
      <c r="BX41" s="405">
        <v>1.0741946312447588</v>
      </c>
      <c r="BY41" s="405">
        <v>2.5625234686510186E-2</v>
      </c>
      <c r="BZ41" s="405">
        <v>3.2103628931344649E-2</v>
      </c>
      <c r="CA41" s="405">
        <v>2.8190647159184991E-2</v>
      </c>
      <c r="CB41" s="405">
        <v>1.8729208939178125E-2</v>
      </c>
      <c r="CC41" s="405">
        <v>3.9269335361437188E-2</v>
      </c>
      <c r="CD41" s="405">
        <v>1.8912027780872212E-2</v>
      </c>
      <c r="CE41" s="405">
        <v>3.9655035928494467E-2</v>
      </c>
      <c r="CF41" s="405">
        <v>6.1703038491216451E-2</v>
      </c>
      <c r="CG41" s="414">
        <v>0.10040710656384794</v>
      </c>
      <c r="CH41" s="230">
        <v>0</v>
      </c>
      <c r="CI41" s="231">
        <f t="shared" si="0"/>
        <v>0</v>
      </c>
      <c r="CJ41" s="404">
        <v>0.24862056705733204</v>
      </c>
      <c r="CK41" s="217">
        <f t="shared" si="1"/>
        <v>0</v>
      </c>
      <c r="CL41" s="245" t="s">
        <v>334</v>
      </c>
      <c r="CM41" s="242" t="s">
        <v>334</v>
      </c>
      <c r="CN41" s="413">
        <v>2.6572950561832516E-2</v>
      </c>
      <c r="CO41" s="243">
        <f t="shared" si="6"/>
        <v>0</v>
      </c>
      <c r="CP41" s="244">
        <f t="shared" si="7"/>
        <v>0</v>
      </c>
      <c r="CQ41" s="240">
        <v>0</v>
      </c>
      <c r="CR41" s="230">
        <f t="shared" si="2"/>
        <v>0</v>
      </c>
      <c r="CS41" s="404">
        <v>0.48862355303462596</v>
      </c>
      <c r="CT41" s="217">
        <f t="shared" si="3"/>
        <v>0</v>
      </c>
      <c r="CU41" s="217">
        <f t="shared" si="8"/>
        <v>0</v>
      </c>
      <c r="CV41" s="217">
        <f t="shared" si="9"/>
        <v>0</v>
      </c>
      <c r="CW41" s="231">
        <f t="shared" si="10"/>
        <v>0</v>
      </c>
      <c r="CX41" s="404">
        <v>0.24862056705733204</v>
      </c>
      <c r="CY41" s="217">
        <f t="shared" si="11"/>
        <v>0</v>
      </c>
      <c r="CZ41" s="217">
        <f t="shared" si="12"/>
        <v>0</v>
      </c>
      <c r="DA41" s="217">
        <f t="shared" si="13"/>
        <v>0</v>
      </c>
      <c r="DB41" s="231">
        <f t="shared" si="14"/>
        <v>0</v>
      </c>
      <c r="DC41" s="413">
        <v>6.7795602262763474E-2</v>
      </c>
      <c r="DD41" s="259">
        <f t="shared" si="15"/>
        <v>0</v>
      </c>
      <c r="DE41" s="413">
        <v>6.4497109548674589E-2</v>
      </c>
      <c r="DF41" s="243">
        <f t="shared" si="16"/>
        <v>0</v>
      </c>
    </row>
    <row r="42" spans="2:110" ht="15" customHeight="1">
      <c r="B42" s="169" t="s">
        <v>149</v>
      </c>
      <c r="C42" s="170" t="s">
        <v>150</v>
      </c>
      <c r="D42" s="183">
        <f>入力①!K49</f>
        <v>0</v>
      </c>
      <c r="E42" s="183"/>
      <c r="F42" s="184">
        <f>IF(入力②!E39="",入力②!D39,入力②!E39)</f>
        <v>0.49767822585715848</v>
      </c>
      <c r="G42" s="400">
        <v>0.49767822585715848</v>
      </c>
      <c r="H42" s="182">
        <f t="shared" si="4"/>
        <v>0</v>
      </c>
      <c r="I42" s="404">
        <v>2.8441918835350969E-3</v>
      </c>
      <c r="J42" s="405">
        <v>1.5402112730357005E-2</v>
      </c>
      <c r="K42" s="405">
        <v>4.7159269257329396E-3</v>
      </c>
      <c r="L42" s="405">
        <v>3.6134189239128947E-3</v>
      </c>
      <c r="M42" s="405">
        <v>5.4645589422328261E-3</v>
      </c>
      <c r="N42" s="405">
        <v>8.1916655561689727E-3</v>
      </c>
      <c r="O42" s="405">
        <v>2.5400050800101601E-3</v>
      </c>
      <c r="P42" s="405">
        <v>3.8397753937834175E-3</v>
      </c>
      <c r="Q42" s="405">
        <v>5.7647682216009797E-3</v>
      </c>
      <c r="R42" s="405">
        <v>3.5588837709339288E-3</v>
      </c>
      <c r="S42" s="405">
        <v>2.4384545746575941E-3</v>
      </c>
      <c r="T42" s="405">
        <v>6.7580715336733868E-3</v>
      </c>
      <c r="U42" s="405">
        <v>5.9770372305357564E-3</v>
      </c>
      <c r="V42" s="405">
        <v>8.8209504881042854E-3</v>
      </c>
      <c r="W42" s="405">
        <v>4.5917420055129471E-3</v>
      </c>
      <c r="X42" s="405">
        <v>4.9486680534120645E-3</v>
      </c>
      <c r="Y42" s="405">
        <v>7.0268143234583167E-3</v>
      </c>
      <c r="Z42" s="405">
        <v>3.6372643600239875E-2</v>
      </c>
      <c r="AA42" s="405">
        <v>4.4870206733283787E-3</v>
      </c>
      <c r="AB42" s="405">
        <v>6.0302145486860479E-3</v>
      </c>
      <c r="AC42" s="405">
        <v>8.1882533586903079E-3</v>
      </c>
      <c r="AD42" s="405">
        <v>1.1582554631838349E-2</v>
      </c>
      <c r="AE42" s="405">
        <v>3.0302178891027352E-2</v>
      </c>
      <c r="AF42" s="405">
        <v>7.779246889206861E-3</v>
      </c>
      <c r="AG42" s="405">
        <v>3.9979735402687462E-2</v>
      </c>
      <c r="AH42" s="405">
        <v>5.6276314793644221E-2</v>
      </c>
      <c r="AI42" s="405">
        <v>1.7099782505201415E-3</v>
      </c>
      <c r="AJ42" s="405">
        <v>8.3139223721818249E-3</v>
      </c>
      <c r="AK42" s="405">
        <v>0.19253791919138358</v>
      </c>
      <c r="AL42" s="405">
        <v>2.6795540615575927E-2</v>
      </c>
      <c r="AM42" s="405">
        <v>3.0834817288833815E-2</v>
      </c>
      <c r="AN42" s="405">
        <v>1.3334568153878557E-2</v>
      </c>
      <c r="AO42" s="405">
        <v>6.3728716868527296E-2</v>
      </c>
      <c r="AP42" s="405">
        <v>6.0972543416538696E-2</v>
      </c>
      <c r="AQ42" s="405">
        <v>2.3920230624436826E-2</v>
      </c>
      <c r="AR42" s="405">
        <v>0</v>
      </c>
      <c r="AS42" s="405">
        <v>4.4338822388883654E-2</v>
      </c>
      <c r="AT42" s="217">
        <v>0</v>
      </c>
      <c r="AU42" s="409">
        <v>0.49767822585715848</v>
      </c>
      <c r="AV42" s="217">
        <f t="shared" si="5"/>
        <v>0</v>
      </c>
      <c r="AW42" s="413">
        <v>4.9526686446833982E-3</v>
      </c>
      <c r="AX42" s="405">
        <v>1.4029202464941277E-2</v>
      </c>
      <c r="AY42" s="405">
        <v>6.3656175997722358E-3</v>
      </c>
      <c r="AZ42" s="405">
        <v>4.787236199228803E-3</v>
      </c>
      <c r="BA42" s="405">
        <v>6.7870092264971761E-3</v>
      </c>
      <c r="BB42" s="405">
        <v>7.3361122470089017E-3</v>
      </c>
      <c r="BC42" s="405">
        <v>4.1807837107137417E-3</v>
      </c>
      <c r="BD42" s="405">
        <v>5.2803707163774846E-3</v>
      </c>
      <c r="BE42" s="405">
        <v>8.1710897081189483E-3</v>
      </c>
      <c r="BF42" s="405">
        <v>4.7920613138021711E-3</v>
      </c>
      <c r="BG42" s="405">
        <v>3.5459705831356486E-3</v>
      </c>
      <c r="BH42" s="405">
        <v>6.345062986138828E-3</v>
      </c>
      <c r="BI42" s="405">
        <v>5.8319646279923814E-3</v>
      </c>
      <c r="BJ42" s="405">
        <v>7.4451982561340221E-3</v>
      </c>
      <c r="BK42" s="405">
        <v>4.7487090097411561E-3</v>
      </c>
      <c r="BL42" s="405">
        <v>5.1875269816758019E-3</v>
      </c>
      <c r="BM42" s="405">
        <v>7.0221447041299906E-3</v>
      </c>
      <c r="BN42" s="405">
        <v>2.2566106992100942E-2</v>
      </c>
      <c r="BO42" s="405">
        <v>5.175888442908904E-3</v>
      </c>
      <c r="BP42" s="405">
        <v>7.4495080174370653E-3</v>
      </c>
      <c r="BQ42" s="405">
        <v>9.5274755249780702E-3</v>
      </c>
      <c r="BR42" s="405">
        <v>1.1557031206190191E-2</v>
      </c>
      <c r="BS42" s="405">
        <v>2.4176794369641985E-2</v>
      </c>
      <c r="BT42" s="405">
        <v>7.8460468314596101E-3</v>
      </c>
      <c r="BU42" s="405">
        <v>2.5820560922755736E-2</v>
      </c>
      <c r="BV42" s="405">
        <v>3.7722439047164359E-2</v>
      </c>
      <c r="BW42" s="405">
        <v>4.2512547046757009E-3</v>
      </c>
      <c r="BX42" s="405">
        <v>1.1246164255354787E-2</v>
      </c>
      <c r="BY42" s="405">
        <v>1.111419904871322</v>
      </c>
      <c r="BZ42" s="405">
        <v>1.8260511060713285E-2</v>
      </c>
      <c r="CA42" s="405">
        <v>2.0847114707724781E-2</v>
      </c>
      <c r="CB42" s="405">
        <v>1.0639412906680117E-2</v>
      </c>
      <c r="CC42" s="405">
        <v>3.944073731845292E-2</v>
      </c>
      <c r="CD42" s="405">
        <v>3.8738542857026485E-2</v>
      </c>
      <c r="CE42" s="405">
        <v>1.7038053719616388E-2</v>
      </c>
      <c r="CF42" s="405">
        <v>5.4488178859391501E-3</v>
      </c>
      <c r="CG42" s="414">
        <v>3.0211515947130761E-2</v>
      </c>
      <c r="CH42" s="230">
        <v>0</v>
      </c>
      <c r="CI42" s="231">
        <f t="shared" si="0"/>
        <v>0</v>
      </c>
      <c r="CJ42" s="404">
        <v>0.15965524485080121</v>
      </c>
      <c r="CK42" s="217">
        <f t="shared" si="1"/>
        <v>0</v>
      </c>
      <c r="CL42" s="245" t="s">
        <v>334</v>
      </c>
      <c r="CM42" s="242" t="s">
        <v>334</v>
      </c>
      <c r="CN42" s="413">
        <v>5.4862898082876525E-2</v>
      </c>
      <c r="CO42" s="243">
        <f t="shared" si="6"/>
        <v>0</v>
      </c>
      <c r="CP42" s="244">
        <f t="shared" si="7"/>
        <v>0</v>
      </c>
      <c r="CQ42" s="240">
        <v>0</v>
      </c>
      <c r="CR42" s="230">
        <f t="shared" si="2"/>
        <v>0</v>
      </c>
      <c r="CS42" s="404">
        <v>0.51396743752536611</v>
      </c>
      <c r="CT42" s="217">
        <f t="shared" si="3"/>
        <v>0</v>
      </c>
      <c r="CU42" s="217">
        <f t="shared" si="8"/>
        <v>0</v>
      </c>
      <c r="CV42" s="217">
        <f t="shared" si="9"/>
        <v>0</v>
      </c>
      <c r="CW42" s="231">
        <f t="shared" si="10"/>
        <v>0</v>
      </c>
      <c r="CX42" s="404">
        <v>0.15965524485080121</v>
      </c>
      <c r="CY42" s="217">
        <f t="shared" si="11"/>
        <v>0</v>
      </c>
      <c r="CZ42" s="217">
        <f t="shared" si="12"/>
        <v>0</v>
      </c>
      <c r="DA42" s="217">
        <f t="shared" si="13"/>
        <v>0</v>
      </c>
      <c r="DB42" s="231">
        <f t="shared" si="14"/>
        <v>0</v>
      </c>
      <c r="DC42" s="413">
        <v>2.9280937512109462E-2</v>
      </c>
      <c r="DD42" s="259">
        <f t="shared" si="15"/>
        <v>0</v>
      </c>
      <c r="DE42" s="413">
        <v>2.7110921665283214E-2</v>
      </c>
      <c r="DF42" s="243">
        <f t="shared" si="16"/>
        <v>0</v>
      </c>
    </row>
    <row r="43" spans="2:110" ht="15" customHeight="1">
      <c r="B43" s="169" t="s">
        <v>152</v>
      </c>
      <c r="C43" s="170" t="s">
        <v>153</v>
      </c>
      <c r="D43" s="183">
        <f>入力①!K50</f>
        <v>0</v>
      </c>
      <c r="E43" s="183"/>
      <c r="F43" s="184">
        <f>IF(入力②!E40="",入力②!D40,入力②!E40)</f>
        <v>1</v>
      </c>
      <c r="G43" s="400">
        <v>1</v>
      </c>
      <c r="H43" s="182">
        <f t="shared" si="4"/>
        <v>0</v>
      </c>
      <c r="I43" s="404">
        <v>0</v>
      </c>
      <c r="J43" s="405">
        <v>0</v>
      </c>
      <c r="K43" s="405">
        <v>0</v>
      </c>
      <c r="L43" s="405">
        <v>0</v>
      </c>
      <c r="M43" s="405">
        <v>0</v>
      </c>
      <c r="N43" s="405">
        <v>0</v>
      </c>
      <c r="O43" s="405">
        <v>0</v>
      </c>
      <c r="P43" s="405">
        <v>0</v>
      </c>
      <c r="Q43" s="405">
        <v>0</v>
      </c>
      <c r="R43" s="405">
        <v>0</v>
      </c>
      <c r="S43" s="405">
        <v>0</v>
      </c>
      <c r="T43" s="405">
        <v>0</v>
      </c>
      <c r="U43" s="405">
        <v>0</v>
      </c>
      <c r="V43" s="405">
        <v>0</v>
      </c>
      <c r="W43" s="405">
        <v>0</v>
      </c>
      <c r="X43" s="405">
        <v>0</v>
      </c>
      <c r="Y43" s="405">
        <v>0</v>
      </c>
      <c r="Z43" s="405">
        <v>0</v>
      </c>
      <c r="AA43" s="405">
        <v>0</v>
      </c>
      <c r="AB43" s="405">
        <v>0</v>
      </c>
      <c r="AC43" s="405">
        <v>0</v>
      </c>
      <c r="AD43" s="405">
        <v>0</v>
      </c>
      <c r="AE43" s="405">
        <v>0</v>
      </c>
      <c r="AF43" s="405">
        <v>0</v>
      </c>
      <c r="AG43" s="405">
        <v>0</v>
      </c>
      <c r="AH43" s="405">
        <v>0</v>
      </c>
      <c r="AI43" s="405">
        <v>0</v>
      </c>
      <c r="AJ43" s="405">
        <v>0</v>
      </c>
      <c r="AK43" s="405">
        <v>0</v>
      </c>
      <c r="AL43" s="405">
        <v>0</v>
      </c>
      <c r="AM43" s="405">
        <v>0</v>
      </c>
      <c r="AN43" s="405">
        <v>0</v>
      </c>
      <c r="AO43" s="405">
        <v>0</v>
      </c>
      <c r="AP43" s="405">
        <v>0</v>
      </c>
      <c r="AQ43" s="405">
        <v>0</v>
      </c>
      <c r="AR43" s="405">
        <v>0</v>
      </c>
      <c r="AS43" s="405">
        <v>0.1095477251612382</v>
      </c>
      <c r="AT43" s="217">
        <v>0</v>
      </c>
      <c r="AU43" s="409">
        <v>1</v>
      </c>
      <c r="AV43" s="217">
        <f t="shared" si="5"/>
        <v>0</v>
      </c>
      <c r="AW43" s="413">
        <v>5.4137633820724226E-4</v>
      </c>
      <c r="AX43" s="405">
        <v>1.006811537766268E-3</v>
      </c>
      <c r="AY43" s="405">
        <v>4.089648862991325E-4</v>
      </c>
      <c r="AZ43" s="405">
        <v>2.640530102488405E-4</v>
      </c>
      <c r="BA43" s="405">
        <v>3.0616688572025671E-4</v>
      </c>
      <c r="BB43" s="405">
        <v>1.6311955024488111E-4</v>
      </c>
      <c r="BC43" s="405">
        <v>1.2405058137182077E-3</v>
      </c>
      <c r="BD43" s="405">
        <v>2.217560059519147E-4</v>
      </c>
      <c r="BE43" s="405">
        <v>8.8261059065899766E-4</v>
      </c>
      <c r="BF43" s="405">
        <v>8.171202950779772E-4</v>
      </c>
      <c r="BG43" s="405">
        <v>3.9789983756995546E-4</v>
      </c>
      <c r="BH43" s="405">
        <v>4.9350728166629111E-4</v>
      </c>
      <c r="BI43" s="405">
        <v>6.0507585037108882E-4</v>
      </c>
      <c r="BJ43" s="405">
        <v>4.5336852362215567E-4</v>
      </c>
      <c r="BK43" s="405">
        <v>1.9683902788938454E-4</v>
      </c>
      <c r="BL43" s="405">
        <v>1.0268621887787385E-4</v>
      </c>
      <c r="BM43" s="405">
        <v>3.5744655972017183E-4</v>
      </c>
      <c r="BN43" s="405">
        <v>2.1259216304677034E-4</v>
      </c>
      <c r="BO43" s="405">
        <v>6.1174370204380155E-4</v>
      </c>
      <c r="BP43" s="405">
        <v>3.00635632076857E-4</v>
      </c>
      <c r="BQ43" s="405">
        <v>1.232554706760914E-3</v>
      </c>
      <c r="BR43" s="405">
        <v>4.377900829021377E-4</v>
      </c>
      <c r="BS43" s="405">
        <v>7.257155468637196E-4</v>
      </c>
      <c r="BT43" s="405">
        <v>5.674778273342335E-4</v>
      </c>
      <c r="BU43" s="405">
        <v>4.253294794555252E-4</v>
      </c>
      <c r="BV43" s="405">
        <v>9.5927718272691923E-4</v>
      </c>
      <c r="BW43" s="405">
        <v>2.7336418882677958E-4</v>
      </c>
      <c r="BX43" s="405">
        <v>3.1716399315751784E-4</v>
      </c>
      <c r="BY43" s="405">
        <v>4.8913217226415659E-4</v>
      </c>
      <c r="BZ43" s="405">
        <v>1.0001153323735283</v>
      </c>
      <c r="CA43" s="405">
        <v>5.9902449657664219E-4</v>
      </c>
      <c r="CB43" s="405">
        <v>3.07591823982967E-4</v>
      </c>
      <c r="CC43" s="405">
        <v>1.1188275771380884E-3</v>
      </c>
      <c r="CD43" s="405">
        <v>4.3849603178204821E-4</v>
      </c>
      <c r="CE43" s="405">
        <v>5.1789571507119278E-4</v>
      </c>
      <c r="CF43" s="405">
        <v>1.7966382072448375E-4</v>
      </c>
      <c r="CG43" s="414">
        <v>0.10968290602038627</v>
      </c>
      <c r="CH43" s="230">
        <v>0</v>
      </c>
      <c r="CI43" s="231">
        <f t="shared" si="0"/>
        <v>0</v>
      </c>
      <c r="CJ43" s="404">
        <v>0.34679483129903566</v>
      </c>
      <c r="CK43" s="217">
        <f t="shared" si="1"/>
        <v>0</v>
      </c>
      <c r="CL43" s="245" t="s">
        <v>334</v>
      </c>
      <c r="CM43" s="242" t="s">
        <v>334</v>
      </c>
      <c r="CN43" s="413">
        <v>4.0446440696029441E-3</v>
      </c>
      <c r="CO43" s="243">
        <f t="shared" si="6"/>
        <v>0</v>
      </c>
      <c r="CP43" s="244">
        <f t="shared" si="7"/>
        <v>0</v>
      </c>
      <c r="CQ43" s="240">
        <v>0</v>
      </c>
      <c r="CR43" s="230">
        <f t="shared" si="2"/>
        <v>0</v>
      </c>
      <c r="CS43" s="404">
        <v>0.72859000063173507</v>
      </c>
      <c r="CT43" s="217">
        <f t="shared" si="3"/>
        <v>0</v>
      </c>
      <c r="CU43" s="217">
        <f t="shared" si="8"/>
        <v>0</v>
      </c>
      <c r="CV43" s="217">
        <f t="shared" si="9"/>
        <v>0</v>
      </c>
      <c r="CW43" s="231">
        <f t="shared" si="10"/>
        <v>0</v>
      </c>
      <c r="CX43" s="404">
        <v>0.34679483129903566</v>
      </c>
      <c r="CY43" s="217">
        <f t="shared" si="11"/>
        <v>0</v>
      </c>
      <c r="CZ43" s="217">
        <f t="shared" si="12"/>
        <v>0</v>
      </c>
      <c r="DA43" s="217">
        <f t="shared" si="13"/>
        <v>0</v>
      </c>
      <c r="DB43" s="231">
        <f t="shared" si="14"/>
        <v>0</v>
      </c>
      <c r="DC43" s="413">
        <v>4.1467309928104122E-2</v>
      </c>
      <c r="DD43" s="259">
        <f t="shared" si="15"/>
        <v>0</v>
      </c>
      <c r="DE43" s="413">
        <v>4.1467309928104122E-2</v>
      </c>
      <c r="DF43" s="243">
        <f t="shared" si="16"/>
        <v>0</v>
      </c>
    </row>
    <row r="44" spans="2:110" ht="15" customHeight="1">
      <c r="B44" s="169" t="s">
        <v>154</v>
      </c>
      <c r="C44" s="170" t="s">
        <v>155</v>
      </c>
      <c r="D44" s="183">
        <f>入力①!K51</f>
        <v>0</v>
      </c>
      <c r="E44" s="183"/>
      <c r="F44" s="184">
        <f>IF(入力②!E41="",入力②!D41,入力②!E41)</f>
        <v>0.85839879990377954</v>
      </c>
      <c r="G44" s="400">
        <v>0.85839879990377954</v>
      </c>
      <c r="H44" s="182">
        <f t="shared" si="4"/>
        <v>0</v>
      </c>
      <c r="I44" s="404">
        <v>1.1526613509767365E-5</v>
      </c>
      <c r="J44" s="405">
        <v>5.7830210501966227E-5</v>
      </c>
      <c r="K44" s="405">
        <v>2.1093602862703247E-4</v>
      </c>
      <c r="L44" s="405">
        <v>6.8435964468047247E-5</v>
      </c>
      <c r="M44" s="405">
        <v>2.1786803625895579E-4</v>
      </c>
      <c r="N44" s="405">
        <v>2.7603799805821547E-4</v>
      </c>
      <c r="O44" s="405">
        <v>0</v>
      </c>
      <c r="P44" s="405">
        <v>1.8579558357016536E-4</v>
      </c>
      <c r="Q44" s="405">
        <v>5.7556322973195196E-4</v>
      </c>
      <c r="R44" s="405">
        <v>2.1779627243996702E-4</v>
      </c>
      <c r="S44" s="405">
        <v>2.9203048798294542E-5</v>
      </c>
      <c r="T44" s="405">
        <v>4.0447856154305294E-4</v>
      </c>
      <c r="U44" s="405">
        <v>6.2817977136744158E-4</v>
      </c>
      <c r="V44" s="405">
        <v>3.4196527737183607E-4</v>
      </c>
      <c r="W44" s="405">
        <v>2.8564491480640418E-4</v>
      </c>
      <c r="X44" s="405">
        <v>1.4024022008991479E-3</v>
      </c>
      <c r="Y44" s="405">
        <v>1.5860523758663059E-3</v>
      </c>
      <c r="Z44" s="405">
        <v>4.6932443355148228E-4</v>
      </c>
      <c r="AA44" s="405">
        <v>2.1471632669914939E-4</v>
      </c>
      <c r="AB44" s="405">
        <v>3.6271967210141641E-5</v>
      </c>
      <c r="AC44" s="405">
        <v>1.5676054711725001E-4</v>
      </c>
      <c r="AD44" s="405">
        <v>6.3514689908922826E-4</v>
      </c>
      <c r="AE44" s="405">
        <v>1.1238638438953121E-4</v>
      </c>
      <c r="AF44" s="405">
        <v>1.9017949321693142E-4</v>
      </c>
      <c r="AG44" s="405">
        <v>2.1948302727226946E-4</v>
      </c>
      <c r="AH44" s="405">
        <v>2.1709082363063491E-4</v>
      </c>
      <c r="AI44" s="405">
        <v>6.9398467959421326E-7</v>
      </c>
      <c r="AJ44" s="405">
        <v>5.1115882489141033E-4</v>
      </c>
      <c r="AK44" s="405">
        <v>5.1823404763021623E-3</v>
      </c>
      <c r="AL44" s="405">
        <v>8.8664567533030327E-5</v>
      </c>
      <c r="AM44" s="405">
        <v>1.3677009221039617E-6</v>
      </c>
      <c r="AN44" s="405">
        <v>9.4852142687497295E-5</v>
      </c>
      <c r="AO44" s="405">
        <v>0</v>
      </c>
      <c r="AP44" s="405">
        <v>4.5108092154321476E-4</v>
      </c>
      <c r="AQ44" s="405">
        <v>4.409185214639136E-4</v>
      </c>
      <c r="AR44" s="405">
        <v>0</v>
      </c>
      <c r="AS44" s="405">
        <v>2.4505513740591634E-3</v>
      </c>
      <c r="AT44" s="217">
        <v>0</v>
      </c>
      <c r="AU44" s="409">
        <v>0.85839879990377954</v>
      </c>
      <c r="AV44" s="217">
        <f t="shared" si="5"/>
        <v>0</v>
      </c>
      <c r="AW44" s="413">
        <v>1.1272939045732977E-4</v>
      </c>
      <c r="AX44" s="405">
        <v>2.5340095879883176E-4</v>
      </c>
      <c r="AY44" s="405">
        <v>2.9027582552573647E-4</v>
      </c>
      <c r="AZ44" s="405">
        <v>1.3165486360924457E-4</v>
      </c>
      <c r="BA44" s="405">
        <v>3.3370565555417714E-4</v>
      </c>
      <c r="BB44" s="405">
        <v>3.3680793694352965E-4</v>
      </c>
      <c r="BC44" s="405">
        <v>1.0028927455389604E-4</v>
      </c>
      <c r="BD44" s="405">
        <v>2.5381383229708165E-4</v>
      </c>
      <c r="BE44" s="405">
        <v>6.9557918220058328E-4</v>
      </c>
      <c r="BF44" s="405">
        <v>3.2169953082987235E-4</v>
      </c>
      <c r="BG44" s="405">
        <v>9.5620952899440001E-5</v>
      </c>
      <c r="BH44" s="405">
        <v>4.5344623839130635E-4</v>
      </c>
      <c r="BI44" s="405">
        <v>6.3580517907505321E-4</v>
      </c>
      <c r="BJ44" s="405">
        <v>3.9171543273752669E-4</v>
      </c>
      <c r="BK44" s="405">
        <v>3.1757198691924983E-4</v>
      </c>
      <c r="BL44" s="405">
        <v>1.294087118551351E-3</v>
      </c>
      <c r="BM44" s="405">
        <v>1.4781314770766177E-3</v>
      </c>
      <c r="BN44" s="405">
        <v>5.641068418392347E-4</v>
      </c>
      <c r="BO44" s="405">
        <v>2.8180207775944851E-4</v>
      </c>
      <c r="BP44" s="405">
        <v>1.6242445496477876E-4</v>
      </c>
      <c r="BQ44" s="405">
        <v>3.0029188666959837E-4</v>
      </c>
      <c r="BR44" s="405">
        <v>7.2801795624100594E-4</v>
      </c>
      <c r="BS44" s="405">
        <v>3.3204697246754417E-4</v>
      </c>
      <c r="BT44" s="405">
        <v>2.9208852536320338E-4</v>
      </c>
      <c r="BU44" s="405">
        <v>3.8275451175030469E-4</v>
      </c>
      <c r="BV44" s="405">
        <v>4.5128233024617395E-4</v>
      </c>
      <c r="BW44" s="405">
        <v>5.5045074173636579E-5</v>
      </c>
      <c r="BX44" s="405">
        <v>6.0112430414336411E-4</v>
      </c>
      <c r="BY44" s="405">
        <v>5.0301774667062885E-3</v>
      </c>
      <c r="BZ44" s="405">
        <v>2.2264148659012904E-4</v>
      </c>
      <c r="CA44" s="405">
        <v>1.0001693057784302</v>
      </c>
      <c r="CB44" s="405">
        <v>1.9158213105412015E-4</v>
      </c>
      <c r="CC44" s="405">
        <v>2.5923936051891629E-4</v>
      </c>
      <c r="CD44" s="405">
        <v>6.3910192493621344E-4</v>
      </c>
      <c r="CE44" s="405">
        <v>5.4230785050934471E-4</v>
      </c>
      <c r="CF44" s="405">
        <v>1.3542015151035922E-4</v>
      </c>
      <c r="CG44" s="414">
        <v>2.3389757046560159E-3</v>
      </c>
      <c r="CH44" s="230">
        <v>0</v>
      </c>
      <c r="CI44" s="231">
        <f t="shared" si="0"/>
        <v>0</v>
      </c>
      <c r="CJ44" s="404">
        <v>0.41343820864004027</v>
      </c>
      <c r="CK44" s="217">
        <f t="shared" si="1"/>
        <v>0</v>
      </c>
      <c r="CL44" s="245" t="s">
        <v>334</v>
      </c>
      <c r="CM44" s="242" t="s">
        <v>334</v>
      </c>
      <c r="CN44" s="413">
        <v>2.293784174492099E-2</v>
      </c>
      <c r="CO44" s="243">
        <f t="shared" si="6"/>
        <v>0</v>
      </c>
      <c r="CP44" s="244">
        <f t="shared" si="7"/>
        <v>0</v>
      </c>
      <c r="CQ44" s="240">
        <v>0</v>
      </c>
      <c r="CR44" s="230">
        <f t="shared" si="2"/>
        <v>0</v>
      </c>
      <c r="CS44" s="404">
        <v>0.70223372914598015</v>
      </c>
      <c r="CT44" s="217">
        <f t="shared" si="3"/>
        <v>0</v>
      </c>
      <c r="CU44" s="217">
        <f t="shared" si="8"/>
        <v>0</v>
      </c>
      <c r="CV44" s="217">
        <f t="shared" si="9"/>
        <v>0</v>
      </c>
      <c r="CW44" s="231">
        <f t="shared" si="10"/>
        <v>0</v>
      </c>
      <c r="CX44" s="404">
        <v>0.41343820864004027</v>
      </c>
      <c r="CY44" s="217">
        <f t="shared" si="11"/>
        <v>0</v>
      </c>
      <c r="CZ44" s="217">
        <f t="shared" si="12"/>
        <v>0</v>
      </c>
      <c r="DA44" s="217">
        <f t="shared" si="13"/>
        <v>0</v>
      </c>
      <c r="DB44" s="231">
        <f t="shared" si="14"/>
        <v>0</v>
      </c>
      <c r="DC44" s="413">
        <v>6.6871001184428999E-2</v>
      </c>
      <c r="DD44" s="259">
        <f t="shared" si="15"/>
        <v>0</v>
      </c>
      <c r="DE44" s="413">
        <v>6.6694567765477594E-2</v>
      </c>
      <c r="DF44" s="243">
        <f t="shared" si="16"/>
        <v>0</v>
      </c>
    </row>
    <row r="45" spans="2:110" ht="15" customHeight="1">
      <c r="B45" s="169" t="s">
        <v>156</v>
      </c>
      <c r="C45" s="170" t="s">
        <v>157</v>
      </c>
      <c r="D45" s="183">
        <f>入力①!K52</f>
        <v>0</v>
      </c>
      <c r="E45" s="183"/>
      <c r="F45" s="184">
        <f>IF(入力②!E42="",入力②!D42,入力②!E42)</f>
        <v>0.99997610078299815</v>
      </c>
      <c r="G45" s="400">
        <v>0.99997610078299815</v>
      </c>
      <c r="H45" s="182">
        <f t="shared" si="4"/>
        <v>0</v>
      </c>
      <c r="I45" s="404">
        <v>0</v>
      </c>
      <c r="J45" s="405">
        <v>0</v>
      </c>
      <c r="K45" s="405">
        <v>0</v>
      </c>
      <c r="L45" s="405">
        <v>0</v>
      </c>
      <c r="M45" s="405">
        <v>0</v>
      </c>
      <c r="N45" s="405">
        <v>3.8074206628719374E-6</v>
      </c>
      <c r="O45" s="405">
        <v>0</v>
      </c>
      <c r="P45" s="405">
        <v>0</v>
      </c>
      <c r="Q45" s="405">
        <v>0</v>
      </c>
      <c r="R45" s="405">
        <v>0</v>
      </c>
      <c r="S45" s="405">
        <v>0</v>
      </c>
      <c r="T45" s="405">
        <v>0</v>
      </c>
      <c r="U45" s="405">
        <v>0</v>
      </c>
      <c r="V45" s="405">
        <v>0</v>
      </c>
      <c r="W45" s="405">
        <v>0</v>
      </c>
      <c r="X45" s="405">
        <v>0</v>
      </c>
      <c r="Y45" s="405">
        <v>0</v>
      </c>
      <c r="Z45" s="405">
        <v>0</v>
      </c>
      <c r="AA45" s="405">
        <v>0</v>
      </c>
      <c r="AB45" s="405">
        <v>1.8135983605070821E-5</v>
      </c>
      <c r="AC45" s="405">
        <v>0</v>
      </c>
      <c r="AD45" s="405">
        <v>0</v>
      </c>
      <c r="AE45" s="405">
        <v>2.3882106682775382E-4</v>
      </c>
      <c r="AF45" s="405">
        <v>0</v>
      </c>
      <c r="AG45" s="405">
        <v>4.3595943773258998E-5</v>
      </c>
      <c r="AH45" s="405">
        <v>2.3501575402215522E-4</v>
      </c>
      <c r="AI45" s="405">
        <v>1.1797739553101626E-5</v>
      </c>
      <c r="AJ45" s="405">
        <v>3.0214041431700198E-3</v>
      </c>
      <c r="AK45" s="405">
        <v>7.9132156820355723E-4</v>
      </c>
      <c r="AL45" s="405">
        <v>2.9924291542397734E-5</v>
      </c>
      <c r="AM45" s="405">
        <v>2.5986317519975273E-5</v>
      </c>
      <c r="AN45" s="405">
        <v>1.3277059374453854E-2</v>
      </c>
      <c r="AO45" s="405">
        <v>0</v>
      </c>
      <c r="AP45" s="405">
        <v>3.884907458266921E-5</v>
      </c>
      <c r="AQ45" s="405">
        <v>4.5214190201026778E-4</v>
      </c>
      <c r="AR45" s="405">
        <v>0</v>
      </c>
      <c r="AS45" s="405">
        <v>2.9622049576539334E-4</v>
      </c>
      <c r="AT45" s="217">
        <v>0</v>
      </c>
      <c r="AU45" s="409">
        <v>0.99997610078299815</v>
      </c>
      <c r="AV45" s="217">
        <f t="shared" si="5"/>
        <v>0</v>
      </c>
      <c r="AW45" s="413">
        <v>1.9665832303616273E-4</v>
      </c>
      <c r="AX45" s="405">
        <v>3.0279191092793417E-4</v>
      </c>
      <c r="AY45" s="405">
        <v>1.4916544826126365E-4</v>
      </c>
      <c r="AZ45" s="405">
        <v>7.5340670104628505E-5</v>
      </c>
      <c r="BA45" s="405">
        <v>1.3460610448972295E-4</v>
      </c>
      <c r="BB45" s="405">
        <v>9.0024478266835726E-5</v>
      </c>
      <c r="BC45" s="405">
        <v>1.6510811448959718E-4</v>
      </c>
      <c r="BD45" s="405">
        <v>7.0837506257506876E-5</v>
      </c>
      <c r="BE45" s="405">
        <v>2.8841828097745883E-4</v>
      </c>
      <c r="BF45" s="405">
        <v>1.1199531596900271E-4</v>
      </c>
      <c r="BG45" s="405">
        <v>9.6398714032544077E-5</v>
      </c>
      <c r="BH45" s="405">
        <v>9.5942343551980359E-5</v>
      </c>
      <c r="BI45" s="405">
        <v>7.4363630766837395E-5</v>
      </c>
      <c r="BJ45" s="405">
        <v>7.0455836468874162E-5</v>
      </c>
      <c r="BK45" s="405">
        <v>6.7355929239678146E-5</v>
      </c>
      <c r="BL45" s="405">
        <v>5.2853042176154425E-5</v>
      </c>
      <c r="BM45" s="405">
        <v>8.1456224337959478E-5</v>
      </c>
      <c r="BN45" s="405">
        <v>8.7719740438526469E-5</v>
      </c>
      <c r="BO45" s="405">
        <v>6.8503855222498672E-5</v>
      </c>
      <c r="BP45" s="405">
        <v>2.7273370458650041E-4</v>
      </c>
      <c r="BQ45" s="405">
        <v>1.5618915387594594E-4</v>
      </c>
      <c r="BR45" s="405">
        <v>1.3257924697120078E-4</v>
      </c>
      <c r="BS45" s="405">
        <v>3.7755964747164164E-4</v>
      </c>
      <c r="BT45" s="405">
        <v>1.8566312949921208E-4</v>
      </c>
      <c r="BU45" s="405">
        <v>2.2051561331138091E-4</v>
      </c>
      <c r="BV45" s="405">
        <v>4.0459782853352816E-4</v>
      </c>
      <c r="BW45" s="405">
        <v>5.2800197963821032E-5</v>
      </c>
      <c r="BX45" s="405">
        <v>3.3150888784667172E-3</v>
      </c>
      <c r="BY45" s="405">
        <v>9.8404953954861225E-4</v>
      </c>
      <c r="BZ45" s="405">
        <v>1.5172102722709163E-4</v>
      </c>
      <c r="CA45" s="405">
        <v>1.446773236481785E-4</v>
      </c>
      <c r="CB45" s="405">
        <v>1.0135390732319418</v>
      </c>
      <c r="CC45" s="405">
        <v>1.6767061881367996E-4</v>
      </c>
      <c r="CD45" s="405">
        <v>1.3990587000078822E-4</v>
      </c>
      <c r="CE45" s="405">
        <v>6.1014610165311897E-4</v>
      </c>
      <c r="CF45" s="405">
        <v>2.044424809719854E-4</v>
      </c>
      <c r="CG45" s="414">
        <v>6.506283849032449E-4</v>
      </c>
      <c r="CH45" s="230">
        <v>0</v>
      </c>
      <c r="CI45" s="231">
        <f t="shared" si="0"/>
        <v>0</v>
      </c>
      <c r="CJ45" s="404">
        <v>0.5260746299646134</v>
      </c>
      <c r="CK45" s="217">
        <f t="shared" si="1"/>
        <v>0</v>
      </c>
      <c r="CL45" s="245" t="s">
        <v>334</v>
      </c>
      <c r="CM45" s="242" t="s">
        <v>334</v>
      </c>
      <c r="CN45" s="413">
        <v>5.6157467808724264E-2</v>
      </c>
      <c r="CO45" s="243">
        <f t="shared" si="6"/>
        <v>0</v>
      </c>
      <c r="CP45" s="244">
        <f t="shared" si="7"/>
        <v>0</v>
      </c>
      <c r="CQ45" s="240">
        <v>0</v>
      </c>
      <c r="CR45" s="230">
        <f t="shared" si="2"/>
        <v>0</v>
      </c>
      <c r="CS45" s="404">
        <v>0.60944592905059725</v>
      </c>
      <c r="CT45" s="217">
        <f t="shared" si="3"/>
        <v>0</v>
      </c>
      <c r="CU45" s="217">
        <f t="shared" si="8"/>
        <v>0</v>
      </c>
      <c r="CV45" s="217">
        <f t="shared" si="9"/>
        <v>0</v>
      </c>
      <c r="CW45" s="231">
        <f t="shared" si="10"/>
        <v>0</v>
      </c>
      <c r="CX45" s="404">
        <v>0.5260746299646134</v>
      </c>
      <c r="CY45" s="217">
        <f t="shared" si="11"/>
        <v>0</v>
      </c>
      <c r="CZ45" s="217">
        <f t="shared" si="12"/>
        <v>0</v>
      </c>
      <c r="DA45" s="217">
        <f t="shared" si="13"/>
        <v>0</v>
      </c>
      <c r="DB45" s="231">
        <f t="shared" si="14"/>
        <v>0</v>
      </c>
      <c r="DC45" s="413">
        <v>0.11538949874750359</v>
      </c>
      <c r="DD45" s="259">
        <f t="shared" si="15"/>
        <v>0</v>
      </c>
      <c r="DE45" s="413">
        <v>0.1122743153841213</v>
      </c>
      <c r="DF45" s="243">
        <f t="shared" si="16"/>
        <v>0</v>
      </c>
    </row>
    <row r="46" spans="2:110" ht="15" customHeight="1">
      <c r="B46" s="169" t="s">
        <v>158</v>
      </c>
      <c r="C46" s="170" t="s">
        <v>337</v>
      </c>
      <c r="D46" s="183">
        <f>入力①!K53</f>
        <v>0</v>
      </c>
      <c r="E46" s="183"/>
      <c r="F46" s="184">
        <f>IF(入力②!E43="",入力②!D43,入力②!E43)</f>
        <v>0.99253150057273765</v>
      </c>
      <c r="G46" s="400">
        <v>0.99253150057273765</v>
      </c>
      <c r="H46" s="182">
        <f t="shared" si="4"/>
        <v>0</v>
      </c>
      <c r="I46" s="404">
        <v>1.9307077628860335E-3</v>
      </c>
      <c r="J46" s="405">
        <v>5.0408666820880559E-3</v>
      </c>
      <c r="K46" s="405">
        <v>9.6804570280620251E-4</v>
      </c>
      <c r="L46" s="405">
        <v>9.0335473097822368E-4</v>
      </c>
      <c r="M46" s="405">
        <v>5.5359910852685493E-4</v>
      </c>
      <c r="N46" s="405">
        <v>1.037522130632603E-3</v>
      </c>
      <c r="O46" s="405">
        <v>3.5560071120142238E-4</v>
      </c>
      <c r="P46" s="405">
        <v>4.6792961788041644E-4</v>
      </c>
      <c r="Q46" s="405">
        <v>1.315573096530176E-3</v>
      </c>
      <c r="R46" s="405">
        <v>4.3095858163653045E-4</v>
      </c>
      <c r="S46" s="405">
        <v>1.1681219519317817E-3</v>
      </c>
      <c r="T46" s="405">
        <v>2.5361898994050885E-4</v>
      </c>
      <c r="U46" s="405">
        <v>1.7290492716846412E-3</v>
      </c>
      <c r="V46" s="405">
        <v>5.0564096568656101E-4</v>
      </c>
      <c r="W46" s="405">
        <v>3.2849165202736481E-4</v>
      </c>
      <c r="X46" s="405">
        <v>2.6504730591156141E-4</v>
      </c>
      <c r="Y46" s="405">
        <v>3.6137902234928485E-4</v>
      </c>
      <c r="Z46" s="405">
        <v>2.4769900659661566E-4</v>
      </c>
      <c r="AA46" s="405">
        <v>1.9819968618383022E-4</v>
      </c>
      <c r="AB46" s="405">
        <v>8.7959520484593486E-4</v>
      </c>
      <c r="AC46" s="405">
        <v>9.3673985472503057E-4</v>
      </c>
      <c r="AD46" s="405">
        <v>1.6187698401218219E-3</v>
      </c>
      <c r="AE46" s="405">
        <v>7.7265639267802702E-3</v>
      </c>
      <c r="AF46" s="405">
        <v>1.5033236130481244E-3</v>
      </c>
      <c r="AG46" s="405">
        <v>5.9606178296886872E-4</v>
      </c>
      <c r="AH46" s="405">
        <v>3.2543706955271323E-3</v>
      </c>
      <c r="AI46" s="405">
        <v>1.2908115040452368E-4</v>
      </c>
      <c r="AJ46" s="405">
        <v>1.3462202714961896E-3</v>
      </c>
      <c r="AK46" s="405">
        <v>1.1645479779490496E-3</v>
      </c>
      <c r="AL46" s="405">
        <v>1.1083070941628791E-6</v>
      </c>
      <c r="AM46" s="405">
        <v>2.0378743739349029E-3</v>
      </c>
      <c r="AN46" s="405">
        <v>9.3209034703934344E-4</v>
      </c>
      <c r="AO46" s="405">
        <v>0</v>
      </c>
      <c r="AP46" s="405">
        <v>1.696409590109889E-3</v>
      </c>
      <c r="AQ46" s="405">
        <v>3.0575695288424846E-3</v>
      </c>
      <c r="AR46" s="405">
        <v>0</v>
      </c>
      <c r="AS46" s="405">
        <v>4.4433074364809004E-4</v>
      </c>
      <c r="AT46" s="217">
        <v>0</v>
      </c>
      <c r="AU46" s="409">
        <v>0.99253150057273765</v>
      </c>
      <c r="AV46" s="217">
        <f t="shared" si="5"/>
        <v>0</v>
      </c>
      <c r="AW46" s="413">
        <v>2.3653075384303681E-3</v>
      </c>
      <c r="AX46" s="405">
        <v>5.5969571453860726E-3</v>
      </c>
      <c r="AY46" s="405">
        <v>1.5383750173973585E-3</v>
      </c>
      <c r="AZ46" s="405">
        <v>1.1440175111355351E-3</v>
      </c>
      <c r="BA46" s="405">
        <v>1.0256494122790961E-3</v>
      </c>
      <c r="BB46" s="405">
        <v>1.3352701209000701E-3</v>
      </c>
      <c r="BC46" s="405">
        <v>8.5723007772292061E-4</v>
      </c>
      <c r="BD46" s="405">
        <v>7.4241303797245031E-4</v>
      </c>
      <c r="BE46" s="405">
        <v>2.0068618370126805E-3</v>
      </c>
      <c r="BF46" s="405">
        <v>8.0015284351285054E-4</v>
      </c>
      <c r="BG46" s="405">
        <v>1.4473149928821657E-3</v>
      </c>
      <c r="BH46" s="405">
        <v>5.0659064336734292E-4</v>
      </c>
      <c r="BI46" s="405">
        <v>1.9413903213777396E-3</v>
      </c>
      <c r="BJ46" s="405">
        <v>7.1403680120494801E-4</v>
      </c>
      <c r="BK46" s="405">
        <v>5.1402409241504922E-4</v>
      </c>
      <c r="BL46" s="405">
        <v>5.0335991030284167E-4</v>
      </c>
      <c r="BM46" s="405">
        <v>6.0907687424936676E-4</v>
      </c>
      <c r="BN46" s="405">
        <v>4.563045833721712E-4</v>
      </c>
      <c r="BO46" s="405">
        <v>4.2660948405584808E-4</v>
      </c>
      <c r="BP46" s="405">
        <v>1.2818162611970146E-3</v>
      </c>
      <c r="BQ46" s="405">
        <v>1.3237404773044539E-3</v>
      </c>
      <c r="BR46" s="405">
        <v>2.4357347390502114E-3</v>
      </c>
      <c r="BS46" s="405">
        <v>8.8565232276001868E-3</v>
      </c>
      <c r="BT46" s="405">
        <v>1.9121612707858715E-3</v>
      </c>
      <c r="BU46" s="405">
        <v>9.7625449813780604E-4</v>
      </c>
      <c r="BV46" s="405">
        <v>3.8190002040487084E-3</v>
      </c>
      <c r="BW46" s="405">
        <v>4.5561661037927289E-4</v>
      </c>
      <c r="BX46" s="405">
        <v>1.8930441441237799E-3</v>
      </c>
      <c r="BY46" s="405">
        <v>1.6834057585440299E-3</v>
      </c>
      <c r="BZ46" s="405">
        <v>3.7199244807565153E-4</v>
      </c>
      <c r="CA46" s="405">
        <v>2.4172022741178103E-3</v>
      </c>
      <c r="CB46" s="405">
        <v>1.2767363103868721E-3</v>
      </c>
      <c r="CC46" s="405">
        <v>1.0003928923251912</v>
      </c>
      <c r="CD46" s="405">
        <v>2.0658556441157478E-3</v>
      </c>
      <c r="CE46" s="405">
        <v>3.5179501920297521E-3</v>
      </c>
      <c r="CF46" s="405">
        <v>4.1131384566825429E-4</v>
      </c>
      <c r="CG46" s="414">
        <v>9.5295403467607679E-4</v>
      </c>
      <c r="CH46" s="230">
        <v>0</v>
      </c>
      <c r="CI46" s="231">
        <f t="shared" si="0"/>
        <v>0</v>
      </c>
      <c r="CJ46" s="404">
        <v>0.53103607161664035</v>
      </c>
      <c r="CK46" s="217">
        <f t="shared" si="1"/>
        <v>0</v>
      </c>
      <c r="CL46" s="245" t="s">
        <v>334</v>
      </c>
      <c r="CM46" s="242" t="s">
        <v>334</v>
      </c>
      <c r="CN46" s="413">
        <v>1.4948896188614834E-2</v>
      </c>
      <c r="CO46" s="243">
        <f t="shared" si="6"/>
        <v>0</v>
      </c>
      <c r="CP46" s="244">
        <f t="shared" si="7"/>
        <v>0</v>
      </c>
      <c r="CQ46" s="240">
        <v>0</v>
      </c>
      <c r="CR46" s="230">
        <f t="shared" si="2"/>
        <v>0</v>
      </c>
      <c r="CS46" s="404">
        <v>0.61398543092855884</v>
      </c>
      <c r="CT46" s="217">
        <f t="shared" si="3"/>
        <v>0</v>
      </c>
      <c r="CU46" s="217">
        <f t="shared" si="8"/>
        <v>0</v>
      </c>
      <c r="CV46" s="217">
        <f t="shared" si="9"/>
        <v>0</v>
      </c>
      <c r="CW46" s="231">
        <f t="shared" si="10"/>
        <v>0</v>
      </c>
      <c r="CX46" s="404">
        <v>0.53103607161664035</v>
      </c>
      <c r="CY46" s="217">
        <f t="shared" si="11"/>
        <v>0</v>
      </c>
      <c r="CZ46" s="217">
        <f t="shared" si="12"/>
        <v>0</v>
      </c>
      <c r="DA46" s="217">
        <f t="shared" si="13"/>
        <v>0</v>
      </c>
      <c r="DB46" s="231">
        <f t="shared" si="14"/>
        <v>0</v>
      </c>
      <c r="DC46" s="413">
        <v>0.16685316833421099</v>
      </c>
      <c r="DD46" s="259">
        <f t="shared" si="15"/>
        <v>0</v>
      </c>
      <c r="DE46" s="413">
        <v>0.15719896436721081</v>
      </c>
      <c r="DF46" s="243">
        <f t="shared" si="16"/>
        <v>0</v>
      </c>
    </row>
    <row r="47" spans="2:110" ht="15" customHeight="1">
      <c r="B47" s="169" t="s">
        <v>103</v>
      </c>
      <c r="C47" s="170" t="s">
        <v>104</v>
      </c>
      <c r="D47" s="183">
        <f>入力①!K54</f>
        <v>0</v>
      </c>
      <c r="E47" s="183"/>
      <c r="F47" s="184">
        <f>IF(入力②!E44="",入力②!D44,入力②!E44)</f>
        <v>0.60457295059360194</v>
      </c>
      <c r="G47" s="400">
        <v>0.60457295059360194</v>
      </c>
      <c r="H47" s="182">
        <f t="shared" si="4"/>
        <v>0</v>
      </c>
      <c r="I47" s="404">
        <v>3.7579641695219046E-2</v>
      </c>
      <c r="J47" s="405">
        <v>8.5656180121828976E-2</v>
      </c>
      <c r="K47" s="405">
        <v>4.0495950781593321E-2</v>
      </c>
      <c r="L47" s="405">
        <v>2.7032205964878663E-2</v>
      </c>
      <c r="M47" s="405">
        <v>1.8683077010993407E-2</v>
      </c>
      <c r="N47" s="405">
        <v>3.2189837994250792E-2</v>
      </c>
      <c r="O47" s="405">
        <v>2.4333248666497331E-2</v>
      </c>
      <c r="P47" s="405">
        <v>4.5051988356810097E-2</v>
      </c>
      <c r="Q47" s="405">
        <v>6.0150925469129715E-2</v>
      </c>
      <c r="R47" s="405">
        <v>1.6367158175701349E-2</v>
      </c>
      <c r="S47" s="405">
        <v>1.9609847268054786E-2</v>
      </c>
      <c r="T47" s="405">
        <v>3.0847502836815859E-2</v>
      </c>
      <c r="U47" s="405">
        <v>3.6857359654687713E-2</v>
      </c>
      <c r="V47" s="405">
        <v>4.0109311977553047E-2</v>
      </c>
      <c r="W47" s="405">
        <v>3.0099832897724839E-2</v>
      </c>
      <c r="X47" s="405">
        <v>4.1179628262765888E-2</v>
      </c>
      <c r="Y47" s="405">
        <v>4.5879074548476985E-2</v>
      </c>
      <c r="Z47" s="405">
        <v>3.6242275702031132E-2</v>
      </c>
      <c r="AA47" s="405">
        <v>2.7681889503674954E-2</v>
      </c>
      <c r="AB47" s="405">
        <v>4.7298645242024699E-2</v>
      </c>
      <c r="AC47" s="405">
        <v>0.10646258737488788</v>
      </c>
      <c r="AD47" s="405">
        <v>7.4811888687547179E-2</v>
      </c>
      <c r="AE47" s="405">
        <v>0.13039630248795359</v>
      </c>
      <c r="AF47" s="405">
        <v>4.9193095578779593E-2</v>
      </c>
      <c r="AG47" s="405">
        <v>7.7687971803947542E-2</v>
      </c>
      <c r="AH47" s="405">
        <v>0.12139957856496991</v>
      </c>
      <c r="AI47" s="405">
        <v>1.5950543875793397E-2</v>
      </c>
      <c r="AJ47" s="405">
        <v>0.16463995566582865</v>
      </c>
      <c r="AK47" s="405">
        <v>0.15538659525737325</v>
      </c>
      <c r="AL47" s="405">
        <v>8.2934619856208244E-2</v>
      </c>
      <c r="AM47" s="405">
        <v>8.6356636221644134E-2</v>
      </c>
      <c r="AN47" s="405">
        <v>4.8189369688840161E-2</v>
      </c>
      <c r="AO47" s="405">
        <v>7.6904511146217311E-2</v>
      </c>
      <c r="AP47" s="405">
        <v>0.16054595899480179</v>
      </c>
      <c r="AQ47" s="405">
        <v>3.5076270887512868E-2</v>
      </c>
      <c r="AR47" s="405">
        <v>0</v>
      </c>
      <c r="AS47" s="405">
        <v>3.6664018634962096E-2</v>
      </c>
      <c r="AT47" s="217">
        <v>0</v>
      </c>
      <c r="AU47" s="409">
        <v>0.60457295059360194</v>
      </c>
      <c r="AV47" s="217">
        <f t="shared" si="5"/>
        <v>0</v>
      </c>
      <c r="AW47" s="413">
        <v>3.9854927703847465E-2</v>
      </c>
      <c r="AX47" s="405">
        <v>7.8288354926927123E-2</v>
      </c>
      <c r="AY47" s="405">
        <v>4.2950608817799232E-2</v>
      </c>
      <c r="AZ47" s="405">
        <v>2.6811308087962532E-2</v>
      </c>
      <c r="BA47" s="405">
        <v>2.9062896098900542E-2</v>
      </c>
      <c r="BB47" s="405">
        <v>3.173384560603508E-2</v>
      </c>
      <c r="BC47" s="405">
        <v>2.9479749733551636E-2</v>
      </c>
      <c r="BD47" s="405">
        <v>4.0383265024868803E-2</v>
      </c>
      <c r="BE47" s="405">
        <v>6.3495205142376318E-2</v>
      </c>
      <c r="BF47" s="405">
        <v>2.4062986080253607E-2</v>
      </c>
      <c r="BG47" s="405">
        <v>2.2260219448717769E-2</v>
      </c>
      <c r="BH47" s="405">
        <v>3.0215297683536743E-2</v>
      </c>
      <c r="BI47" s="405">
        <v>3.2417380578674312E-2</v>
      </c>
      <c r="BJ47" s="405">
        <v>3.4517975364183412E-2</v>
      </c>
      <c r="BK47" s="405">
        <v>2.7023276844192028E-2</v>
      </c>
      <c r="BL47" s="405">
        <v>3.5208154117478192E-2</v>
      </c>
      <c r="BM47" s="405">
        <v>4.0163653558581092E-2</v>
      </c>
      <c r="BN47" s="405">
        <v>3.3405290242509135E-2</v>
      </c>
      <c r="BO47" s="405">
        <v>2.7383645643392147E-2</v>
      </c>
      <c r="BP47" s="405">
        <v>4.8671852176988793E-2</v>
      </c>
      <c r="BQ47" s="405">
        <v>8.4058739179797407E-2</v>
      </c>
      <c r="BR47" s="405">
        <v>7.0295124160802941E-2</v>
      </c>
      <c r="BS47" s="405">
        <v>0.11141245091182225</v>
      </c>
      <c r="BT47" s="405">
        <v>4.6917984016582932E-2</v>
      </c>
      <c r="BU47" s="405">
        <v>6.5397760240117231E-2</v>
      </c>
      <c r="BV47" s="405">
        <v>9.8438867054792933E-2</v>
      </c>
      <c r="BW47" s="405">
        <v>2.0025576752670377E-2</v>
      </c>
      <c r="BX47" s="405">
        <v>0.12696376482655924</v>
      </c>
      <c r="BY47" s="405">
        <v>0.12293398432122536</v>
      </c>
      <c r="BZ47" s="405">
        <v>6.63066688473474E-2</v>
      </c>
      <c r="CA47" s="405">
        <v>6.8519841912041413E-2</v>
      </c>
      <c r="CB47" s="405">
        <v>4.1590185354684971E-2</v>
      </c>
      <c r="CC47" s="405">
        <v>6.5823168726599116E-2</v>
      </c>
      <c r="CD47" s="405">
        <v>1.1174271874147668</v>
      </c>
      <c r="CE47" s="405">
        <v>3.8864701345057026E-2</v>
      </c>
      <c r="CF47" s="405">
        <v>2.1046654359312571E-2</v>
      </c>
      <c r="CG47" s="414">
        <v>5.2397817257810834E-2</v>
      </c>
      <c r="CH47" s="230">
        <v>0</v>
      </c>
      <c r="CI47" s="231">
        <f t="shared" si="0"/>
        <v>0</v>
      </c>
      <c r="CJ47" s="404">
        <v>0.33873263527301728</v>
      </c>
      <c r="CK47" s="217">
        <f t="shared" si="1"/>
        <v>0</v>
      </c>
      <c r="CL47" s="245" t="s">
        <v>334</v>
      </c>
      <c r="CM47" s="242" t="s">
        <v>334</v>
      </c>
      <c r="CN47" s="413">
        <v>1.5808146700426465E-2</v>
      </c>
      <c r="CO47" s="243">
        <f t="shared" si="6"/>
        <v>0</v>
      </c>
      <c r="CP47" s="244">
        <f t="shared" si="7"/>
        <v>0</v>
      </c>
      <c r="CQ47" s="240">
        <v>0</v>
      </c>
      <c r="CR47" s="230">
        <f t="shared" si="2"/>
        <v>0</v>
      </c>
      <c r="CS47" s="404">
        <v>0.58897787005632041</v>
      </c>
      <c r="CT47" s="217">
        <f t="shared" si="3"/>
        <v>0</v>
      </c>
      <c r="CU47" s="217">
        <f t="shared" si="8"/>
        <v>0</v>
      </c>
      <c r="CV47" s="217">
        <f t="shared" si="9"/>
        <v>0</v>
      </c>
      <c r="CW47" s="231">
        <f t="shared" si="10"/>
        <v>0</v>
      </c>
      <c r="CX47" s="404">
        <v>0.33873263527301728</v>
      </c>
      <c r="CY47" s="217">
        <f t="shared" si="11"/>
        <v>0</v>
      </c>
      <c r="CZ47" s="217">
        <f t="shared" si="12"/>
        <v>0</v>
      </c>
      <c r="DA47" s="217">
        <f t="shared" si="13"/>
        <v>0</v>
      </c>
      <c r="DB47" s="231">
        <f t="shared" si="14"/>
        <v>0</v>
      </c>
      <c r="DC47" s="413">
        <v>0.11783895547788138</v>
      </c>
      <c r="DD47" s="259">
        <f t="shared" si="15"/>
        <v>0</v>
      </c>
      <c r="DE47" s="413">
        <v>0.10133673190793201</v>
      </c>
      <c r="DF47" s="243">
        <f t="shared" si="16"/>
        <v>0</v>
      </c>
    </row>
    <row r="48" spans="2:110" ht="15" customHeight="1">
      <c r="B48" s="169" t="s">
        <v>113</v>
      </c>
      <c r="C48" s="170" t="s">
        <v>114</v>
      </c>
      <c r="D48" s="183">
        <f>入力①!K55</f>
        <v>0</v>
      </c>
      <c r="E48" s="183"/>
      <c r="F48" s="184">
        <f>IF(入力②!E45="",入力②!D45,入力②!E45)</f>
        <v>1</v>
      </c>
      <c r="G48" s="400">
        <v>0.84032592835807896</v>
      </c>
      <c r="H48" s="182">
        <f t="shared" si="4"/>
        <v>0</v>
      </c>
      <c r="I48" s="404">
        <v>9.9417041521743525E-4</v>
      </c>
      <c r="J48" s="405">
        <v>1.5421389467190993E-4</v>
      </c>
      <c r="K48" s="405">
        <v>2.5111431979408627E-4</v>
      </c>
      <c r="L48" s="405">
        <v>1.3687192893609449E-4</v>
      </c>
      <c r="M48" s="405">
        <v>8.5718571642867856E-5</v>
      </c>
      <c r="N48" s="405">
        <v>1.7133392982923717E-4</v>
      </c>
      <c r="O48" s="405">
        <v>0</v>
      </c>
      <c r="P48" s="405">
        <v>8.9457132830079612E-5</v>
      </c>
      <c r="Q48" s="405">
        <v>2.0099033419211022E-4</v>
      </c>
      <c r="R48" s="405">
        <v>4.6339632434035532E-5</v>
      </c>
      <c r="S48" s="405">
        <v>0</v>
      </c>
      <c r="T48" s="405">
        <v>9.1827565323287694E-5</v>
      </c>
      <c r="U48" s="405">
        <v>1.3683123732756154E-4</v>
      </c>
      <c r="V48" s="405">
        <v>9.9374525048225872E-5</v>
      </c>
      <c r="W48" s="405">
        <v>8.569347444192125E-5</v>
      </c>
      <c r="X48" s="405">
        <v>2.6840233510031539E-4</v>
      </c>
      <c r="Y48" s="405">
        <v>1.8068951117464243E-4</v>
      </c>
      <c r="Z48" s="405">
        <v>1.4340468802961958E-4</v>
      </c>
      <c r="AA48" s="405">
        <v>1.8168304566851102E-4</v>
      </c>
      <c r="AB48" s="405">
        <v>1.8135983605070821E-4</v>
      </c>
      <c r="AC48" s="405">
        <v>3.3416760531823538E-4</v>
      </c>
      <c r="AD48" s="405">
        <v>9.8625294889631714E-5</v>
      </c>
      <c r="AE48" s="405">
        <v>3.0906255707121081E-4</v>
      </c>
      <c r="AF48" s="405">
        <v>5.4336998061980402E-5</v>
      </c>
      <c r="AG48" s="405">
        <v>6.3364449311822989E-4</v>
      </c>
      <c r="AH48" s="405">
        <v>2.7086561480519586E-4</v>
      </c>
      <c r="AI48" s="405">
        <v>7.0786437318609758E-4</v>
      </c>
      <c r="AJ48" s="405">
        <v>3.8589960790069347E-4</v>
      </c>
      <c r="AK48" s="405">
        <v>7.9540054535924571E-3</v>
      </c>
      <c r="AL48" s="405">
        <v>3.9788224680447357E-4</v>
      </c>
      <c r="AM48" s="405">
        <v>1.3600417969401795E-2</v>
      </c>
      <c r="AN48" s="405">
        <v>2.4378494405217315E-2</v>
      </c>
      <c r="AO48" s="405">
        <v>2.3806389327716343E-3</v>
      </c>
      <c r="AP48" s="405">
        <v>2.9773499103773432E-3</v>
      </c>
      <c r="AQ48" s="405">
        <v>1.4510227706357884E-2</v>
      </c>
      <c r="AR48" s="405">
        <v>0</v>
      </c>
      <c r="AS48" s="405">
        <v>3.8777955809287858E-3</v>
      </c>
      <c r="AT48" s="217">
        <v>0</v>
      </c>
      <c r="AU48" s="409">
        <v>0.84032592835807896</v>
      </c>
      <c r="AV48" s="217">
        <f t="shared" si="5"/>
        <v>0</v>
      </c>
      <c r="AW48" s="413">
        <v>1.1280334324713342E-3</v>
      </c>
      <c r="AX48" s="405">
        <v>5.4877525067198105E-4</v>
      </c>
      <c r="AY48" s="405">
        <v>5.6465316520168591E-4</v>
      </c>
      <c r="AZ48" s="405">
        <v>2.7400791331569981E-4</v>
      </c>
      <c r="BA48" s="405">
        <v>2.8532522133915914E-4</v>
      </c>
      <c r="BB48" s="405">
        <v>3.3183700349944279E-4</v>
      </c>
      <c r="BC48" s="405">
        <v>1.8943733162655384E-4</v>
      </c>
      <c r="BD48" s="405">
        <v>2.7517441090658154E-4</v>
      </c>
      <c r="BE48" s="405">
        <v>5.0780646517074705E-4</v>
      </c>
      <c r="BF48" s="405">
        <v>2.0877217802428119E-4</v>
      </c>
      <c r="BG48" s="405">
        <v>1.3275365794306653E-4</v>
      </c>
      <c r="BH48" s="405">
        <v>2.5808360233837199E-4</v>
      </c>
      <c r="BI48" s="405">
        <v>3.0270327710200788E-4</v>
      </c>
      <c r="BJ48" s="405">
        <v>2.7663659624222164E-4</v>
      </c>
      <c r="BK48" s="405">
        <v>2.1590184183638481E-4</v>
      </c>
      <c r="BL48" s="405">
        <v>4.0494862860810424E-4</v>
      </c>
      <c r="BM48" s="405">
        <v>3.7931968719112755E-4</v>
      </c>
      <c r="BN48" s="405">
        <v>4.1074715837608573E-4</v>
      </c>
      <c r="BO48" s="405">
        <v>3.2546274691690408E-4</v>
      </c>
      <c r="BP48" s="405">
        <v>4.2015378314239575E-4</v>
      </c>
      <c r="BQ48" s="405">
        <v>6.6266804415338022E-4</v>
      </c>
      <c r="BR48" s="405">
        <v>4.2610109412701333E-4</v>
      </c>
      <c r="BS48" s="405">
        <v>8.3261765097065825E-4</v>
      </c>
      <c r="BT48" s="405">
        <v>2.8882704119233287E-4</v>
      </c>
      <c r="BU48" s="405">
        <v>9.5795088381422705E-4</v>
      </c>
      <c r="BV48" s="405">
        <v>8.378918753762023E-4</v>
      </c>
      <c r="BW48" s="405">
        <v>7.4209498114998645E-4</v>
      </c>
      <c r="BX48" s="405">
        <v>8.9014122928980882E-4</v>
      </c>
      <c r="BY48" s="405">
        <v>7.9677636750555766E-3</v>
      </c>
      <c r="BZ48" s="405">
        <v>6.7097849233210306E-4</v>
      </c>
      <c r="CA48" s="405">
        <v>1.19500174942844E-2</v>
      </c>
      <c r="CB48" s="405">
        <v>2.1255606663890647E-2</v>
      </c>
      <c r="CC48" s="405">
        <v>2.5531030247969463E-3</v>
      </c>
      <c r="CD48" s="405">
        <v>3.1505777106072288E-3</v>
      </c>
      <c r="CE48" s="405">
        <v>1.012680637758604</v>
      </c>
      <c r="CF48" s="405">
        <v>2.3496219858796808E-4</v>
      </c>
      <c r="CG48" s="414">
        <v>3.7908507317024821E-3</v>
      </c>
      <c r="CH48" s="230">
        <v>0</v>
      </c>
      <c r="CI48" s="231">
        <f t="shared" si="0"/>
        <v>0</v>
      </c>
      <c r="CJ48" s="404">
        <v>0.32973169707133904</v>
      </c>
      <c r="CK48" s="217">
        <f t="shared" si="1"/>
        <v>0</v>
      </c>
      <c r="CL48" s="245" t="s">
        <v>334</v>
      </c>
      <c r="CM48" s="242" t="s">
        <v>334</v>
      </c>
      <c r="CN48" s="413">
        <v>9.8135046075938925E-2</v>
      </c>
      <c r="CO48" s="243">
        <f t="shared" si="6"/>
        <v>0</v>
      </c>
      <c r="CP48" s="244">
        <f t="shared" si="7"/>
        <v>0</v>
      </c>
      <c r="CQ48" s="240">
        <v>0</v>
      </c>
      <c r="CR48" s="230">
        <f t="shared" si="2"/>
        <v>0</v>
      </c>
      <c r="CS48" s="404">
        <v>0.5861250156325658</v>
      </c>
      <c r="CT48" s="217">
        <f t="shared" si="3"/>
        <v>0</v>
      </c>
      <c r="CU48" s="217">
        <f t="shared" si="8"/>
        <v>0</v>
      </c>
      <c r="CV48" s="217">
        <f t="shared" si="9"/>
        <v>0</v>
      </c>
      <c r="CW48" s="231">
        <f t="shared" si="10"/>
        <v>0</v>
      </c>
      <c r="CX48" s="404">
        <v>0.32973169707133904</v>
      </c>
      <c r="CY48" s="217">
        <f t="shared" si="11"/>
        <v>0</v>
      </c>
      <c r="CZ48" s="217">
        <f t="shared" si="12"/>
        <v>0</v>
      </c>
      <c r="DA48" s="217">
        <f t="shared" si="13"/>
        <v>0</v>
      </c>
      <c r="DB48" s="231">
        <f t="shared" si="14"/>
        <v>0</v>
      </c>
      <c r="DC48" s="413">
        <v>0.21955337358785823</v>
      </c>
      <c r="DD48" s="259">
        <f t="shared" si="15"/>
        <v>0</v>
      </c>
      <c r="DE48" s="413">
        <v>0.16899845758684492</v>
      </c>
      <c r="DF48" s="243">
        <f t="shared" si="16"/>
        <v>0</v>
      </c>
    </row>
    <row r="49" spans="2:110" ht="15" customHeight="1">
      <c r="B49" s="169" t="s">
        <v>159</v>
      </c>
      <c r="C49" s="170" t="s">
        <v>160</v>
      </c>
      <c r="D49" s="183">
        <f>入力①!K56</f>
        <v>0</v>
      </c>
      <c r="E49" s="183"/>
      <c r="F49" s="184">
        <f>IF(入力②!E46="",入力②!D46,入力②!E46)</f>
        <v>1</v>
      </c>
      <c r="G49" s="400">
        <v>1</v>
      </c>
      <c r="H49" s="182">
        <f t="shared" si="4"/>
        <v>0</v>
      </c>
      <c r="I49" s="404">
        <v>2.8528368436674226E-4</v>
      </c>
      <c r="J49" s="405">
        <v>5.6866373660266793E-4</v>
      </c>
      <c r="K49" s="405">
        <v>5.7128507753154622E-4</v>
      </c>
      <c r="L49" s="405">
        <v>9.854778883398804E-4</v>
      </c>
      <c r="M49" s="405">
        <v>7.1789303750901829E-4</v>
      </c>
      <c r="N49" s="405">
        <v>4.683127415332483E-4</v>
      </c>
      <c r="O49" s="405">
        <v>2.032004064008128E-4</v>
      </c>
      <c r="P49" s="405">
        <v>1.4450767611012862E-4</v>
      </c>
      <c r="Q49" s="405">
        <v>8.8618465530157682E-4</v>
      </c>
      <c r="R49" s="405">
        <v>2.59501941630599E-4</v>
      </c>
      <c r="S49" s="405">
        <v>2.4822591478550362E-4</v>
      </c>
      <c r="T49" s="405">
        <v>5.6189724495440323E-4</v>
      </c>
      <c r="U49" s="405">
        <v>5.9708176288390488E-4</v>
      </c>
      <c r="V49" s="405">
        <v>8.680657040977378E-4</v>
      </c>
      <c r="W49" s="405">
        <v>3.9990288072896583E-4</v>
      </c>
      <c r="X49" s="405">
        <v>1.9794672213648257E-3</v>
      </c>
      <c r="Y49" s="405">
        <v>8.7132497610883128E-4</v>
      </c>
      <c r="Z49" s="405">
        <v>7.4309701978984692E-4</v>
      </c>
      <c r="AA49" s="405">
        <v>1.0956038208495059E-3</v>
      </c>
      <c r="AB49" s="405">
        <v>1.1153629917118556E-3</v>
      </c>
      <c r="AC49" s="405">
        <v>9.4515139627766344E-4</v>
      </c>
      <c r="AD49" s="405">
        <v>4.2080125819576204E-5</v>
      </c>
      <c r="AE49" s="405">
        <v>7.8670469072671849E-4</v>
      </c>
      <c r="AF49" s="405">
        <v>2.2821539186031769E-3</v>
      </c>
      <c r="AG49" s="405">
        <v>2.0039101051639394E-3</v>
      </c>
      <c r="AH49" s="405">
        <v>3.345987006417125E-3</v>
      </c>
      <c r="AI49" s="405">
        <v>2.0125555708232185E-4</v>
      </c>
      <c r="AJ49" s="405">
        <v>1.9219065718070604E-3</v>
      </c>
      <c r="AK49" s="405">
        <v>1.9110007974400339E-3</v>
      </c>
      <c r="AL49" s="405">
        <v>2.840591082339459E-3</v>
      </c>
      <c r="AM49" s="405">
        <v>3.7201465081227758E-3</v>
      </c>
      <c r="AN49" s="405">
        <v>2.478105586119024E-3</v>
      </c>
      <c r="AO49" s="405">
        <v>4.5747761979989471E-3</v>
      </c>
      <c r="AP49" s="405">
        <v>2.0471304023145414E-3</v>
      </c>
      <c r="AQ49" s="405">
        <v>1.646630260157961E-3</v>
      </c>
      <c r="AR49" s="405">
        <v>0</v>
      </c>
      <c r="AS49" s="405">
        <v>2.6929135978672125E-5</v>
      </c>
      <c r="AT49" s="217">
        <v>0</v>
      </c>
      <c r="AU49" s="409">
        <v>1</v>
      </c>
      <c r="AV49" s="217">
        <f t="shared" si="5"/>
        <v>0</v>
      </c>
      <c r="AW49" s="413">
        <v>6.7422094818268559E-4</v>
      </c>
      <c r="AX49" s="405">
        <v>1.1530947529413327E-3</v>
      </c>
      <c r="AY49" s="405">
        <v>9.9074700402535963E-4</v>
      </c>
      <c r="AZ49" s="405">
        <v>1.2638670085408726E-3</v>
      </c>
      <c r="BA49" s="405">
        <v>1.1271973962673635E-3</v>
      </c>
      <c r="BB49" s="405">
        <v>7.4447287657520721E-4</v>
      </c>
      <c r="BC49" s="405">
        <v>4.8495491891690655E-4</v>
      </c>
      <c r="BD49" s="405">
        <v>4.2537147065678342E-4</v>
      </c>
      <c r="BE49" s="405">
        <v>1.4229985640477687E-3</v>
      </c>
      <c r="BF49" s="405">
        <v>5.2228518419399821E-4</v>
      </c>
      <c r="BG49" s="405">
        <v>4.7587927416069877E-4</v>
      </c>
      <c r="BH49" s="405">
        <v>8.3169839228304932E-4</v>
      </c>
      <c r="BI49" s="405">
        <v>8.4416450630913427E-4</v>
      </c>
      <c r="BJ49" s="405">
        <v>1.1218387885035157E-3</v>
      </c>
      <c r="BK49" s="405">
        <v>6.2769003588268916E-4</v>
      </c>
      <c r="BL49" s="405">
        <v>2.2236437227315894E-3</v>
      </c>
      <c r="BM49" s="405">
        <v>1.1876073361190701E-3</v>
      </c>
      <c r="BN49" s="405">
        <v>1.0374294638743451E-3</v>
      </c>
      <c r="BO49" s="405">
        <v>1.3978478274604619E-3</v>
      </c>
      <c r="BP49" s="405">
        <v>1.5996139130468965E-3</v>
      </c>
      <c r="BQ49" s="405">
        <v>1.4270462680499988E-3</v>
      </c>
      <c r="BR49" s="405">
        <v>5.1395540467816399E-4</v>
      </c>
      <c r="BS49" s="405">
        <v>1.4072964501017093E-3</v>
      </c>
      <c r="BT49" s="405">
        <v>2.6358738982513695E-3</v>
      </c>
      <c r="BU49" s="405">
        <v>2.4129276780551299E-3</v>
      </c>
      <c r="BV49" s="405">
        <v>4.0373366767138298E-3</v>
      </c>
      <c r="BW49" s="405">
        <v>5.4785527018584893E-4</v>
      </c>
      <c r="BX49" s="405">
        <v>2.5732922869759942E-3</v>
      </c>
      <c r="BY49" s="405">
        <v>2.574056872541202E-3</v>
      </c>
      <c r="BZ49" s="405">
        <v>3.2549775716435975E-3</v>
      </c>
      <c r="CA49" s="405">
        <v>4.1071821235435339E-3</v>
      </c>
      <c r="CB49" s="405">
        <v>2.8298968460675087E-3</v>
      </c>
      <c r="CC49" s="405">
        <v>5.0525602013601484E-3</v>
      </c>
      <c r="CD49" s="405">
        <v>2.5231108679198955E-3</v>
      </c>
      <c r="CE49" s="405">
        <v>2.0994243920953487E-3</v>
      </c>
      <c r="CF49" s="405">
        <v>1.0006706965928462</v>
      </c>
      <c r="CG49" s="414">
        <v>9.5024471403345155E-4</v>
      </c>
      <c r="CH49" s="230">
        <v>0</v>
      </c>
      <c r="CI49" s="231">
        <f t="shared" si="0"/>
        <v>0</v>
      </c>
      <c r="CJ49" s="404">
        <v>0</v>
      </c>
      <c r="CK49" s="217">
        <f t="shared" si="1"/>
        <v>0</v>
      </c>
      <c r="CL49" s="245" t="s">
        <v>334</v>
      </c>
      <c r="CM49" s="242" t="s">
        <v>334</v>
      </c>
      <c r="CN49" s="413">
        <v>0</v>
      </c>
      <c r="CO49" s="243">
        <f t="shared" si="6"/>
        <v>0</v>
      </c>
      <c r="CP49" s="244">
        <f t="shared" si="7"/>
        <v>0</v>
      </c>
      <c r="CQ49" s="240">
        <v>0</v>
      </c>
      <c r="CR49" s="230">
        <f t="shared" si="2"/>
        <v>0</v>
      </c>
      <c r="CS49" s="404">
        <v>0</v>
      </c>
      <c r="CT49" s="217">
        <f t="shared" si="3"/>
        <v>0</v>
      </c>
      <c r="CU49" s="217">
        <f t="shared" si="8"/>
        <v>0</v>
      </c>
      <c r="CV49" s="217">
        <f t="shared" si="9"/>
        <v>0</v>
      </c>
      <c r="CW49" s="231">
        <f t="shared" si="10"/>
        <v>0</v>
      </c>
      <c r="CX49" s="404">
        <v>0</v>
      </c>
      <c r="CY49" s="217">
        <f t="shared" si="11"/>
        <v>0</v>
      </c>
      <c r="CZ49" s="217">
        <f t="shared" si="12"/>
        <v>0</v>
      </c>
      <c r="DA49" s="217">
        <f t="shared" si="13"/>
        <v>0</v>
      </c>
      <c r="DB49" s="231">
        <f t="shared" si="14"/>
        <v>0</v>
      </c>
      <c r="DC49" s="413">
        <v>0</v>
      </c>
      <c r="DD49" s="259">
        <f t="shared" si="15"/>
        <v>0</v>
      </c>
      <c r="DE49" s="413">
        <v>0</v>
      </c>
      <c r="DF49" s="243">
        <f t="shared" si="16"/>
        <v>0</v>
      </c>
    </row>
    <row r="50" spans="2:110" ht="15" customHeight="1">
      <c r="B50" s="187" t="s">
        <v>161</v>
      </c>
      <c r="C50" s="188" t="s">
        <v>162</v>
      </c>
      <c r="D50" s="189">
        <f>入力①!K57</f>
        <v>0</v>
      </c>
      <c r="E50" s="189"/>
      <c r="F50" s="190">
        <f>IF(入力②!E47="",入力②!D47,入力②!E47)</f>
        <v>0.73445887910672103</v>
      </c>
      <c r="G50" s="401">
        <v>0.73445887910672103</v>
      </c>
      <c r="H50" s="191">
        <f t="shared" si="4"/>
        <v>0</v>
      </c>
      <c r="I50" s="406">
        <v>5.3771652023064751E-3</v>
      </c>
      <c r="J50" s="407">
        <v>1.0833526100701674E-2</v>
      </c>
      <c r="K50" s="407">
        <v>3.3385648816623768E-3</v>
      </c>
      <c r="L50" s="407">
        <v>2.5047562995305292E-3</v>
      </c>
      <c r="M50" s="407">
        <v>2.292971791446715E-3</v>
      </c>
      <c r="N50" s="407">
        <v>1.1060557025642979E-3</v>
      </c>
      <c r="O50" s="407">
        <v>1.4020828041656084E-2</v>
      </c>
      <c r="P50" s="407">
        <v>1.8304305640616291E-3</v>
      </c>
      <c r="Q50" s="407">
        <v>8.8435747044528501E-3</v>
      </c>
      <c r="R50" s="407">
        <v>8.4152772500208535E-3</v>
      </c>
      <c r="S50" s="407">
        <v>4.1030283561603832E-3</v>
      </c>
      <c r="T50" s="407">
        <v>4.901842891781214E-3</v>
      </c>
      <c r="U50" s="407">
        <v>6.5554601883295394E-3</v>
      </c>
      <c r="V50" s="407">
        <v>4.7290582802361611E-3</v>
      </c>
      <c r="W50" s="407">
        <v>1.7352928574489053E-3</v>
      </c>
      <c r="X50" s="407">
        <v>3.8582835670670335E-4</v>
      </c>
      <c r="Y50" s="407">
        <v>3.4210547449065633E-3</v>
      </c>
      <c r="Z50" s="407">
        <v>1.8512241545641801E-3</v>
      </c>
      <c r="AA50" s="407">
        <v>6.4414898009744819E-3</v>
      </c>
      <c r="AB50" s="407">
        <v>2.5118337293023089E-3</v>
      </c>
      <c r="AC50" s="407">
        <v>1.3830868369315614E-2</v>
      </c>
      <c r="AD50" s="407">
        <v>3.086314228079542E-3</v>
      </c>
      <c r="AE50" s="407">
        <v>6.3076858238624387E-3</v>
      </c>
      <c r="AF50" s="407">
        <v>6.0042382858488345E-3</v>
      </c>
      <c r="AG50" s="407">
        <v>4.1498828546924641E-3</v>
      </c>
      <c r="AH50" s="407">
        <v>1.0093727469358327E-2</v>
      </c>
      <c r="AI50" s="407">
        <v>2.1520464914216554E-3</v>
      </c>
      <c r="AJ50" s="407">
        <v>2.2027908765741224E-3</v>
      </c>
      <c r="AK50" s="407">
        <v>4.4297691910776451E-3</v>
      </c>
      <c r="AL50" s="407">
        <v>2.7264354516406822E-4</v>
      </c>
      <c r="AM50" s="407">
        <v>6.3406614748739666E-3</v>
      </c>
      <c r="AN50" s="407">
        <v>2.8560204223385013E-3</v>
      </c>
      <c r="AO50" s="407">
        <v>1.2715025451992277E-2</v>
      </c>
      <c r="AP50" s="407">
        <v>4.261527653526687E-3</v>
      </c>
      <c r="AQ50" s="407">
        <v>5.0184544442983623E-3</v>
      </c>
      <c r="AR50" s="407">
        <v>6.2943225210859808E-4</v>
      </c>
      <c r="AS50" s="407">
        <v>0</v>
      </c>
      <c r="AT50" s="194">
        <v>0</v>
      </c>
      <c r="AU50" s="410">
        <v>0.73445887910672103</v>
      </c>
      <c r="AV50" s="194">
        <f t="shared" si="5"/>
        <v>0</v>
      </c>
      <c r="AW50" s="415">
        <v>4.9419222298812283E-3</v>
      </c>
      <c r="AX50" s="407">
        <v>9.1906202185795174E-3</v>
      </c>
      <c r="AY50" s="407">
        <v>3.7332120379240745E-3</v>
      </c>
      <c r="AZ50" s="407">
        <v>2.4103924555274256E-3</v>
      </c>
      <c r="BA50" s="407">
        <v>2.7948265038787788E-3</v>
      </c>
      <c r="BB50" s="407">
        <v>1.489027271034547E-3</v>
      </c>
      <c r="BC50" s="407">
        <v>1.1323884744227823E-2</v>
      </c>
      <c r="BD50" s="407">
        <v>2.0242867264064347E-3</v>
      </c>
      <c r="BE50" s="407">
        <v>8.0568591393378932E-3</v>
      </c>
      <c r="BF50" s="407">
        <v>7.4590348076630153E-3</v>
      </c>
      <c r="BG50" s="407">
        <v>3.632205387964973E-3</v>
      </c>
      <c r="BH50" s="407">
        <v>4.5049523478458428E-3</v>
      </c>
      <c r="BI50" s="407">
        <v>5.5233994999029489E-3</v>
      </c>
      <c r="BJ50" s="407">
        <v>4.1385480433743706E-3</v>
      </c>
      <c r="BK50" s="407">
        <v>1.7968335499405975E-3</v>
      </c>
      <c r="BL50" s="407">
        <v>9.3736514132753356E-4</v>
      </c>
      <c r="BM50" s="407">
        <v>3.2629300078487514E-3</v>
      </c>
      <c r="BN50" s="407">
        <v>1.940635122581193E-3</v>
      </c>
      <c r="BO50" s="407">
        <v>5.5842665937919245E-3</v>
      </c>
      <c r="BP50" s="407">
        <v>2.7443347786032563E-3</v>
      </c>
      <c r="BQ50" s="407">
        <v>1.1251303529550925E-2</v>
      </c>
      <c r="BR50" s="407">
        <v>3.9963411586847178E-3</v>
      </c>
      <c r="BS50" s="407">
        <v>6.6246519112612571E-3</v>
      </c>
      <c r="BT50" s="407">
        <v>5.1801881462986959E-3</v>
      </c>
      <c r="BU50" s="407">
        <v>3.8825952691350051E-3</v>
      </c>
      <c r="BV50" s="407">
        <v>8.7567056396196611E-3</v>
      </c>
      <c r="BW50" s="407">
        <v>2.4953890044218403E-3</v>
      </c>
      <c r="BX50" s="407">
        <v>2.8952129557295592E-3</v>
      </c>
      <c r="BY50" s="407">
        <v>4.4650144176360184E-3</v>
      </c>
      <c r="BZ50" s="407">
        <v>1.0528048241851137E-3</v>
      </c>
      <c r="CA50" s="407">
        <v>5.4681600708272665E-3</v>
      </c>
      <c r="CB50" s="407">
        <v>2.8078339694433355E-3</v>
      </c>
      <c r="CC50" s="407">
        <v>1.0213152080441087E-2</v>
      </c>
      <c r="CD50" s="407">
        <v>4.0027853717331538E-3</v>
      </c>
      <c r="CE50" s="407">
        <v>4.7275807353272395E-3</v>
      </c>
      <c r="CF50" s="407">
        <v>1.6400506761783044E-3</v>
      </c>
      <c r="CG50" s="420">
        <v>1.0012339905639218</v>
      </c>
      <c r="CH50" s="232">
        <v>0</v>
      </c>
      <c r="CI50" s="233">
        <f t="shared" si="0"/>
        <v>0</v>
      </c>
      <c r="CJ50" s="406">
        <v>6.8400005385827198E-3</v>
      </c>
      <c r="CK50" s="194">
        <f t="shared" si="1"/>
        <v>0</v>
      </c>
      <c r="CL50" s="246" t="s">
        <v>334</v>
      </c>
      <c r="CM50" s="247" t="s">
        <v>334</v>
      </c>
      <c r="CN50" s="415">
        <v>6.2311239916322447E-6</v>
      </c>
      <c r="CO50" s="248">
        <f t="shared" si="6"/>
        <v>0</v>
      </c>
      <c r="CP50" s="249">
        <f t="shared" si="7"/>
        <v>0</v>
      </c>
      <c r="CQ50" s="250">
        <v>0</v>
      </c>
      <c r="CR50" s="232">
        <f t="shared" si="2"/>
        <v>0</v>
      </c>
      <c r="CS50" s="406">
        <v>0.5535014609056268</v>
      </c>
      <c r="CT50" s="194">
        <f t="shared" si="3"/>
        <v>0</v>
      </c>
      <c r="CU50" s="194">
        <f t="shared" si="8"/>
        <v>0</v>
      </c>
      <c r="CV50" s="194">
        <f t="shared" si="9"/>
        <v>0</v>
      </c>
      <c r="CW50" s="233">
        <f t="shared" si="10"/>
        <v>0</v>
      </c>
      <c r="CX50" s="406">
        <v>6.8400005385827198E-3</v>
      </c>
      <c r="CY50" s="194">
        <f t="shared" si="11"/>
        <v>0</v>
      </c>
      <c r="CZ50" s="194">
        <f t="shared" si="12"/>
        <v>0</v>
      </c>
      <c r="DA50" s="194">
        <f t="shared" si="13"/>
        <v>0</v>
      </c>
      <c r="DB50" s="233">
        <f t="shared" si="14"/>
        <v>0</v>
      </c>
      <c r="DC50" s="415">
        <v>1.5618898867629833E-3</v>
      </c>
      <c r="DD50" s="248">
        <f t="shared" si="15"/>
        <v>0</v>
      </c>
      <c r="DE50" s="415">
        <v>1.4945670468163028E-3</v>
      </c>
      <c r="DF50" s="248">
        <f t="shared" si="16"/>
        <v>0</v>
      </c>
    </row>
    <row r="51" spans="2:110" ht="15" customHeight="1">
      <c r="B51" s="192"/>
      <c r="C51" s="193" t="s">
        <v>54</v>
      </c>
      <c r="D51" s="194">
        <f>SUM(D14:D50)</f>
        <v>0</v>
      </c>
      <c r="E51" s="194">
        <f>SUM(E14:E50)</f>
        <v>0</v>
      </c>
      <c r="F51" s="187"/>
      <c r="G51" s="195"/>
      <c r="H51" s="196">
        <f>SUM(H14:H50)</f>
        <v>0</v>
      </c>
      <c r="I51" s="210"/>
      <c r="J51" s="210"/>
      <c r="K51" s="210"/>
      <c r="L51" s="210"/>
      <c r="M51" s="210"/>
      <c r="N51" s="210"/>
      <c r="O51" s="210"/>
      <c r="P51" s="210"/>
      <c r="Q51" s="210"/>
      <c r="R51" s="210"/>
      <c r="S51" s="210"/>
      <c r="T51" s="210"/>
      <c r="U51" s="210"/>
      <c r="V51" s="210"/>
      <c r="W51" s="210"/>
      <c r="X51" s="210"/>
      <c r="Y51" s="210"/>
      <c r="Z51" s="210"/>
      <c r="AA51" s="210"/>
      <c r="AB51" s="210"/>
      <c r="AC51" s="210"/>
      <c r="AD51" s="210"/>
      <c r="AE51" s="210"/>
      <c r="AF51" s="210"/>
      <c r="AG51" s="210"/>
      <c r="AH51" s="210"/>
      <c r="AI51" s="210"/>
      <c r="AJ51" s="210"/>
      <c r="AK51" s="210"/>
      <c r="AL51" s="210"/>
      <c r="AM51" s="210"/>
      <c r="AN51" s="210"/>
      <c r="AO51" s="210"/>
      <c r="AP51" s="210"/>
      <c r="AQ51" s="210"/>
      <c r="AR51" s="210"/>
      <c r="AS51" s="188"/>
      <c r="AT51" s="194">
        <f>SUM(AT14:AT50)</f>
        <v>0</v>
      </c>
      <c r="AU51" s="194"/>
      <c r="AV51" s="194">
        <f>SUM(AV14:AV50)</f>
        <v>0</v>
      </c>
      <c r="AW51" s="187"/>
      <c r="AX51" s="225"/>
      <c r="AY51" s="225"/>
      <c r="AZ51" s="225"/>
      <c r="BA51" s="225"/>
      <c r="BB51" s="225"/>
      <c r="BC51" s="225"/>
      <c r="BD51" s="225"/>
      <c r="BE51" s="225"/>
      <c r="BF51" s="225"/>
      <c r="BG51" s="225"/>
      <c r="BH51" s="225"/>
      <c r="BI51" s="225"/>
      <c r="BJ51" s="225"/>
      <c r="BK51" s="225"/>
      <c r="BL51" s="225"/>
      <c r="BM51" s="225"/>
      <c r="BN51" s="225"/>
      <c r="BO51" s="225"/>
      <c r="BP51" s="225"/>
      <c r="BQ51" s="225"/>
      <c r="BR51" s="225"/>
      <c r="BS51" s="225"/>
      <c r="BT51" s="225"/>
      <c r="BU51" s="225"/>
      <c r="BV51" s="225"/>
      <c r="BW51" s="225"/>
      <c r="BX51" s="225"/>
      <c r="BY51" s="225"/>
      <c r="BZ51" s="225"/>
      <c r="CA51" s="225"/>
      <c r="CB51" s="225"/>
      <c r="CC51" s="225"/>
      <c r="CD51" s="225"/>
      <c r="CE51" s="225"/>
      <c r="CF51" s="225"/>
      <c r="CG51" s="225"/>
      <c r="CH51" s="234">
        <f t="shared" ref="CH51:CI51" si="17">SUM(CH14:CH50)</f>
        <v>0</v>
      </c>
      <c r="CI51" s="233">
        <f t="shared" si="17"/>
        <v>0</v>
      </c>
      <c r="CJ51" s="188"/>
      <c r="CK51" s="194">
        <f>SUM(CK14:CK50)</f>
        <v>0</v>
      </c>
      <c r="CL51" s="251">
        <f>入力③!D12</f>
        <v>0.50022221130046418</v>
      </c>
      <c r="CM51" s="252">
        <f>CK51*CL51</f>
        <v>0</v>
      </c>
      <c r="CN51" s="188">
        <f>SUM(CN14:CN50)</f>
        <v>0.99999999999999989</v>
      </c>
      <c r="CO51" s="194">
        <f t="shared" ref="CO51:CR51" si="18">SUM(CO14:CO50)</f>
        <v>0</v>
      </c>
      <c r="CP51" s="195">
        <f t="shared" si="18"/>
        <v>0</v>
      </c>
      <c r="CQ51" s="234">
        <f t="shared" si="18"/>
        <v>0</v>
      </c>
      <c r="CR51" s="234">
        <f t="shared" si="18"/>
        <v>0</v>
      </c>
      <c r="CS51" s="256"/>
      <c r="CT51" s="194">
        <f>SUM(CT14:CT50)</f>
        <v>0</v>
      </c>
      <c r="CU51" s="194">
        <f>SUM(CU14:CU50)</f>
        <v>0</v>
      </c>
      <c r="CV51" s="194">
        <f>SUM(CV14:CV50)</f>
        <v>0</v>
      </c>
      <c r="CW51" s="233">
        <f>SUM(CW14:CW50)</f>
        <v>0</v>
      </c>
      <c r="CX51" s="256"/>
      <c r="CY51" s="194">
        <f>SUM(CY14:CY50)</f>
        <v>0</v>
      </c>
      <c r="CZ51" s="194">
        <f>SUM(CZ14:CZ50)</f>
        <v>0</v>
      </c>
      <c r="DA51" s="194">
        <f>SUM(DA14:DA50)</f>
        <v>0</v>
      </c>
      <c r="DB51" s="233">
        <f>SUM(DB14:DB50)</f>
        <v>0</v>
      </c>
      <c r="DC51" s="260"/>
      <c r="DD51" s="194">
        <f>SUM(DD14:DD50)</f>
        <v>0</v>
      </c>
      <c r="DE51" s="260"/>
      <c r="DF51" s="261">
        <f>SUM(DF14:DF50)</f>
        <v>0</v>
      </c>
    </row>
  </sheetData>
  <mergeCells count="1">
    <mergeCell ref="B2:C3"/>
  </mergeCells>
  <phoneticPr fontId="23"/>
  <printOptions verticalCentered="1"/>
  <pageMargins left="0.39370078740157499" right="0.39370078740157499" top="0.59055118110236204" bottom="0.39370078740157499" header="0.196850393700787" footer="0.196850393700787"/>
  <pageSetup paperSize="9" scale="55" orientation="landscape" r:id="rId1"/>
  <colBreaks count="2" manualBreakCount="2">
    <brk id="48" max="49" man="1"/>
    <brk id="96" max="49"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R46"/>
  <sheetViews>
    <sheetView showGridLines="0" zoomScale="80" zoomScaleNormal="80" workbookViewId="0">
      <selection activeCell="B2" sqref="B2:C3"/>
    </sheetView>
  </sheetViews>
  <sheetFormatPr defaultColWidth="13.86328125" defaultRowHeight="15" customHeight="1"/>
  <cols>
    <col min="1" max="1" width="1.59765625" style="104" customWidth="1"/>
    <col min="2" max="2" width="3.73046875" style="104" customWidth="1"/>
    <col min="3" max="3" width="28" style="104" customWidth="1"/>
    <col min="4" max="18" width="10.59765625" style="104" customWidth="1"/>
    <col min="19" max="16384" width="13.86328125" style="104"/>
  </cols>
  <sheetData>
    <row r="1" spans="2:18" ht="7.5" customHeight="1"/>
    <row r="2" spans="2:18" ht="15" customHeight="1">
      <c r="B2" s="457" t="s">
        <v>338</v>
      </c>
      <c r="C2" s="458"/>
      <c r="E2" s="104" t="s">
        <v>339</v>
      </c>
    </row>
    <row r="3" spans="2:18" ht="15" customHeight="1">
      <c r="B3" s="459"/>
      <c r="C3" s="460"/>
      <c r="E3" s="104" t="s">
        <v>421</v>
      </c>
    </row>
    <row r="4" spans="2:18" ht="15" customHeight="1">
      <c r="D4" s="105"/>
      <c r="E4" s="105"/>
      <c r="F4" s="105"/>
      <c r="G4" s="105"/>
      <c r="H4" s="105"/>
      <c r="I4" s="105"/>
      <c r="J4" s="105"/>
      <c r="K4" s="105"/>
      <c r="L4" s="105"/>
      <c r="M4" s="105"/>
      <c r="N4" s="105"/>
      <c r="O4" s="105"/>
      <c r="P4" s="105"/>
      <c r="Q4" s="105"/>
      <c r="R4" s="148" t="s">
        <v>340</v>
      </c>
    </row>
    <row r="5" spans="2:18" ht="15" customHeight="1">
      <c r="B5" s="106"/>
      <c r="C5" s="107"/>
      <c r="D5" s="108"/>
      <c r="E5" s="463" t="s">
        <v>341</v>
      </c>
      <c r="F5" s="464"/>
      <c r="G5" s="464"/>
      <c r="H5" s="465"/>
      <c r="I5" s="463" t="s">
        <v>342</v>
      </c>
      <c r="J5" s="464"/>
      <c r="K5" s="464"/>
      <c r="L5" s="465"/>
      <c r="M5" s="463" t="s">
        <v>343</v>
      </c>
      <c r="N5" s="464"/>
      <c r="O5" s="464"/>
      <c r="P5" s="465"/>
      <c r="Q5" s="108"/>
      <c r="R5" s="149"/>
    </row>
    <row r="6" spans="2:18" ht="15" customHeight="1">
      <c r="B6" s="109"/>
      <c r="C6" s="110"/>
      <c r="D6" s="111" t="s">
        <v>266</v>
      </c>
      <c r="E6" s="466"/>
      <c r="F6" s="467"/>
      <c r="G6" s="467"/>
      <c r="H6" s="468"/>
      <c r="I6" s="466"/>
      <c r="J6" s="467"/>
      <c r="K6" s="467"/>
      <c r="L6" s="468"/>
      <c r="M6" s="466"/>
      <c r="N6" s="467"/>
      <c r="O6" s="467"/>
      <c r="P6" s="468"/>
      <c r="Q6" s="111" t="s">
        <v>277</v>
      </c>
      <c r="R6" s="150" t="s">
        <v>279</v>
      </c>
    </row>
    <row r="7" spans="2:18" ht="15" customHeight="1">
      <c r="B7" s="109"/>
      <c r="C7" s="112"/>
      <c r="D7" s="111" t="s">
        <v>280</v>
      </c>
      <c r="E7" s="469" t="s">
        <v>344</v>
      </c>
      <c r="F7" s="113" t="s">
        <v>345</v>
      </c>
      <c r="G7" s="113" t="s">
        <v>346</v>
      </c>
      <c r="H7" s="461" t="s">
        <v>347</v>
      </c>
      <c r="I7" s="469" t="s">
        <v>344</v>
      </c>
      <c r="J7" s="113" t="s">
        <v>345</v>
      </c>
      <c r="K7" s="113" t="s">
        <v>346</v>
      </c>
      <c r="L7" s="461" t="s">
        <v>347</v>
      </c>
      <c r="M7" s="469" t="s">
        <v>344</v>
      </c>
      <c r="N7" s="113" t="s">
        <v>345</v>
      </c>
      <c r="O7" s="113" t="s">
        <v>346</v>
      </c>
      <c r="P7" s="461" t="s">
        <v>347</v>
      </c>
      <c r="Q7" s="151" t="s">
        <v>290</v>
      </c>
      <c r="R7" s="114" t="s">
        <v>290</v>
      </c>
    </row>
    <row r="8" spans="2:18" ht="15" customHeight="1">
      <c r="B8" s="115"/>
      <c r="C8" s="116" t="s">
        <v>191</v>
      </c>
      <c r="D8" s="117"/>
      <c r="E8" s="470"/>
      <c r="F8" s="118" t="s">
        <v>348</v>
      </c>
      <c r="G8" s="118" t="s">
        <v>348</v>
      </c>
      <c r="H8" s="462"/>
      <c r="I8" s="470"/>
      <c r="J8" s="118" t="s">
        <v>348</v>
      </c>
      <c r="K8" s="118" t="s">
        <v>348</v>
      </c>
      <c r="L8" s="462"/>
      <c r="M8" s="470"/>
      <c r="N8" s="118" t="s">
        <v>348</v>
      </c>
      <c r="O8" s="118" t="s">
        <v>348</v>
      </c>
      <c r="P8" s="462"/>
      <c r="Q8" s="152"/>
      <c r="R8" s="119"/>
    </row>
    <row r="9" spans="2:18" ht="15" customHeight="1">
      <c r="B9" s="120" t="s">
        <v>90</v>
      </c>
      <c r="C9" s="121" t="s">
        <v>333</v>
      </c>
      <c r="D9" s="122">
        <f>波及効果計算!D14+波及効果計算!E14</f>
        <v>0</v>
      </c>
      <c r="E9" s="123">
        <f>波及効果計算!H14</f>
        <v>0</v>
      </c>
      <c r="F9" s="124">
        <f>波及効果計算!CH14</f>
        <v>0</v>
      </c>
      <c r="G9" s="124">
        <f>波及効果計算!CQ14</f>
        <v>0</v>
      </c>
      <c r="H9" s="125">
        <f>波及効果計算!CR14</f>
        <v>0</v>
      </c>
      <c r="I9" s="123">
        <f>波及効果計算!CT14</f>
        <v>0</v>
      </c>
      <c r="J9" s="124">
        <f>波及効果計算!CU14</f>
        <v>0</v>
      </c>
      <c r="K9" s="124">
        <f>波及効果計算!CV14</f>
        <v>0</v>
      </c>
      <c r="L9" s="125">
        <f>波及効果計算!CW14</f>
        <v>0</v>
      </c>
      <c r="M9" s="123">
        <f>波及効果計算!CY14</f>
        <v>0</v>
      </c>
      <c r="N9" s="124">
        <f>波及効果計算!CZ14</f>
        <v>0</v>
      </c>
      <c r="O9" s="124">
        <f>波及効果計算!DA14</f>
        <v>0</v>
      </c>
      <c r="P9" s="125">
        <f>波及効果計算!DB14</f>
        <v>0</v>
      </c>
      <c r="Q9" s="153">
        <f>波及効果計算!DD14</f>
        <v>0</v>
      </c>
      <c r="R9" s="154">
        <f>波及効果計算!DF14</f>
        <v>0</v>
      </c>
    </row>
    <row r="10" spans="2:18" ht="15" customHeight="1">
      <c r="B10" s="126" t="s">
        <v>91</v>
      </c>
      <c r="C10" s="127" t="s">
        <v>92</v>
      </c>
      <c r="D10" s="128">
        <f>波及効果計算!D15+波及効果計算!E15</f>
        <v>0</v>
      </c>
      <c r="E10" s="129">
        <f>波及効果計算!H15</f>
        <v>0</v>
      </c>
      <c r="F10" s="130">
        <f>波及効果計算!CH15</f>
        <v>0</v>
      </c>
      <c r="G10" s="130">
        <f>波及効果計算!CQ15</f>
        <v>0</v>
      </c>
      <c r="H10" s="131">
        <f>波及効果計算!CR15</f>
        <v>0</v>
      </c>
      <c r="I10" s="129">
        <f>波及効果計算!CT15</f>
        <v>0</v>
      </c>
      <c r="J10" s="130">
        <f>波及効果計算!CU15</f>
        <v>0</v>
      </c>
      <c r="K10" s="130">
        <f>波及効果計算!CV15</f>
        <v>0</v>
      </c>
      <c r="L10" s="131">
        <f>波及効果計算!CW15</f>
        <v>0</v>
      </c>
      <c r="M10" s="129">
        <f>波及効果計算!CY15</f>
        <v>0</v>
      </c>
      <c r="N10" s="130">
        <f>波及効果計算!CZ15</f>
        <v>0</v>
      </c>
      <c r="O10" s="130">
        <f>波及効果計算!DA15</f>
        <v>0</v>
      </c>
      <c r="P10" s="131">
        <f>波及効果計算!DB15</f>
        <v>0</v>
      </c>
      <c r="Q10" s="155">
        <f>波及効果計算!DD15</f>
        <v>0</v>
      </c>
      <c r="R10" s="156">
        <f>波及効果計算!DF15</f>
        <v>0</v>
      </c>
    </row>
    <row r="11" spans="2:18" ht="15" customHeight="1">
      <c r="B11" s="126" t="s">
        <v>93</v>
      </c>
      <c r="C11" s="127" t="s">
        <v>94</v>
      </c>
      <c r="D11" s="128">
        <f>波及効果計算!D16+波及効果計算!E16</f>
        <v>0</v>
      </c>
      <c r="E11" s="129">
        <f>波及効果計算!H16</f>
        <v>0</v>
      </c>
      <c r="F11" s="130">
        <f>波及効果計算!CH16</f>
        <v>0</v>
      </c>
      <c r="G11" s="130">
        <f>波及効果計算!CQ16</f>
        <v>0</v>
      </c>
      <c r="H11" s="131">
        <f>波及効果計算!CR16</f>
        <v>0</v>
      </c>
      <c r="I11" s="129">
        <f>波及効果計算!CT16</f>
        <v>0</v>
      </c>
      <c r="J11" s="130">
        <f>波及効果計算!CU16</f>
        <v>0</v>
      </c>
      <c r="K11" s="130">
        <f>波及効果計算!CV16</f>
        <v>0</v>
      </c>
      <c r="L11" s="131">
        <f>波及効果計算!CW16</f>
        <v>0</v>
      </c>
      <c r="M11" s="129">
        <f>波及効果計算!CY16</f>
        <v>0</v>
      </c>
      <c r="N11" s="130">
        <f>波及効果計算!CZ16</f>
        <v>0</v>
      </c>
      <c r="O11" s="130">
        <f>波及効果計算!DA16</f>
        <v>0</v>
      </c>
      <c r="P11" s="131">
        <f>波及効果計算!DB16</f>
        <v>0</v>
      </c>
      <c r="Q11" s="155">
        <f>波及効果計算!DD16</f>
        <v>0</v>
      </c>
      <c r="R11" s="156">
        <f>波及効果計算!DF16</f>
        <v>0</v>
      </c>
    </row>
    <row r="12" spans="2:18" ht="15" customHeight="1">
      <c r="B12" s="126" t="s">
        <v>95</v>
      </c>
      <c r="C12" s="127" t="s">
        <v>96</v>
      </c>
      <c r="D12" s="128">
        <f>波及効果計算!D17+波及効果計算!E17</f>
        <v>0</v>
      </c>
      <c r="E12" s="129">
        <f>波及効果計算!H17</f>
        <v>0</v>
      </c>
      <c r="F12" s="130">
        <f>波及効果計算!CH17</f>
        <v>0</v>
      </c>
      <c r="G12" s="130">
        <f>波及効果計算!CQ17</f>
        <v>0</v>
      </c>
      <c r="H12" s="131">
        <f>波及効果計算!CR17</f>
        <v>0</v>
      </c>
      <c r="I12" s="129">
        <f>波及効果計算!CT17</f>
        <v>0</v>
      </c>
      <c r="J12" s="130">
        <f>波及効果計算!CU17</f>
        <v>0</v>
      </c>
      <c r="K12" s="130">
        <f>波及効果計算!CV17</f>
        <v>0</v>
      </c>
      <c r="L12" s="131">
        <f>波及効果計算!CW17</f>
        <v>0</v>
      </c>
      <c r="M12" s="129">
        <f>波及効果計算!CY17</f>
        <v>0</v>
      </c>
      <c r="N12" s="130">
        <f>波及効果計算!CZ17</f>
        <v>0</v>
      </c>
      <c r="O12" s="130">
        <f>波及効果計算!DA17</f>
        <v>0</v>
      </c>
      <c r="P12" s="131">
        <f>波及効果計算!DB17</f>
        <v>0</v>
      </c>
      <c r="Q12" s="155">
        <f>波及効果計算!DD17</f>
        <v>0</v>
      </c>
      <c r="R12" s="156">
        <f>波及効果計算!DF17</f>
        <v>0</v>
      </c>
    </row>
    <row r="13" spans="2:18" ht="15" customHeight="1">
      <c r="B13" s="126" t="s">
        <v>97</v>
      </c>
      <c r="C13" s="127" t="s">
        <v>98</v>
      </c>
      <c r="D13" s="128">
        <f>波及効果計算!D18+波及効果計算!E18</f>
        <v>0</v>
      </c>
      <c r="E13" s="129">
        <f>波及効果計算!H18</f>
        <v>0</v>
      </c>
      <c r="F13" s="130">
        <f>波及効果計算!CH18</f>
        <v>0</v>
      </c>
      <c r="G13" s="130">
        <f>波及効果計算!CQ18</f>
        <v>0</v>
      </c>
      <c r="H13" s="131">
        <f>波及効果計算!CR18</f>
        <v>0</v>
      </c>
      <c r="I13" s="129">
        <f>波及効果計算!CT18</f>
        <v>0</v>
      </c>
      <c r="J13" s="130">
        <f>波及効果計算!CU18</f>
        <v>0</v>
      </c>
      <c r="K13" s="130">
        <f>波及効果計算!CV18</f>
        <v>0</v>
      </c>
      <c r="L13" s="131">
        <f>波及効果計算!CW18</f>
        <v>0</v>
      </c>
      <c r="M13" s="129">
        <f>波及効果計算!CY18</f>
        <v>0</v>
      </c>
      <c r="N13" s="130">
        <f>波及効果計算!CZ18</f>
        <v>0</v>
      </c>
      <c r="O13" s="130">
        <f>波及効果計算!DA18</f>
        <v>0</v>
      </c>
      <c r="P13" s="131">
        <f>波及効果計算!DB18</f>
        <v>0</v>
      </c>
      <c r="Q13" s="155">
        <f>波及効果計算!DD18</f>
        <v>0</v>
      </c>
      <c r="R13" s="156">
        <f>波及効果計算!DF18</f>
        <v>0</v>
      </c>
    </row>
    <row r="14" spans="2:18" ht="15" customHeight="1">
      <c r="B14" s="126" t="s">
        <v>99</v>
      </c>
      <c r="C14" s="127" t="s">
        <v>100</v>
      </c>
      <c r="D14" s="128">
        <f>波及効果計算!D19+波及効果計算!E19</f>
        <v>0</v>
      </c>
      <c r="E14" s="129">
        <f>波及効果計算!H19</f>
        <v>0</v>
      </c>
      <c r="F14" s="130">
        <f>波及効果計算!CH19</f>
        <v>0</v>
      </c>
      <c r="G14" s="130">
        <f>波及効果計算!CQ19</f>
        <v>0</v>
      </c>
      <c r="H14" s="131">
        <f>波及効果計算!CR19</f>
        <v>0</v>
      </c>
      <c r="I14" s="129">
        <f>波及効果計算!CT19</f>
        <v>0</v>
      </c>
      <c r="J14" s="130">
        <f>波及効果計算!CU19</f>
        <v>0</v>
      </c>
      <c r="K14" s="130">
        <f>波及効果計算!CV19</f>
        <v>0</v>
      </c>
      <c r="L14" s="131">
        <f>波及効果計算!CW19</f>
        <v>0</v>
      </c>
      <c r="M14" s="129">
        <f>波及効果計算!CY19</f>
        <v>0</v>
      </c>
      <c r="N14" s="130">
        <f>波及効果計算!CZ19</f>
        <v>0</v>
      </c>
      <c r="O14" s="130">
        <f>波及効果計算!DA19</f>
        <v>0</v>
      </c>
      <c r="P14" s="131">
        <f>波及効果計算!DB19</f>
        <v>0</v>
      </c>
      <c r="Q14" s="155">
        <f>波及効果計算!DD19</f>
        <v>0</v>
      </c>
      <c r="R14" s="156">
        <f>波及効果計算!DF19</f>
        <v>0</v>
      </c>
    </row>
    <row r="15" spans="2:18" ht="15" customHeight="1">
      <c r="B15" s="126" t="s">
        <v>101</v>
      </c>
      <c r="C15" s="127" t="s">
        <v>102</v>
      </c>
      <c r="D15" s="128">
        <f>波及効果計算!D20+波及効果計算!E20</f>
        <v>0</v>
      </c>
      <c r="E15" s="129">
        <f>波及効果計算!H20</f>
        <v>0</v>
      </c>
      <c r="F15" s="130">
        <f>波及効果計算!CH20</f>
        <v>0</v>
      </c>
      <c r="G15" s="130">
        <f>波及効果計算!CQ20</f>
        <v>0</v>
      </c>
      <c r="H15" s="131">
        <f>波及効果計算!CR20</f>
        <v>0</v>
      </c>
      <c r="I15" s="129">
        <f>波及効果計算!CT20</f>
        <v>0</v>
      </c>
      <c r="J15" s="130">
        <f>波及効果計算!CU20</f>
        <v>0</v>
      </c>
      <c r="K15" s="130">
        <f>波及効果計算!CV20</f>
        <v>0</v>
      </c>
      <c r="L15" s="131">
        <f>波及効果計算!CW20</f>
        <v>0</v>
      </c>
      <c r="M15" s="129">
        <f>波及効果計算!CY20</f>
        <v>0</v>
      </c>
      <c r="N15" s="130">
        <f>波及効果計算!CZ20</f>
        <v>0</v>
      </c>
      <c r="O15" s="130">
        <f>波及効果計算!DA20</f>
        <v>0</v>
      </c>
      <c r="P15" s="131">
        <f>波及効果計算!DB20</f>
        <v>0</v>
      </c>
      <c r="Q15" s="155">
        <f>波及効果計算!DD20</f>
        <v>0</v>
      </c>
      <c r="R15" s="156">
        <f>波及効果計算!DF20</f>
        <v>0</v>
      </c>
    </row>
    <row r="16" spans="2:18" ht="15" customHeight="1">
      <c r="B16" s="126" t="s">
        <v>105</v>
      </c>
      <c r="C16" s="127" t="s">
        <v>335</v>
      </c>
      <c r="D16" s="128">
        <f>波及効果計算!D21+波及効果計算!E21</f>
        <v>0</v>
      </c>
      <c r="E16" s="129">
        <f>波及効果計算!H21</f>
        <v>0</v>
      </c>
      <c r="F16" s="130">
        <f>波及効果計算!CH21</f>
        <v>0</v>
      </c>
      <c r="G16" s="130">
        <f>波及効果計算!CQ21</f>
        <v>0</v>
      </c>
      <c r="H16" s="131">
        <f>波及効果計算!CR21</f>
        <v>0</v>
      </c>
      <c r="I16" s="129">
        <f>波及効果計算!CT21</f>
        <v>0</v>
      </c>
      <c r="J16" s="130">
        <f>波及効果計算!CU21</f>
        <v>0</v>
      </c>
      <c r="K16" s="130">
        <f>波及効果計算!CV21</f>
        <v>0</v>
      </c>
      <c r="L16" s="131">
        <f>波及効果計算!CW21</f>
        <v>0</v>
      </c>
      <c r="M16" s="129">
        <f>波及効果計算!CY21</f>
        <v>0</v>
      </c>
      <c r="N16" s="130">
        <f>波及効果計算!CZ21</f>
        <v>0</v>
      </c>
      <c r="O16" s="130">
        <f>波及効果計算!DA21</f>
        <v>0</v>
      </c>
      <c r="P16" s="131">
        <f>波及効果計算!DB21</f>
        <v>0</v>
      </c>
      <c r="Q16" s="155">
        <f>波及効果計算!DD21</f>
        <v>0</v>
      </c>
      <c r="R16" s="156">
        <f>波及効果計算!DF21</f>
        <v>0</v>
      </c>
    </row>
    <row r="17" spans="2:18" ht="15" customHeight="1">
      <c r="B17" s="126" t="s">
        <v>106</v>
      </c>
      <c r="C17" s="127" t="s">
        <v>107</v>
      </c>
      <c r="D17" s="128">
        <f>波及効果計算!D22+波及効果計算!E22</f>
        <v>0</v>
      </c>
      <c r="E17" s="129">
        <f>波及効果計算!H22</f>
        <v>0</v>
      </c>
      <c r="F17" s="130">
        <f>波及効果計算!CH22</f>
        <v>0</v>
      </c>
      <c r="G17" s="130">
        <f>波及効果計算!CQ22</f>
        <v>0</v>
      </c>
      <c r="H17" s="131">
        <f>波及効果計算!CR22</f>
        <v>0</v>
      </c>
      <c r="I17" s="129">
        <f>波及効果計算!CT22</f>
        <v>0</v>
      </c>
      <c r="J17" s="130">
        <f>波及効果計算!CU22</f>
        <v>0</v>
      </c>
      <c r="K17" s="130">
        <f>波及効果計算!CV22</f>
        <v>0</v>
      </c>
      <c r="L17" s="131">
        <f>波及効果計算!CW22</f>
        <v>0</v>
      </c>
      <c r="M17" s="129">
        <f>波及効果計算!CY22</f>
        <v>0</v>
      </c>
      <c r="N17" s="130">
        <f>波及効果計算!CZ22</f>
        <v>0</v>
      </c>
      <c r="O17" s="130">
        <f>波及効果計算!DA22</f>
        <v>0</v>
      </c>
      <c r="P17" s="131">
        <f>波及効果計算!DB22</f>
        <v>0</v>
      </c>
      <c r="Q17" s="155">
        <f>波及効果計算!DD22</f>
        <v>0</v>
      </c>
      <c r="R17" s="156">
        <f>波及効果計算!DF22</f>
        <v>0</v>
      </c>
    </row>
    <row r="18" spans="2:18" ht="15" customHeight="1">
      <c r="B18" s="126" t="s">
        <v>108</v>
      </c>
      <c r="C18" s="127" t="s">
        <v>109</v>
      </c>
      <c r="D18" s="128">
        <f>波及効果計算!D23+波及効果計算!E23</f>
        <v>0</v>
      </c>
      <c r="E18" s="129">
        <f>波及効果計算!H23</f>
        <v>0</v>
      </c>
      <c r="F18" s="130">
        <f>波及効果計算!CH23</f>
        <v>0</v>
      </c>
      <c r="G18" s="130">
        <f>波及効果計算!CQ23</f>
        <v>0</v>
      </c>
      <c r="H18" s="131">
        <f>波及効果計算!CR23</f>
        <v>0</v>
      </c>
      <c r="I18" s="129">
        <f>波及効果計算!CT23</f>
        <v>0</v>
      </c>
      <c r="J18" s="130">
        <f>波及効果計算!CU23</f>
        <v>0</v>
      </c>
      <c r="K18" s="130">
        <f>波及効果計算!CV23</f>
        <v>0</v>
      </c>
      <c r="L18" s="131">
        <f>波及効果計算!CW23</f>
        <v>0</v>
      </c>
      <c r="M18" s="129">
        <f>波及効果計算!CY23</f>
        <v>0</v>
      </c>
      <c r="N18" s="130">
        <f>波及効果計算!CZ23</f>
        <v>0</v>
      </c>
      <c r="O18" s="130">
        <f>波及効果計算!DA23</f>
        <v>0</v>
      </c>
      <c r="P18" s="131">
        <f>波及効果計算!DB23</f>
        <v>0</v>
      </c>
      <c r="Q18" s="155">
        <f>波及効果計算!DD23</f>
        <v>0</v>
      </c>
      <c r="R18" s="156">
        <f>波及効果計算!DF23</f>
        <v>0</v>
      </c>
    </row>
    <row r="19" spans="2:18" ht="15" customHeight="1">
      <c r="B19" s="126" t="s">
        <v>110</v>
      </c>
      <c r="C19" s="127" t="s">
        <v>111</v>
      </c>
      <c r="D19" s="128">
        <f>波及効果計算!D24+波及効果計算!E24</f>
        <v>0</v>
      </c>
      <c r="E19" s="129">
        <f>波及効果計算!H24</f>
        <v>0</v>
      </c>
      <c r="F19" s="130">
        <f>波及効果計算!CH24</f>
        <v>0</v>
      </c>
      <c r="G19" s="130">
        <f>波及効果計算!CQ24</f>
        <v>0</v>
      </c>
      <c r="H19" s="131">
        <f>波及効果計算!CR24</f>
        <v>0</v>
      </c>
      <c r="I19" s="129">
        <f>波及効果計算!CT24</f>
        <v>0</v>
      </c>
      <c r="J19" s="130">
        <f>波及効果計算!CU24</f>
        <v>0</v>
      </c>
      <c r="K19" s="130">
        <f>波及効果計算!CV24</f>
        <v>0</v>
      </c>
      <c r="L19" s="131">
        <f>波及効果計算!CW24</f>
        <v>0</v>
      </c>
      <c r="M19" s="129">
        <f>波及効果計算!CY24</f>
        <v>0</v>
      </c>
      <c r="N19" s="130">
        <f>波及効果計算!CZ24</f>
        <v>0</v>
      </c>
      <c r="O19" s="130">
        <f>波及効果計算!DA24</f>
        <v>0</v>
      </c>
      <c r="P19" s="131">
        <f>波及効果計算!DB24</f>
        <v>0</v>
      </c>
      <c r="Q19" s="155">
        <f>波及効果計算!DD24</f>
        <v>0</v>
      </c>
      <c r="R19" s="156">
        <f>波及効果計算!DF24</f>
        <v>0</v>
      </c>
    </row>
    <row r="20" spans="2:18" ht="15" customHeight="1">
      <c r="B20" s="126" t="s">
        <v>115</v>
      </c>
      <c r="C20" s="127" t="s">
        <v>116</v>
      </c>
      <c r="D20" s="128">
        <f>波及効果計算!D25+波及効果計算!E25</f>
        <v>0</v>
      </c>
      <c r="E20" s="129">
        <f>波及効果計算!H25</f>
        <v>0</v>
      </c>
      <c r="F20" s="130">
        <f>波及効果計算!CH25</f>
        <v>0</v>
      </c>
      <c r="G20" s="130">
        <f>波及効果計算!CQ25</f>
        <v>0</v>
      </c>
      <c r="H20" s="131">
        <f>波及効果計算!CR25</f>
        <v>0</v>
      </c>
      <c r="I20" s="129">
        <f>波及効果計算!CT25</f>
        <v>0</v>
      </c>
      <c r="J20" s="130">
        <f>波及効果計算!CU25</f>
        <v>0</v>
      </c>
      <c r="K20" s="130">
        <f>波及効果計算!CV25</f>
        <v>0</v>
      </c>
      <c r="L20" s="131">
        <f>波及効果計算!CW25</f>
        <v>0</v>
      </c>
      <c r="M20" s="129">
        <f>波及効果計算!CY25</f>
        <v>0</v>
      </c>
      <c r="N20" s="130">
        <f>波及効果計算!CZ25</f>
        <v>0</v>
      </c>
      <c r="O20" s="130">
        <f>波及効果計算!DA25</f>
        <v>0</v>
      </c>
      <c r="P20" s="131">
        <f>波及効果計算!DB25</f>
        <v>0</v>
      </c>
      <c r="Q20" s="155">
        <f>波及効果計算!DD25</f>
        <v>0</v>
      </c>
      <c r="R20" s="156">
        <f>波及効果計算!DF25</f>
        <v>0</v>
      </c>
    </row>
    <row r="21" spans="2:18" ht="15" customHeight="1">
      <c r="B21" s="126" t="s">
        <v>118</v>
      </c>
      <c r="C21" s="127" t="s">
        <v>119</v>
      </c>
      <c r="D21" s="128">
        <f>波及効果計算!D26+波及効果計算!E26</f>
        <v>0</v>
      </c>
      <c r="E21" s="129">
        <f>波及効果計算!H26</f>
        <v>0</v>
      </c>
      <c r="F21" s="130">
        <f>波及効果計算!CH26</f>
        <v>0</v>
      </c>
      <c r="G21" s="130">
        <f>波及効果計算!CQ26</f>
        <v>0</v>
      </c>
      <c r="H21" s="131">
        <f>波及効果計算!CR26</f>
        <v>0</v>
      </c>
      <c r="I21" s="129">
        <f>波及効果計算!CT26</f>
        <v>0</v>
      </c>
      <c r="J21" s="130">
        <f>波及効果計算!CU26</f>
        <v>0</v>
      </c>
      <c r="K21" s="130">
        <f>波及効果計算!CV26</f>
        <v>0</v>
      </c>
      <c r="L21" s="131">
        <f>波及効果計算!CW26</f>
        <v>0</v>
      </c>
      <c r="M21" s="129">
        <f>波及効果計算!CY26</f>
        <v>0</v>
      </c>
      <c r="N21" s="130">
        <f>波及効果計算!CZ26</f>
        <v>0</v>
      </c>
      <c r="O21" s="130">
        <f>波及効果計算!DA26</f>
        <v>0</v>
      </c>
      <c r="P21" s="131">
        <f>波及効果計算!DB26</f>
        <v>0</v>
      </c>
      <c r="Q21" s="155">
        <f>波及効果計算!DD26</f>
        <v>0</v>
      </c>
      <c r="R21" s="156">
        <f>波及効果計算!DF26</f>
        <v>0</v>
      </c>
    </row>
    <row r="22" spans="2:18" ht="15" customHeight="1">
      <c r="B22" s="126" t="s">
        <v>121</v>
      </c>
      <c r="C22" s="127" t="s">
        <v>122</v>
      </c>
      <c r="D22" s="128">
        <f>波及効果計算!D27+波及効果計算!E27</f>
        <v>0</v>
      </c>
      <c r="E22" s="129">
        <f>波及効果計算!H27</f>
        <v>0</v>
      </c>
      <c r="F22" s="130">
        <f>波及効果計算!CH27</f>
        <v>0</v>
      </c>
      <c r="G22" s="130">
        <f>波及効果計算!CQ27</f>
        <v>0</v>
      </c>
      <c r="H22" s="131">
        <f>波及効果計算!CR27</f>
        <v>0</v>
      </c>
      <c r="I22" s="129">
        <f>波及効果計算!CT27</f>
        <v>0</v>
      </c>
      <c r="J22" s="130">
        <f>波及効果計算!CU27</f>
        <v>0</v>
      </c>
      <c r="K22" s="130">
        <f>波及効果計算!CV27</f>
        <v>0</v>
      </c>
      <c r="L22" s="131">
        <f>波及効果計算!CW27</f>
        <v>0</v>
      </c>
      <c r="M22" s="129">
        <f>波及効果計算!CY27</f>
        <v>0</v>
      </c>
      <c r="N22" s="130">
        <f>波及効果計算!CZ27</f>
        <v>0</v>
      </c>
      <c r="O22" s="130">
        <f>波及効果計算!DA27</f>
        <v>0</v>
      </c>
      <c r="P22" s="131">
        <f>波及効果計算!DB27</f>
        <v>0</v>
      </c>
      <c r="Q22" s="155">
        <f>波及効果計算!DD27</f>
        <v>0</v>
      </c>
      <c r="R22" s="156">
        <f>波及効果計算!DF27</f>
        <v>0</v>
      </c>
    </row>
    <row r="23" spans="2:18" ht="15" customHeight="1">
      <c r="B23" s="126" t="s">
        <v>123</v>
      </c>
      <c r="C23" s="127" t="s">
        <v>124</v>
      </c>
      <c r="D23" s="128">
        <f>波及効果計算!D28+波及効果計算!E28</f>
        <v>0</v>
      </c>
      <c r="E23" s="129">
        <f>波及効果計算!H28</f>
        <v>0</v>
      </c>
      <c r="F23" s="130">
        <f>波及効果計算!CH28</f>
        <v>0</v>
      </c>
      <c r="G23" s="130">
        <f>波及効果計算!CQ28</f>
        <v>0</v>
      </c>
      <c r="H23" s="131">
        <f>波及効果計算!CR28</f>
        <v>0</v>
      </c>
      <c r="I23" s="129">
        <f>波及効果計算!CT28</f>
        <v>0</v>
      </c>
      <c r="J23" s="130">
        <f>波及効果計算!CU28</f>
        <v>0</v>
      </c>
      <c r="K23" s="130">
        <f>波及効果計算!CV28</f>
        <v>0</v>
      </c>
      <c r="L23" s="131">
        <f>波及効果計算!CW28</f>
        <v>0</v>
      </c>
      <c r="M23" s="129">
        <f>波及効果計算!CY28</f>
        <v>0</v>
      </c>
      <c r="N23" s="130">
        <f>波及効果計算!CZ28</f>
        <v>0</v>
      </c>
      <c r="O23" s="130">
        <f>波及効果計算!DA28</f>
        <v>0</v>
      </c>
      <c r="P23" s="131">
        <f>波及効果計算!DB28</f>
        <v>0</v>
      </c>
      <c r="Q23" s="155">
        <f>波及効果計算!DD28</f>
        <v>0</v>
      </c>
      <c r="R23" s="156">
        <f>波及効果計算!DF28</f>
        <v>0</v>
      </c>
    </row>
    <row r="24" spans="2:18" ht="15" customHeight="1">
      <c r="B24" s="126" t="s">
        <v>125</v>
      </c>
      <c r="C24" s="127" t="s">
        <v>126</v>
      </c>
      <c r="D24" s="128">
        <f>波及効果計算!D29+波及効果計算!E29</f>
        <v>0</v>
      </c>
      <c r="E24" s="129">
        <f>波及効果計算!H29</f>
        <v>0</v>
      </c>
      <c r="F24" s="130">
        <f>波及効果計算!CH29</f>
        <v>0</v>
      </c>
      <c r="G24" s="130">
        <f>波及効果計算!CQ29</f>
        <v>0</v>
      </c>
      <c r="H24" s="131">
        <f>波及効果計算!CR29</f>
        <v>0</v>
      </c>
      <c r="I24" s="129">
        <f>波及効果計算!CT29</f>
        <v>0</v>
      </c>
      <c r="J24" s="130">
        <f>波及効果計算!CU29</f>
        <v>0</v>
      </c>
      <c r="K24" s="130">
        <f>波及効果計算!CV29</f>
        <v>0</v>
      </c>
      <c r="L24" s="131">
        <f>波及効果計算!CW29</f>
        <v>0</v>
      </c>
      <c r="M24" s="129">
        <f>波及効果計算!CY29</f>
        <v>0</v>
      </c>
      <c r="N24" s="130">
        <f>波及効果計算!CZ29</f>
        <v>0</v>
      </c>
      <c r="O24" s="130">
        <f>波及効果計算!DA29</f>
        <v>0</v>
      </c>
      <c r="P24" s="131">
        <f>波及効果計算!DB29</f>
        <v>0</v>
      </c>
      <c r="Q24" s="155">
        <f>波及効果計算!DD29</f>
        <v>0</v>
      </c>
      <c r="R24" s="156">
        <f>波及効果計算!DF29</f>
        <v>0</v>
      </c>
    </row>
    <row r="25" spans="2:18" ht="15" customHeight="1">
      <c r="B25" s="126" t="s">
        <v>127</v>
      </c>
      <c r="C25" s="127" t="s">
        <v>128</v>
      </c>
      <c r="D25" s="132">
        <f>波及効果計算!D30+波及効果計算!E30</f>
        <v>0</v>
      </c>
      <c r="E25" s="133">
        <f>波及効果計算!H30</f>
        <v>0</v>
      </c>
      <c r="F25" s="134">
        <f>波及効果計算!CH30</f>
        <v>0</v>
      </c>
      <c r="G25" s="134">
        <f>波及効果計算!CQ30</f>
        <v>0</v>
      </c>
      <c r="H25" s="135">
        <f>波及効果計算!CR30</f>
        <v>0</v>
      </c>
      <c r="I25" s="133">
        <f>波及効果計算!CT30</f>
        <v>0</v>
      </c>
      <c r="J25" s="134">
        <f>波及効果計算!CU30</f>
        <v>0</v>
      </c>
      <c r="K25" s="134">
        <f>波及効果計算!CV30</f>
        <v>0</v>
      </c>
      <c r="L25" s="135">
        <f>波及効果計算!CW30</f>
        <v>0</v>
      </c>
      <c r="M25" s="133">
        <f>波及効果計算!CY30</f>
        <v>0</v>
      </c>
      <c r="N25" s="134">
        <f>波及効果計算!CZ30</f>
        <v>0</v>
      </c>
      <c r="O25" s="134">
        <f>波及効果計算!DA30</f>
        <v>0</v>
      </c>
      <c r="P25" s="135">
        <f>波及効果計算!DB30</f>
        <v>0</v>
      </c>
      <c r="Q25" s="155">
        <f>波及効果計算!DD30</f>
        <v>0</v>
      </c>
      <c r="R25" s="156">
        <f>波及効果計算!DF30</f>
        <v>0</v>
      </c>
    </row>
    <row r="26" spans="2:18" ht="15" customHeight="1">
      <c r="B26" s="126" t="s">
        <v>130</v>
      </c>
      <c r="C26" s="127" t="s">
        <v>336</v>
      </c>
      <c r="D26" s="128">
        <f>波及効果計算!D31+波及効果計算!E31</f>
        <v>0</v>
      </c>
      <c r="E26" s="129">
        <f>波及効果計算!H31</f>
        <v>0</v>
      </c>
      <c r="F26" s="130">
        <f>波及効果計算!CH31</f>
        <v>0</v>
      </c>
      <c r="G26" s="130">
        <f>波及効果計算!CQ31</f>
        <v>0</v>
      </c>
      <c r="H26" s="131">
        <f>波及効果計算!CR31</f>
        <v>0</v>
      </c>
      <c r="I26" s="129">
        <f>波及効果計算!CT31</f>
        <v>0</v>
      </c>
      <c r="J26" s="130">
        <f>波及効果計算!CU31</f>
        <v>0</v>
      </c>
      <c r="K26" s="130">
        <f>波及効果計算!CV31</f>
        <v>0</v>
      </c>
      <c r="L26" s="131">
        <f>波及効果計算!CW31</f>
        <v>0</v>
      </c>
      <c r="M26" s="129">
        <f>波及効果計算!CY31</f>
        <v>0</v>
      </c>
      <c r="N26" s="130">
        <f>波及効果計算!CZ31</f>
        <v>0</v>
      </c>
      <c r="O26" s="130">
        <f>波及効果計算!DA31</f>
        <v>0</v>
      </c>
      <c r="P26" s="131">
        <f>波及効果計算!DB31</f>
        <v>0</v>
      </c>
      <c r="Q26" s="155">
        <f>波及効果計算!DD31</f>
        <v>0</v>
      </c>
      <c r="R26" s="156">
        <f>波及効果計算!DF31</f>
        <v>0</v>
      </c>
    </row>
    <row r="27" spans="2:18" ht="15" customHeight="1">
      <c r="B27" s="126" t="s">
        <v>131</v>
      </c>
      <c r="C27" s="127" t="s">
        <v>132</v>
      </c>
      <c r="D27" s="132">
        <f>波及効果計算!D32+波及効果計算!E32</f>
        <v>0</v>
      </c>
      <c r="E27" s="133">
        <f>波及効果計算!H32</f>
        <v>0</v>
      </c>
      <c r="F27" s="134">
        <f>波及効果計算!CH32</f>
        <v>0</v>
      </c>
      <c r="G27" s="134">
        <f>波及効果計算!CQ32</f>
        <v>0</v>
      </c>
      <c r="H27" s="135">
        <f>波及効果計算!CR32</f>
        <v>0</v>
      </c>
      <c r="I27" s="133">
        <f>波及効果計算!CT32</f>
        <v>0</v>
      </c>
      <c r="J27" s="134">
        <f>波及効果計算!CU32</f>
        <v>0</v>
      </c>
      <c r="K27" s="134">
        <f>波及効果計算!CV32</f>
        <v>0</v>
      </c>
      <c r="L27" s="135">
        <f>波及効果計算!CW32</f>
        <v>0</v>
      </c>
      <c r="M27" s="133">
        <f>波及効果計算!CY32</f>
        <v>0</v>
      </c>
      <c r="N27" s="134">
        <f>波及効果計算!CZ32</f>
        <v>0</v>
      </c>
      <c r="O27" s="134">
        <f>波及効果計算!DA32</f>
        <v>0</v>
      </c>
      <c r="P27" s="135">
        <f>波及効果計算!DB32</f>
        <v>0</v>
      </c>
      <c r="Q27" s="155">
        <f>波及効果計算!DD32</f>
        <v>0</v>
      </c>
      <c r="R27" s="156">
        <f>波及効果計算!DF32</f>
        <v>0</v>
      </c>
    </row>
    <row r="28" spans="2:18" ht="15" customHeight="1">
      <c r="B28" s="126" t="s">
        <v>133</v>
      </c>
      <c r="C28" s="127" t="s">
        <v>134</v>
      </c>
      <c r="D28" s="128">
        <f>波及効果計算!D33+波及効果計算!E33</f>
        <v>0</v>
      </c>
      <c r="E28" s="129">
        <f>波及効果計算!H33</f>
        <v>0</v>
      </c>
      <c r="F28" s="130">
        <f>波及効果計算!CH33</f>
        <v>0</v>
      </c>
      <c r="G28" s="130">
        <f>波及効果計算!CQ33</f>
        <v>0</v>
      </c>
      <c r="H28" s="131">
        <f>波及効果計算!CR33</f>
        <v>0</v>
      </c>
      <c r="I28" s="129">
        <f>波及効果計算!CT33</f>
        <v>0</v>
      </c>
      <c r="J28" s="130">
        <f>波及効果計算!CU33</f>
        <v>0</v>
      </c>
      <c r="K28" s="130">
        <f>波及効果計算!CV33</f>
        <v>0</v>
      </c>
      <c r="L28" s="131">
        <f>波及効果計算!CW33</f>
        <v>0</v>
      </c>
      <c r="M28" s="129">
        <f>波及効果計算!CY33</f>
        <v>0</v>
      </c>
      <c r="N28" s="130">
        <f>波及効果計算!CZ33</f>
        <v>0</v>
      </c>
      <c r="O28" s="130">
        <f>波及効果計算!DA33</f>
        <v>0</v>
      </c>
      <c r="P28" s="131">
        <f>波及効果計算!DB33</f>
        <v>0</v>
      </c>
      <c r="Q28" s="155">
        <f>波及効果計算!DD33</f>
        <v>0</v>
      </c>
      <c r="R28" s="156">
        <f>波及効果計算!DF33</f>
        <v>0</v>
      </c>
    </row>
    <row r="29" spans="2:18" ht="15" customHeight="1">
      <c r="B29" s="126" t="s">
        <v>135</v>
      </c>
      <c r="C29" s="127" t="s">
        <v>136</v>
      </c>
      <c r="D29" s="128">
        <f>波及効果計算!D34+波及効果計算!E34</f>
        <v>0</v>
      </c>
      <c r="E29" s="129">
        <f>波及効果計算!H34</f>
        <v>0</v>
      </c>
      <c r="F29" s="130">
        <f>波及効果計算!CH34</f>
        <v>0</v>
      </c>
      <c r="G29" s="130">
        <f>波及効果計算!CQ34</f>
        <v>0</v>
      </c>
      <c r="H29" s="131">
        <f>波及効果計算!CR34</f>
        <v>0</v>
      </c>
      <c r="I29" s="129">
        <f>波及効果計算!CT34</f>
        <v>0</v>
      </c>
      <c r="J29" s="130">
        <f>波及効果計算!CU34</f>
        <v>0</v>
      </c>
      <c r="K29" s="130">
        <f>波及効果計算!CV34</f>
        <v>0</v>
      </c>
      <c r="L29" s="131">
        <f>波及効果計算!CW34</f>
        <v>0</v>
      </c>
      <c r="M29" s="129">
        <f>波及効果計算!CY34</f>
        <v>0</v>
      </c>
      <c r="N29" s="130">
        <f>波及効果計算!CZ34</f>
        <v>0</v>
      </c>
      <c r="O29" s="130">
        <f>波及効果計算!DA34</f>
        <v>0</v>
      </c>
      <c r="P29" s="131">
        <f>波及効果計算!DB34</f>
        <v>0</v>
      </c>
      <c r="Q29" s="155">
        <f>波及効果計算!DD34</f>
        <v>0</v>
      </c>
      <c r="R29" s="156">
        <f>波及効果計算!DF34</f>
        <v>0</v>
      </c>
    </row>
    <row r="30" spans="2:18" ht="15" customHeight="1">
      <c r="B30" s="126" t="s">
        <v>138</v>
      </c>
      <c r="C30" s="127" t="s">
        <v>427</v>
      </c>
      <c r="D30" s="128">
        <f>波及効果計算!D35+波及効果計算!E35</f>
        <v>0</v>
      </c>
      <c r="E30" s="129">
        <f>波及効果計算!H35</f>
        <v>0</v>
      </c>
      <c r="F30" s="130">
        <f>波及効果計算!CH35</f>
        <v>0</v>
      </c>
      <c r="G30" s="130">
        <f>波及効果計算!CQ35</f>
        <v>0</v>
      </c>
      <c r="H30" s="131">
        <f>波及効果計算!CR35</f>
        <v>0</v>
      </c>
      <c r="I30" s="129">
        <f>波及効果計算!CT35</f>
        <v>0</v>
      </c>
      <c r="J30" s="130">
        <f>波及効果計算!CU35</f>
        <v>0</v>
      </c>
      <c r="K30" s="130">
        <f>波及効果計算!CV35</f>
        <v>0</v>
      </c>
      <c r="L30" s="131">
        <f>波及効果計算!CW35</f>
        <v>0</v>
      </c>
      <c r="M30" s="129">
        <f>波及効果計算!CY35</f>
        <v>0</v>
      </c>
      <c r="N30" s="130">
        <f>波及効果計算!CZ35</f>
        <v>0</v>
      </c>
      <c r="O30" s="130">
        <f>波及効果計算!DA35</f>
        <v>0</v>
      </c>
      <c r="P30" s="131">
        <f>波及効果計算!DB35</f>
        <v>0</v>
      </c>
      <c r="Q30" s="155">
        <f>波及効果計算!DD35</f>
        <v>0</v>
      </c>
      <c r="R30" s="156">
        <f>波及効果計算!DF35</f>
        <v>0</v>
      </c>
    </row>
    <row r="31" spans="2:18" ht="15" customHeight="1">
      <c r="B31" s="126" t="s">
        <v>139</v>
      </c>
      <c r="C31" s="127" t="s">
        <v>140</v>
      </c>
      <c r="D31" s="128">
        <f>波及効果計算!D36+波及効果計算!E36</f>
        <v>0</v>
      </c>
      <c r="E31" s="129">
        <f>波及効果計算!H36</f>
        <v>0</v>
      </c>
      <c r="F31" s="130">
        <f>波及効果計算!CH36</f>
        <v>0</v>
      </c>
      <c r="G31" s="130">
        <f>波及効果計算!CQ36</f>
        <v>0</v>
      </c>
      <c r="H31" s="131">
        <f>波及効果計算!CR36</f>
        <v>0</v>
      </c>
      <c r="I31" s="129">
        <f>波及効果計算!CT36</f>
        <v>0</v>
      </c>
      <c r="J31" s="130">
        <f>波及効果計算!CU36</f>
        <v>0</v>
      </c>
      <c r="K31" s="130">
        <f>波及効果計算!CV36</f>
        <v>0</v>
      </c>
      <c r="L31" s="131">
        <f>波及効果計算!CW36</f>
        <v>0</v>
      </c>
      <c r="M31" s="129">
        <f>波及効果計算!CY36</f>
        <v>0</v>
      </c>
      <c r="N31" s="130">
        <f>波及効果計算!CZ36</f>
        <v>0</v>
      </c>
      <c r="O31" s="130">
        <f>波及効果計算!DA36</f>
        <v>0</v>
      </c>
      <c r="P31" s="131">
        <f>波及効果計算!DB36</f>
        <v>0</v>
      </c>
      <c r="Q31" s="155">
        <f>波及効果計算!DD36</f>
        <v>0</v>
      </c>
      <c r="R31" s="156">
        <f>波及効果計算!DF36</f>
        <v>0</v>
      </c>
    </row>
    <row r="32" spans="2:18" ht="15" customHeight="1">
      <c r="B32" s="126" t="s">
        <v>141</v>
      </c>
      <c r="C32" s="127" t="s">
        <v>142</v>
      </c>
      <c r="D32" s="128">
        <f>波及効果計算!D37+波及効果計算!E37</f>
        <v>0</v>
      </c>
      <c r="E32" s="129">
        <f>波及効果計算!H37</f>
        <v>0</v>
      </c>
      <c r="F32" s="130">
        <f>波及効果計算!CH37</f>
        <v>0</v>
      </c>
      <c r="G32" s="130">
        <f>波及効果計算!CQ37</f>
        <v>0</v>
      </c>
      <c r="H32" s="131">
        <f>波及効果計算!CR37</f>
        <v>0</v>
      </c>
      <c r="I32" s="129">
        <f>波及効果計算!CT37</f>
        <v>0</v>
      </c>
      <c r="J32" s="130">
        <f>波及効果計算!CU37</f>
        <v>0</v>
      </c>
      <c r="K32" s="130">
        <f>波及効果計算!CV37</f>
        <v>0</v>
      </c>
      <c r="L32" s="131">
        <f>波及効果計算!CW37</f>
        <v>0</v>
      </c>
      <c r="M32" s="129">
        <f>波及効果計算!CY37</f>
        <v>0</v>
      </c>
      <c r="N32" s="130">
        <f>波及効果計算!CZ37</f>
        <v>0</v>
      </c>
      <c r="O32" s="130">
        <f>波及効果計算!DA37</f>
        <v>0</v>
      </c>
      <c r="P32" s="131">
        <f>波及効果計算!DB37</f>
        <v>0</v>
      </c>
      <c r="Q32" s="155">
        <f>波及効果計算!DD37</f>
        <v>0</v>
      </c>
      <c r="R32" s="156">
        <f>波及効果計算!DF37</f>
        <v>0</v>
      </c>
    </row>
    <row r="33" spans="2:18" ht="15" customHeight="1">
      <c r="B33" s="126" t="s">
        <v>143</v>
      </c>
      <c r="C33" s="127" t="s">
        <v>144</v>
      </c>
      <c r="D33" s="128">
        <f>波及効果計算!D38+波及効果計算!E38</f>
        <v>0</v>
      </c>
      <c r="E33" s="129">
        <f>波及効果計算!H38</f>
        <v>0</v>
      </c>
      <c r="F33" s="130">
        <f>波及効果計算!CH38</f>
        <v>0</v>
      </c>
      <c r="G33" s="130">
        <f>波及効果計算!CQ38</f>
        <v>0</v>
      </c>
      <c r="H33" s="131">
        <f>波及効果計算!CR38</f>
        <v>0</v>
      </c>
      <c r="I33" s="129">
        <f>波及効果計算!CT38</f>
        <v>0</v>
      </c>
      <c r="J33" s="130">
        <f>波及効果計算!CU38</f>
        <v>0</v>
      </c>
      <c r="K33" s="130">
        <f>波及効果計算!CV38</f>
        <v>0</v>
      </c>
      <c r="L33" s="131">
        <f>波及効果計算!CW38</f>
        <v>0</v>
      </c>
      <c r="M33" s="129">
        <f>波及効果計算!CY38</f>
        <v>0</v>
      </c>
      <c r="N33" s="130">
        <f>波及効果計算!CZ38</f>
        <v>0</v>
      </c>
      <c r="O33" s="130">
        <f>波及効果計算!DA38</f>
        <v>0</v>
      </c>
      <c r="P33" s="131">
        <f>波及効果計算!DB38</f>
        <v>0</v>
      </c>
      <c r="Q33" s="155">
        <f>波及効果計算!DD38</f>
        <v>0</v>
      </c>
      <c r="R33" s="156">
        <f>波及効果計算!DF38</f>
        <v>0</v>
      </c>
    </row>
    <row r="34" spans="2:18" ht="15" customHeight="1">
      <c r="B34" s="126" t="s">
        <v>145</v>
      </c>
      <c r="C34" s="127" t="s">
        <v>146</v>
      </c>
      <c r="D34" s="128">
        <f>波及効果計算!D39+波及効果計算!E39</f>
        <v>0</v>
      </c>
      <c r="E34" s="129">
        <f>波及効果計算!H39</f>
        <v>0</v>
      </c>
      <c r="F34" s="130">
        <f>波及効果計算!CH39</f>
        <v>0</v>
      </c>
      <c r="G34" s="130">
        <f>波及効果計算!CQ39</f>
        <v>0</v>
      </c>
      <c r="H34" s="131">
        <f>波及効果計算!CR39</f>
        <v>0</v>
      </c>
      <c r="I34" s="129">
        <f>波及効果計算!CT39</f>
        <v>0</v>
      </c>
      <c r="J34" s="130">
        <f>波及効果計算!CU39</f>
        <v>0</v>
      </c>
      <c r="K34" s="130">
        <f>波及効果計算!CV39</f>
        <v>0</v>
      </c>
      <c r="L34" s="131">
        <f>波及効果計算!CW39</f>
        <v>0</v>
      </c>
      <c r="M34" s="129">
        <f>波及効果計算!CY39</f>
        <v>0</v>
      </c>
      <c r="N34" s="130">
        <f>波及効果計算!CZ39</f>
        <v>0</v>
      </c>
      <c r="O34" s="130">
        <f>波及効果計算!DA39</f>
        <v>0</v>
      </c>
      <c r="P34" s="131">
        <f>波及効果計算!DB39</f>
        <v>0</v>
      </c>
      <c r="Q34" s="155">
        <f>波及効果計算!DD39</f>
        <v>0</v>
      </c>
      <c r="R34" s="156">
        <f>波及効果計算!DF39</f>
        <v>0</v>
      </c>
    </row>
    <row r="35" spans="2:18" ht="15" customHeight="1">
      <c r="B35" s="126" t="s">
        <v>147</v>
      </c>
      <c r="C35" s="127" t="s">
        <v>148</v>
      </c>
      <c r="D35" s="128">
        <f>波及効果計算!D40+波及効果計算!E40</f>
        <v>0</v>
      </c>
      <c r="E35" s="129">
        <f>波及効果計算!H40</f>
        <v>0</v>
      </c>
      <c r="F35" s="130">
        <f>波及効果計算!CH40</f>
        <v>0</v>
      </c>
      <c r="G35" s="130">
        <f>波及効果計算!CQ40</f>
        <v>0</v>
      </c>
      <c r="H35" s="131">
        <f>波及効果計算!CR40</f>
        <v>0</v>
      </c>
      <c r="I35" s="129">
        <f>波及効果計算!CT40</f>
        <v>0</v>
      </c>
      <c r="J35" s="130">
        <f>波及効果計算!CU40</f>
        <v>0</v>
      </c>
      <c r="K35" s="130">
        <f>波及効果計算!CV40</f>
        <v>0</v>
      </c>
      <c r="L35" s="131">
        <f>波及効果計算!CW40</f>
        <v>0</v>
      </c>
      <c r="M35" s="129">
        <f>波及効果計算!CY40</f>
        <v>0</v>
      </c>
      <c r="N35" s="130">
        <f>波及効果計算!CZ40</f>
        <v>0</v>
      </c>
      <c r="O35" s="130">
        <f>波及効果計算!DA40</f>
        <v>0</v>
      </c>
      <c r="P35" s="131">
        <f>波及効果計算!DB40</f>
        <v>0</v>
      </c>
      <c r="Q35" s="155">
        <f>波及効果計算!DD40</f>
        <v>0</v>
      </c>
      <c r="R35" s="156">
        <f>波及効果計算!DF40</f>
        <v>0</v>
      </c>
    </row>
    <row r="36" spans="2:18" ht="15" customHeight="1">
      <c r="B36" s="126" t="s">
        <v>88</v>
      </c>
      <c r="C36" s="127" t="s">
        <v>89</v>
      </c>
      <c r="D36" s="128">
        <f>波及効果計算!D41+波及効果計算!E41</f>
        <v>0</v>
      </c>
      <c r="E36" s="129">
        <f>波及効果計算!H41</f>
        <v>0</v>
      </c>
      <c r="F36" s="130">
        <f>波及効果計算!CH41</f>
        <v>0</v>
      </c>
      <c r="G36" s="130">
        <f>波及効果計算!CQ41</f>
        <v>0</v>
      </c>
      <c r="H36" s="131">
        <f>波及効果計算!CR41</f>
        <v>0</v>
      </c>
      <c r="I36" s="129">
        <f>波及効果計算!CT41</f>
        <v>0</v>
      </c>
      <c r="J36" s="130">
        <f>波及効果計算!CU41</f>
        <v>0</v>
      </c>
      <c r="K36" s="130">
        <f>波及効果計算!CV41</f>
        <v>0</v>
      </c>
      <c r="L36" s="131">
        <f>波及効果計算!CW41</f>
        <v>0</v>
      </c>
      <c r="M36" s="129">
        <f>波及効果計算!CY41</f>
        <v>0</v>
      </c>
      <c r="N36" s="130">
        <f>波及効果計算!CZ41</f>
        <v>0</v>
      </c>
      <c r="O36" s="130">
        <f>波及効果計算!DA41</f>
        <v>0</v>
      </c>
      <c r="P36" s="131">
        <f>波及効果計算!DB41</f>
        <v>0</v>
      </c>
      <c r="Q36" s="155">
        <f>波及効果計算!DD41</f>
        <v>0</v>
      </c>
      <c r="R36" s="156">
        <f>波及効果計算!DF41</f>
        <v>0</v>
      </c>
    </row>
    <row r="37" spans="2:18" ht="15" customHeight="1">
      <c r="B37" s="126" t="s">
        <v>149</v>
      </c>
      <c r="C37" s="127" t="s">
        <v>150</v>
      </c>
      <c r="D37" s="128">
        <f>波及効果計算!D42+波及効果計算!E42</f>
        <v>0</v>
      </c>
      <c r="E37" s="129">
        <f>波及効果計算!H42</f>
        <v>0</v>
      </c>
      <c r="F37" s="130">
        <f>波及効果計算!CH42</f>
        <v>0</v>
      </c>
      <c r="G37" s="130">
        <f>波及効果計算!CQ42</f>
        <v>0</v>
      </c>
      <c r="H37" s="131">
        <f>波及効果計算!CR42</f>
        <v>0</v>
      </c>
      <c r="I37" s="129">
        <f>波及効果計算!CT42</f>
        <v>0</v>
      </c>
      <c r="J37" s="130">
        <f>波及効果計算!CU42</f>
        <v>0</v>
      </c>
      <c r="K37" s="130">
        <f>波及効果計算!CV42</f>
        <v>0</v>
      </c>
      <c r="L37" s="131">
        <f>波及効果計算!CW42</f>
        <v>0</v>
      </c>
      <c r="M37" s="129">
        <f>波及効果計算!CY42</f>
        <v>0</v>
      </c>
      <c r="N37" s="130">
        <f>波及効果計算!CZ42</f>
        <v>0</v>
      </c>
      <c r="O37" s="130">
        <f>波及効果計算!DA42</f>
        <v>0</v>
      </c>
      <c r="P37" s="131">
        <f>波及効果計算!DB42</f>
        <v>0</v>
      </c>
      <c r="Q37" s="155">
        <f>波及効果計算!DD42</f>
        <v>0</v>
      </c>
      <c r="R37" s="156">
        <f>波及効果計算!DF42</f>
        <v>0</v>
      </c>
    </row>
    <row r="38" spans="2:18" ht="15" customHeight="1">
      <c r="B38" s="126" t="s">
        <v>152</v>
      </c>
      <c r="C38" s="127" t="s">
        <v>153</v>
      </c>
      <c r="D38" s="128">
        <f>波及効果計算!D43+波及効果計算!E43</f>
        <v>0</v>
      </c>
      <c r="E38" s="129">
        <f>波及効果計算!H43</f>
        <v>0</v>
      </c>
      <c r="F38" s="130">
        <f>波及効果計算!CH43</f>
        <v>0</v>
      </c>
      <c r="G38" s="130">
        <f>波及効果計算!CQ43</f>
        <v>0</v>
      </c>
      <c r="H38" s="131">
        <f>波及効果計算!CR43</f>
        <v>0</v>
      </c>
      <c r="I38" s="129">
        <f>波及効果計算!CT43</f>
        <v>0</v>
      </c>
      <c r="J38" s="130">
        <f>波及効果計算!CU43</f>
        <v>0</v>
      </c>
      <c r="K38" s="130">
        <f>波及効果計算!CV43</f>
        <v>0</v>
      </c>
      <c r="L38" s="131">
        <f>波及効果計算!CW43</f>
        <v>0</v>
      </c>
      <c r="M38" s="129">
        <f>波及効果計算!CY43</f>
        <v>0</v>
      </c>
      <c r="N38" s="130">
        <f>波及効果計算!CZ43</f>
        <v>0</v>
      </c>
      <c r="O38" s="130">
        <f>波及効果計算!DA43</f>
        <v>0</v>
      </c>
      <c r="P38" s="131">
        <f>波及効果計算!DB43</f>
        <v>0</v>
      </c>
      <c r="Q38" s="155">
        <f>波及効果計算!DD43</f>
        <v>0</v>
      </c>
      <c r="R38" s="156">
        <f>波及効果計算!DF43</f>
        <v>0</v>
      </c>
    </row>
    <row r="39" spans="2:18" ht="15" customHeight="1">
      <c r="B39" s="126" t="s">
        <v>154</v>
      </c>
      <c r="C39" s="127" t="s">
        <v>155</v>
      </c>
      <c r="D39" s="128">
        <f>波及効果計算!D44+波及効果計算!E44</f>
        <v>0</v>
      </c>
      <c r="E39" s="129">
        <f>波及効果計算!H44</f>
        <v>0</v>
      </c>
      <c r="F39" s="130">
        <f>波及効果計算!CH44</f>
        <v>0</v>
      </c>
      <c r="G39" s="130">
        <f>波及効果計算!CQ44</f>
        <v>0</v>
      </c>
      <c r="H39" s="131">
        <f>波及効果計算!CR44</f>
        <v>0</v>
      </c>
      <c r="I39" s="129">
        <f>波及効果計算!CT44</f>
        <v>0</v>
      </c>
      <c r="J39" s="130">
        <f>波及効果計算!CU44</f>
        <v>0</v>
      </c>
      <c r="K39" s="130">
        <f>波及効果計算!CV44</f>
        <v>0</v>
      </c>
      <c r="L39" s="131">
        <f>波及効果計算!CW44</f>
        <v>0</v>
      </c>
      <c r="M39" s="129">
        <f>波及効果計算!CY44</f>
        <v>0</v>
      </c>
      <c r="N39" s="130">
        <f>波及効果計算!CZ44</f>
        <v>0</v>
      </c>
      <c r="O39" s="130">
        <f>波及効果計算!DA44</f>
        <v>0</v>
      </c>
      <c r="P39" s="131">
        <f>波及効果計算!DB44</f>
        <v>0</v>
      </c>
      <c r="Q39" s="155">
        <f>波及効果計算!DD44</f>
        <v>0</v>
      </c>
      <c r="R39" s="156">
        <f>波及効果計算!DF44</f>
        <v>0</v>
      </c>
    </row>
    <row r="40" spans="2:18" ht="15" customHeight="1">
      <c r="B40" s="126" t="s">
        <v>156</v>
      </c>
      <c r="C40" s="127" t="s">
        <v>157</v>
      </c>
      <c r="D40" s="128">
        <f>波及効果計算!D45+波及効果計算!E45</f>
        <v>0</v>
      </c>
      <c r="E40" s="129">
        <f>波及効果計算!H45</f>
        <v>0</v>
      </c>
      <c r="F40" s="130">
        <f>波及効果計算!CH45</f>
        <v>0</v>
      </c>
      <c r="G40" s="130">
        <f>波及効果計算!CQ45</f>
        <v>0</v>
      </c>
      <c r="H40" s="131">
        <f>波及効果計算!CR45</f>
        <v>0</v>
      </c>
      <c r="I40" s="129">
        <f>波及効果計算!CT45</f>
        <v>0</v>
      </c>
      <c r="J40" s="130">
        <f>波及効果計算!CU45</f>
        <v>0</v>
      </c>
      <c r="K40" s="130">
        <f>波及効果計算!CV45</f>
        <v>0</v>
      </c>
      <c r="L40" s="131">
        <f>波及効果計算!CW45</f>
        <v>0</v>
      </c>
      <c r="M40" s="129">
        <f>波及効果計算!CY45</f>
        <v>0</v>
      </c>
      <c r="N40" s="130">
        <f>波及効果計算!CZ45</f>
        <v>0</v>
      </c>
      <c r="O40" s="130">
        <f>波及効果計算!DA45</f>
        <v>0</v>
      </c>
      <c r="P40" s="131">
        <f>波及効果計算!DB45</f>
        <v>0</v>
      </c>
      <c r="Q40" s="155">
        <f>波及効果計算!DD45</f>
        <v>0</v>
      </c>
      <c r="R40" s="156">
        <f>波及効果計算!DF45</f>
        <v>0</v>
      </c>
    </row>
    <row r="41" spans="2:18" ht="15" customHeight="1">
      <c r="B41" s="126" t="s">
        <v>158</v>
      </c>
      <c r="C41" s="127" t="s">
        <v>337</v>
      </c>
      <c r="D41" s="128">
        <f>波及効果計算!D46+波及効果計算!E46</f>
        <v>0</v>
      </c>
      <c r="E41" s="129">
        <f>波及効果計算!H46</f>
        <v>0</v>
      </c>
      <c r="F41" s="130">
        <f>波及効果計算!CH46</f>
        <v>0</v>
      </c>
      <c r="G41" s="130">
        <f>波及効果計算!CQ46</f>
        <v>0</v>
      </c>
      <c r="H41" s="131">
        <f>波及効果計算!CR46</f>
        <v>0</v>
      </c>
      <c r="I41" s="129">
        <f>波及効果計算!CT46</f>
        <v>0</v>
      </c>
      <c r="J41" s="130">
        <f>波及効果計算!CU46</f>
        <v>0</v>
      </c>
      <c r="K41" s="130">
        <f>波及効果計算!CV46</f>
        <v>0</v>
      </c>
      <c r="L41" s="131">
        <f>波及効果計算!CW46</f>
        <v>0</v>
      </c>
      <c r="M41" s="129">
        <f>波及効果計算!CY46</f>
        <v>0</v>
      </c>
      <c r="N41" s="130">
        <f>波及効果計算!CZ46</f>
        <v>0</v>
      </c>
      <c r="O41" s="130">
        <f>波及効果計算!DA46</f>
        <v>0</v>
      </c>
      <c r="P41" s="131">
        <f>波及効果計算!DB46</f>
        <v>0</v>
      </c>
      <c r="Q41" s="155">
        <f>波及効果計算!DD46</f>
        <v>0</v>
      </c>
      <c r="R41" s="156">
        <f>波及効果計算!DF46</f>
        <v>0</v>
      </c>
    </row>
    <row r="42" spans="2:18" ht="15" customHeight="1">
      <c r="B42" s="126" t="s">
        <v>103</v>
      </c>
      <c r="C42" s="127" t="s">
        <v>104</v>
      </c>
      <c r="D42" s="128">
        <f>波及効果計算!D47+波及効果計算!E47</f>
        <v>0</v>
      </c>
      <c r="E42" s="129">
        <f>波及効果計算!H47</f>
        <v>0</v>
      </c>
      <c r="F42" s="130">
        <f>波及効果計算!CH47</f>
        <v>0</v>
      </c>
      <c r="G42" s="130">
        <f>波及効果計算!CQ47</f>
        <v>0</v>
      </c>
      <c r="H42" s="131">
        <f>波及効果計算!CR47</f>
        <v>0</v>
      </c>
      <c r="I42" s="129">
        <f>波及効果計算!CT47</f>
        <v>0</v>
      </c>
      <c r="J42" s="130">
        <f>波及効果計算!CU47</f>
        <v>0</v>
      </c>
      <c r="K42" s="130">
        <f>波及効果計算!CV47</f>
        <v>0</v>
      </c>
      <c r="L42" s="131">
        <f>波及効果計算!CW47</f>
        <v>0</v>
      </c>
      <c r="M42" s="129">
        <f>波及効果計算!CY47</f>
        <v>0</v>
      </c>
      <c r="N42" s="130">
        <f>波及効果計算!CZ47</f>
        <v>0</v>
      </c>
      <c r="O42" s="130">
        <f>波及効果計算!DA47</f>
        <v>0</v>
      </c>
      <c r="P42" s="131">
        <f>波及効果計算!DB47</f>
        <v>0</v>
      </c>
      <c r="Q42" s="155">
        <f>波及効果計算!DD47</f>
        <v>0</v>
      </c>
      <c r="R42" s="156">
        <f>波及効果計算!DF47</f>
        <v>0</v>
      </c>
    </row>
    <row r="43" spans="2:18" ht="15" customHeight="1">
      <c r="B43" s="126" t="s">
        <v>113</v>
      </c>
      <c r="C43" s="127" t="s">
        <v>114</v>
      </c>
      <c r="D43" s="128">
        <f>波及効果計算!D48+波及効果計算!E48</f>
        <v>0</v>
      </c>
      <c r="E43" s="129">
        <f>波及効果計算!H48</f>
        <v>0</v>
      </c>
      <c r="F43" s="130">
        <f>波及効果計算!CH48</f>
        <v>0</v>
      </c>
      <c r="G43" s="130">
        <f>波及効果計算!CQ48</f>
        <v>0</v>
      </c>
      <c r="H43" s="131">
        <f>波及効果計算!CR48</f>
        <v>0</v>
      </c>
      <c r="I43" s="129">
        <f>波及効果計算!CT48</f>
        <v>0</v>
      </c>
      <c r="J43" s="130">
        <f>波及効果計算!CU48</f>
        <v>0</v>
      </c>
      <c r="K43" s="130">
        <f>波及効果計算!CV48</f>
        <v>0</v>
      </c>
      <c r="L43" s="131">
        <f>波及効果計算!CW48</f>
        <v>0</v>
      </c>
      <c r="M43" s="129">
        <f>波及効果計算!CY48</f>
        <v>0</v>
      </c>
      <c r="N43" s="130">
        <f>波及効果計算!CZ48</f>
        <v>0</v>
      </c>
      <c r="O43" s="130">
        <f>波及効果計算!DA48</f>
        <v>0</v>
      </c>
      <c r="P43" s="131">
        <f>波及効果計算!DB48</f>
        <v>0</v>
      </c>
      <c r="Q43" s="155">
        <f>波及効果計算!DD48</f>
        <v>0</v>
      </c>
      <c r="R43" s="156">
        <f>波及効果計算!DF48</f>
        <v>0</v>
      </c>
    </row>
    <row r="44" spans="2:18" ht="15" customHeight="1">
      <c r="B44" s="126" t="s">
        <v>159</v>
      </c>
      <c r="C44" s="127" t="s">
        <v>160</v>
      </c>
      <c r="D44" s="128">
        <f>波及効果計算!D49+波及効果計算!E49</f>
        <v>0</v>
      </c>
      <c r="E44" s="129">
        <f>波及効果計算!H49</f>
        <v>0</v>
      </c>
      <c r="F44" s="130">
        <f>波及効果計算!CH49</f>
        <v>0</v>
      </c>
      <c r="G44" s="130">
        <f>波及効果計算!CQ49</f>
        <v>0</v>
      </c>
      <c r="H44" s="131">
        <f>波及効果計算!CR49</f>
        <v>0</v>
      </c>
      <c r="I44" s="129">
        <f>波及効果計算!CT49</f>
        <v>0</v>
      </c>
      <c r="J44" s="130">
        <f>波及効果計算!CU49</f>
        <v>0</v>
      </c>
      <c r="K44" s="130">
        <f>波及効果計算!CV49</f>
        <v>0</v>
      </c>
      <c r="L44" s="131">
        <f>波及効果計算!CW49</f>
        <v>0</v>
      </c>
      <c r="M44" s="129">
        <f>波及効果計算!CY49</f>
        <v>0</v>
      </c>
      <c r="N44" s="130">
        <f>波及効果計算!CZ49</f>
        <v>0</v>
      </c>
      <c r="O44" s="130">
        <f>波及効果計算!DA49</f>
        <v>0</v>
      </c>
      <c r="P44" s="131">
        <f>波及効果計算!DB49</f>
        <v>0</v>
      </c>
      <c r="Q44" s="155">
        <f>波及効果計算!DD49</f>
        <v>0</v>
      </c>
      <c r="R44" s="156">
        <f>波及効果計算!DF49</f>
        <v>0</v>
      </c>
    </row>
    <row r="45" spans="2:18" ht="15" customHeight="1">
      <c r="B45" s="136" t="s">
        <v>161</v>
      </c>
      <c r="C45" s="137" t="s">
        <v>162</v>
      </c>
      <c r="D45" s="138">
        <f>波及効果計算!D50+波及効果計算!E50</f>
        <v>0</v>
      </c>
      <c r="E45" s="139">
        <f>波及効果計算!H50</f>
        <v>0</v>
      </c>
      <c r="F45" s="140">
        <f>波及効果計算!CH50</f>
        <v>0</v>
      </c>
      <c r="G45" s="140">
        <f>波及効果計算!CQ50</f>
        <v>0</v>
      </c>
      <c r="H45" s="141">
        <f>波及効果計算!CR50</f>
        <v>0</v>
      </c>
      <c r="I45" s="139">
        <f>波及効果計算!CT50</f>
        <v>0</v>
      </c>
      <c r="J45" s="140">
        <f>波及効果計算!CU50</f>
        <v>0</v>
      </c>
      <c r="K45" s="140">
        <f>波及効果計算!CV50</f>
        <v>0</v>
      </c>
      <c r="L45" s="141">
        <f>波及効果計算!CW50</f>
        <v>0</v>
      </c>
      <c r="M45" s="139">
        <f>波及効果計算!CY50</f>
        <v>0</v>
      </c>
      <c r="N45" s="140">
        <f>波及効果計算!CZ50</f>
        <v>0</v>
      </c>
      <c r="O45" s="140">
        <f>波及効果計算!DA50</f>
        <v>0</v>
      </c>
      <c r="P45" s="141">
        <f>波及効果計算!DB50</f>
        <v>0</v>
      </c>
      <c r="Q45" s="157">
        <f>波及効果計算!DD50</f>
        <v>0</v>
      </c>
      <c r="R45" s="158">
        <f>波及効果計算!DF50</f>
        <v>0</v>
      </c>
    </row>
    <row r="46" spans="2:18" ht="15" customHeight="1">
      <c r="B46" s="142" t="s">
        <v>54</v>
      </c>
      <c r="C46" s="143"/>
      <c r="D46" s="144">
        <f>SUM(D9:D45)</f>
        <v>0</v>
      </c>
      <c r="E46" s="145">
        <f t="shared" ref="E46:R46" si="0">SUM(E9:E45)</f>
        <v>0</v>
      </c>
      <c r="F46" s="146">
        <f t="shared" si="0"/>
        <v>0</v>
      </c>
      <c r="G46" s="146">
        <f t="shared" si="0"/>
        <v>0</v>
      </c>
      <c r="H46" s="147">
        <f t="shared" si="0"/>
        <v>0</v>
      </c>
      <c r="I46" s="145">
        <f t="shared" ref="I46" si="1">SUM(I9:I45)</f>
        <v>0</v>
      </c>
      <c r="J46" s="146">
        <f t="shared" ref="J46" si="2">SUM(J9:J45)</f>
        <v>0</v>
      </c>
      <c r="K46" s="146">
        <f t="shared" ref="K46" si="3">SUM(K9:K45)</f>
        <v>0</v>
      </c>
      <c r="L46" s="147">
        <f t="shared" ref="L46" si="4">SUM(L9:L45)</f>
        <v>0</v>
      </c>
      <c r="M46" s="145">
        <f>波及効果計算!CY51</f>
        <v>0</v>
      </c>
      <c r="N46" s="146">
        <f>波及効果計算!CZ51</f>
        <v>0</v>
      </c>
      <c r="O46" s="146">
        <f>波及効果計算!DA51</f>
        <v>0</v>
      </c>
      <c r="P46" s="147">
        <f>波及効果計算!DB51</f>
        <v>0</v>
      </c>
      <c r="Q46" s="145">
        <f t="shared" si="0"/>
        <v>0</v>
      </c>
      <c r="R46" s="147">
        <f t="shared" si="0"/>
        <v>0</v>
      </c>
    </row>
  </sheetData>
  <mergeCells count="10">
    <mergeCell ref="P7:P8"/>
    <mergeCell ref="E5:H6"/>
    <mergeCell ref="I5:L6"/>
    <mergeCell ref="M5:P6"/>
    <mergeCell ref="B2:C3"/>
    <mergeCell ref="E7:E8"/>
    <mergeCell ref="H7:H8"/>
    <mergeCell ref="I7:I8"/>
    <mergeCell ref="L7:L8"/>
    <mergeCell ref="M7:M8"/>
  </mergeCells>
  <phoneticPr fontId="23"/>
  <printOptions verticalCentered="1"/>
  <pageMargins left="0.39370078740157499" right="0.39370078740157499" top="0.59055118110236204" bottom="0.39370078740157499" header="0.196850393700787" footer="0.196850393700787"/>
  <pageSetup paperSize="9" scale="72"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CI106"/>
  <sheetViews>
    <sheetView showGridLines="0" zoomScale="80" zoomScaleNormal="80" workbookViewId="0">
      <selection activeCell="B2" sqref="B2:N2"/>
    </sheetView>
  </sheetViews>
  <sheetFormatPr defaultColWidth="2.86328125" defaultRowHeight="14.25" customHeight="1"/>
  <cols>
    <col min="1" max="1" width="1.59765625" customWidth="1"/>
  </cols>
  <sheetData>
    <row r="1" spans="2:81" ht="7.5" customHeight="1"/>
    <row r="2" spans="2:81" ht="30" customHeight="1">
      <c r="B2" s="552" t="s">
        <v>369</v>
      </c>
      <c r="C2" s="553"/>
      <c r="D2" s="554"/>
      <c r="E2" s="554"/>
      <c r="F2" s="554"/>
      <c r="G2" s="554"/>
      <c r="H2" s="554"/>
      <c r="I2" s="554"/>
      <c r="J2" s="554"/>
      <c r="K2" s="554"/>
      <c r="L2" s="554"/>
      <c r="M2" s="554"/>
      <c r="N2" s="555"/>
    </row>
    <row r="3" spans="2:81" ht="7.5" customHeight="1">
      <c r="B3" s="20"/>
      <c r="C3" s="20"/>
      <c r="D3" s="21"/>
      <c r="E3" s="21"/>
      <c r="F3" s="21"/>
      <c r="G3" s="21"/>
      <c r="H3" s="21"/>
      <c r="I3" s="21"/>
      <c r="J3" s="21"/>
      <c r="K3" s="21"/>
      <c r="L3" s="21"/>
      <c r="M3" s="21"/>
      <c r="N3" s="26"/>
      <c r="O3" s="26"/>
      <c r="P3" s="26"/>
    </row>
    <row r="4" spans="2:81" ht="14.25" customHeight="1">
      <c r="B4" s="22" t="s">
        <v>370</v>
      </c>
      <c r="C4" s="22"/>
      <c r="D4" s="21"/>
      <c r="E4" s="21"/>
      <c r="F4" s="21"/>
      <c r="G4" s="21"/>
      <c r="H4" s="21"/>
      <c r="I4" s="21"/>
      <c r="J4" s="21"/>
      <c r="K4" s="21"/>
      <c r="L4" s="21"/>
      <c r="M4" s="21"/>
      <c r="N4" s="26"/>
      <c r="O4" s="26"/>
      <c r="P4" s="26"/>
    </row>
    <row r="5" spans="2:81" ht="14.25" customHeight="1">
      <c r="B5" s="22"/>
      <c r="C5" s="22"/>
      <c r="D5" s="21"/>
      <c r="E5" s="21"/>
      <c r="F5" s="21"/>
      <c r="G5" s="21"/>
      <c r="H5" s="21"/>
      <c r="I5" s="21"/>
      <c r="J5" s="21"/>
      <c r="K5" s="21"/>
      <c r="L5" s="21"/>
      <c r="M5" s="21"/>
      <c r="N5" s="26"/>
      <c r="O5" s="26"/>
      <c r="P5" s="26"/>
    </row>
    <row r="6" spans="2:81" ht="14.25" customHeight="1">
      <c r="B6" s="20"/>
      <c r="C6" s="20"/>
      <c r="D6" s="21"/>
      <c r="E6" s="21"/>
      <c r="F6" s="21"/>
      <c r="G6" s="21"/>
      <c r="H6" s="21"/>
      <c r="I6" s="21"/>
      <c r="J6" s="21"/>
      <c r="K6" s="21"/>
      <c r="L6" s="21"/>
      <c r="M6" s="21"/>
      <c r="N6" s="26"/>
      <c r="O6" s="26"/>
      <c r="P6" s="26"/>
    </row>
    <row r="7" spans="2:81" ht="14.25" customHeight="1">
      <c r="B7" s="514" t="s">
        <v>371</v>
      </c>
      <c r="C7" s="515"/>
      <c r="D7" s="515"/>
      <c r="E7" s="515"/>
      <c r="F7" s="515"/>
      <c r="G7" s="515"/>
      <c r="H7" s="515"/>
      <c r="I7" s="515"/>
      <c r="J7" s="515"/>
      <c r="K7" s="515"/>
      <c r="L7" s="516"/>
      <c r="M7" s="32"/>
      <c r="N7" s="32"/>
      <c r="O7" s="32"/>
      <c r="P7" s="32"/>
      <c r="Q7" s="32"/>
      <c r="R7" s="32"/>
      <c r="S7" s="32"/>
      <c r="T7" s="32"/>
      <c r="U7" s="32"/>
      <c r="V7" s="32"/>
      <c r="W7" s="32"/>
      <c r="X7" s="32"/>
      <c r="Y7" s="32"/>
      <c r="Z7" s="32"/>
      <c r="AA7" s="32"/>
      <c r="AB7" s="32"/>
      <c r="AC7" s="32"/>
      <c r="AD7" s="32"/>
      <c r="AE7" s="32"/>
      <c r="AF7" s="32"/>
      <c r="AG7" s="32"/>
      <c r="AH7" s="32"/>
      <c r="AI7" s="32"/>
      <c r="AJ7" s="32"/>
      <c r="AK7" s="32"/>
      <c r="AL7" s="32"/>
      <c r="AM7" s="32"/>
      <c r="AN7" s="32"/>
      <c r="AO7" s="32"/>
      <c r="AP7" s="32"/>
      <c r="AQ7" s="32"/>
      <c r="AR7" s="32"/>
      <c r="AS7" s="32"/>
      <c r="AT7" s="32"/>
      <c r="AU7" s="32"/>
      <c r="AV7" s="32"/>
      <c r="AW7" s="32"/>
      <c r="AX7" s="32"/>
      <c r="AY7" s="32"/>
      <c r="AZ7" s="32"/>
      <c r="BA7" s="32"/>
      <c r="BB7" s="32"/>
      <c r="BC7" s="32"/>
      <c r="BD7" s="32"/>
      <c r="BE7" s="32"/>
      <c r="BF7" s="32"/>
      <c r="BG7" s="32"/>
      <c r="BH7" s="32"/>
      <c r="BI7" s="32"/>
      <c r="BJ7" s="32"/>
      <c r="BK7" s="35"/>
      <c r="BL7" s="29"/>
      <c r="BM7" s="29"/>
      <c r="BN7" s="29"/>
      <c r="BO7" s="29"/>
      <c r="BP7" s="29"/>
      <c r="BQ7" s="29"/>
      <c r="BR7" s="26"/>
      <c r="BS7" s="26"/>
      <c r="BT7" s="26"/>
      <c r="BU7" s="26"/>
      <c r="BV7" s="26"/>
      <c r="BW7" s="26"/>
      <c r="BX7" s="26"/>
      <c r="BY7" s="26"/>
      <c r="BZ7" s="26"/>
      <c r="CA7" s="26"/>
      <c r="CB7" s="26"/>
      <c r="CC7" s="26"/>
    </row>
    <row r="8" spans="2:81" ht="14.25" customHeight="1">
      <c r="B8" s="517"/>
      <c r="C8" s="518"/>
      <c r="D8" s="518"/>
      <c r="E8" s="518"/>
      <c r="F8" s="518"/>
      <c r="G8" s="518"/>
      <c r="H8" s="518"/>
      <c r="I8" s="518"/>
      <c r="J8" s="518"/>
      <c r="K8" s="518"/>
      <c r="L8" s="519"/>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36"/>
      <c r="BL8" s="29"/>
      <c r="BM8" s="29"/>
      <c r="BN8" s="29"/>
      <c r="BO8" s="29"/>
      <c r="BP8" s="29"/>
      <c r="BQ8" s="29"/>
      <c r="BR8" s="26"/>
      <c r="BS8" s="26"/>
      <c r="BT8" s="26"/>
      <c r="BU8" s="26"/>
      <c r="BV8" s="26"/>
      <c r="BW8" s="26"/>
      <c r="BX8" s="26"/>
      <c r="BY8" s="26"/>
      <c r="BZ8" s="26"/>
      <c r="CA8" s="26"/>
      <c r="CB8" s="26"/>
      <c r="CC8" s="26"/>
    </row>
    <row r="9" spans="2:81" ht="14.25" customHeight="1">
      <c r="B9" s="23"/>
      <c r="C9" s="24"/>
      <c r="D9" s="24"/>
      <c r="E9" s="24"/>
      <c r="F9" s="24"/>
      <c r="G9" s="24"/>
      <c r="H9" s="24"/>
      <c r="I9" s="24"/>
      <c r="J9" s="24"/>
      <c r="K9" s="24"/>
      <c r="L9" s="24"/>
      <c r="M9" s="26"/>
      <c r="N9" s="26"/>
      <c r="O9" s="26"/>
      <c r="P9" s="26"/>
      <c r="Q9" s="26"/>
      <c r="R9" s="26"/>
      <c r="S9" s="26"/>
      <c r="T9" s="26"/>
      <c r="U9" s="26"/>
      <c r="V9" s="26"/>
      <c r="W9" s="26"/>
      <c r="X9" s="26"/>
      <c r="Y9" s="26"/>
      <c r="Z9" s="26"/>
      <c r="AA9" s="26"/>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36"/>
      <c r="BL9" s="29"/>
      <c r="BM9" s="29"/>
      <c r="BN9" s="29"/>
      <c r="BO9" s="29"/>
      <c r="BP9" s="29"/>
      <c r="BQ9" s="29"/>
      <c r="BR9" s="26"/>
      <c r="BS9" s="26"/>
      <c r="BT9" s="26"/>
      <c r="BU9" s="26"/>
      <c r="BV9" s="26"/>
      <c r="BW9" s="26"/>
      <c r="BX9" s="26"/>
      <c r="BY9" s="26"/>
      <c r="BZ9" s="26"/>
      <c r="CA9" s="26"/>
      <c r="CB9" s="26"/>
      <c r="CC9" s="26"/>
    </row>
    <row r="10" spans="2:81" ht="14.25" customHeight="1">
      <c r="B10" s="25"/>
      <c r="C10" s="26"/>
      <c r="D10" s="27"/>
      <c r="E10" s="26"/>
      <c r="F10" s="26"/>
      <c r="G10" s="26"/>
      <c r="H10" s="26"/>
      <c r="I10" s="26"/>
      <c r="J10" s="26"/>
      <c r="K10" s="26"/>
      <c r="L10" s="26"/>
      <c r="M10" s="26"/>
      <c r="N10" s="26"/>
      <c r="O10" s="26"/>
      <c r="P10" s="26"/>
      <c r="Q10" s="26"/>
      <c r="R10" s="26"/>
      <c r="S10" s="26"/>
      <c r="T10" s="26"/>
      <c r="U10" s="26"/>
      <c r="V10" s="26"/>
      <c r="W10" s="26"/>
      <c r="X10" s="26"/>
      <c r="Y10" s="26"/>
      <c r="Z10" s="26"/>
      <c r="AA10" s="26"/>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36"/>
      <c r="BL10" s="29"/>
      <c r="BM10" s="29"/>
      <c r="BN10" s="29"/>
      <c r="BO10" s="29"/>
      <c r="BP10" s="29"/>
      <c r="BQ10" s="29"/>
      <c r="BR10" s="26"/>
      <c r="BS10" s="26"/>
      <c r="BT10" s="26"/>
      <c r="BU10" s="26"/>
      <c r="BV10" s="26"/>
      <c r="BW10" s="26"/>
      <c r="BX10" s="26"/>
      <c r="BY10" s="26"/>
      <c r="BZ10" s="26"/>
      <c r="CA10" s="26"/>
      <c r="CB10" s="26"/>
      <c r="CC10" s="26"/>
    </row>
    <row r="11" spans="2:81" ht="14.25" customHeight="1">
      <c r="B11" s="25"/>
      <c r="C11" s="26"/>
      <c r="D11" s="549">
        <f>入力①!K58</f>
        <v>0</v>
      </c>
      <c r="E11" s="549"/>
      <c r="F11" s="549"/>
      <c r="G11" s="26" t="s">
        <v>372</v>
      </c>
      <c r="H11" s="26"/>
      <c r="J11" s="549"/>
      <c r="K11" s="549"/>
      <c r="L11" s="549"/>
      <c r="M11" s="26"/>
      <c r="N11" s="26"/>
      <c r="O11" s="26"/>
      <c r="P11" s="549">
        <f>波及効果計算!H51</f>
        <v>0</v>
      </c>
      <c r="Q11" s="549"/>
      <c r="R11" s="549"/>
      <c r="S11" s="26" t="s">
        <v>372</v>
      </c>
      <c r="T11" s="26"/>
      <c r="U11" s="26"/>
      <c r="V11" s="26"/>
      <c r="W11" s="26"/>
      <c r="X11" s="26"/>
      <c r="Y11" s="26"/>
      <c r="Z11" s="26"/>
      <c r="AA11" s="26"/>
      <c r="AB11" s="549">
        <f>波及効果計算!AT51</f>
        <v>0</v>
      </c>
      <c r="AC11" s="549"/>
      <c r="AD11" s="549"/>
      <c r="AE11" s="26" t="s">
        <v>372</v>
      </c>
      <c r="AF11" s="26"/>
      <c r="AG11" s="26"/>
      <c r="AH11" s="26"/>
      <c r="AI11" s="26"/>
      <c r="AJ11" s="26"/>
      <c r="AK11" s="26"/>
      <c r="AL11" s="26"/>
      <c r="AM11" s="26"/>
      <c r="AN11" s="549">
        <f>波及効果計算!AV51</f>
        <v>0</v>
      </c>
      <c r="AO11" s="549"/>
      <c r="AP11" s="549"/>
      <c r="AQ11" s="26" t="s">
        <v>372</v>
      </c>
      <c r="AR11" s="26"/>
      <c r="AS11" s="26"/>
      <c r="AT11" s="26"/>
      <c r="AU11" s="26"/>
      <c r="AV11" s="26"/>
      <c r="AW11" s="26"/>
      <c r="AX11" s="26"/>
      <c r="AY11" s="26"/>
      <c r="AZ11" s="549">
        <f>波及効果計算!CH51</f>
        <v>0</v>
      </c>
      <c r="BA11" s="549"/>
      <c r="BB11" s="549"/>
      <c r="BC11" s="26" t="s">
        <v>372</v>
      </c>
      <c r="BD11" s="26"/>
      <c r="BE11" s="26"/>
      <c r="BF11" s="549">
        <f>波及効果計算!CI51</f>
        <v>0</v>
      </c>
      <c r="BG11" s="549"/>
      <c r="BH11" s="549"/>
      <c r="BI11" s="26" t="s">
        <v>372</v>
      </c>
      <c r="BJ11" s="26"/>
      <c r="BK11" s="36"/>
      <c r="BL11" s="29"/>
      <c r="BM11" s="29"/>
      <c r="BN11" s="29"/>
      <c r="BO11" s="29"/>
      <c r="BP11" s="29"/>
      <c r="BQ11" s="29"/>
      <c r="BR11" s="26"/>
      <c r="BS11" s="26"/>
      <c r="BT11" s="26"/>
      <c r="BU11" s="26"/>
      <c r="BV11" s="26"/>
      <c r="BW11" s="26"/>
      <c r="BX11" s="26"/>
      <c r="BY11" s="26"/>
      <c r="BZ11" s="26"/>
      <c r="CA11" s="26"/>
      <c r="CB11" s="26"/>
      <c r="CC11" s="26"/>
    </row>
    <row r="12" spans="2:81" ht="14.25" customHeight="1">
      <c r="B12" s="25"/>
      <c r="C12" s="26"/>
      <c r="D12" s="472" t="s">
        <v>373</v>
      </c>
      <c r="E12" s="472"/>
      <c r="F12" s="472"/>
      <c r="G12" s="26"/>
      <c r="H12" s="26"/>
      <c r="I12" s="26"/>
      <c r="J12" s="550" t="s">
        <v>374</v>
      </c>
      <c r="K12" s="550"/>
      <c r="L12" s="550"/>
      <c r="M12" s="26"/>
      <c r="N12" s="26"/>
      <c r="O12" s="26"/>
      <c r="P12" s="550" t="s">
        <v>235</v>
      </c>
      <c r="Q12" s="550"/>
      <c r="R12" s="550"/>
      <c r="S12" s="26"/>
      <c r="T12" s="26"/>
      <c r="U12" s="26"/>
      <c r="V12" s="550" t="s">
        <v>236</v>
      </c>
      <c r="W12" s="550"/>
      <c r="X12" s="550"/>
      <c r="Y12" s="26"/>
      <c r="Z12" s="26"/>
      <c r="AA12" s="26"/>
      <c r="AB12" s="472" t="s">
        <v>237</v>
      </c>
      <c r="AC12" s="472"/>
      <c r="AD12" s="472"/>
      <c r="AE12" s="26"/>
      <c r="AF12" s="26"/>
      <c r="AG12" s="26"/>
      <c r="AH12" s="550" t="s">
        <v>238</v>
      </c>
      <c r="AI12" s="550"/>
      <c r="AJ12" s="550"/>
      <c r="AK12" s="26"/>
      <c r="AL12" s="26"/>
      <c r="AM12" s="26"/>
      <c r="AN12" s="472" t="s">
        <v>239</v>
      </c>
      <c r="AO12" s="472"/>
      <c r="AP12" s="472"/>
      <c r="AQ12" s="26"/>
      <c r="AR12" s="26"/>
      <c r="AS12" s="26"/>
      <c r="AT12" s="550" t="s">
        <v>240</v>
      </c>
      <c r="AU12" s="550"/>
      <c r="AV12" s="550"/>
      <c r="AW12" s="26"/>
      <c r="AX12" s="26"/>
      <c r="AY12" s="26"/>
      <c r="AZ12" s="550" t="s">
        <v>241</v>
      </c>
      <c r="BA12" s="550"/>
      <c r="BB12" s="550"/>
      <c r="BC12" s="26"/>
      <c r="BD12" s="26"/>
      <c r="BE12" s="26"/>
      <c r="BF12" s="472" t="s">
        <v>242</v>
      </c>
      <c r="BG12" s="472"/>
      <c r="BH12" s="472"/>
      <c r="BI12" s="28"/>
      <c r="BJ12" s="28"/>
      <c r="BK12" s="37"/>
      <c r="BL12" s="26"/>
      <c r="BM12" s="26"/>
      <c r="BN12" s="26"/>
      <c r="BO12" s="26"/>
      <c r="BP12" s="26"/>
      <c r="BQ12" s="26"/>
      <c r="BR12" s="26"/>
      <c r="BS12" s="26"/>
      <c r="BT12" s="26"/>
      <c r="BU12" s="26"/>
      <c r="BV12" s="26"/>
      <c r="BW12" s="26"/>
      <c r="BX12" s="26"/>
      <c r="BY12" s="26"/>
      <c r="BZ12" s="26"/>
      <c r="CA12" s="26"/>
      <c r="CB12" s="26"/>
      <c r="CC12" s="26"/>
    </row>
    <row r="13" spans="2:81" ht="14.25" customHeight="1">
      <c r="B13" s="25"/>
      <c r="C13" s="26"/>
      <c r="D13" s="504" t="s">
        <v>375</v>
      </c>
      <c r="E13" s="505"/>
      <c r="F13" s="506"/>
      <c r="G13" s="26"/>
      <c r="H13" s="26"/>
      <c r="I13" s="26"/>
      <c r="J13" s="520" t="s">
        <v>376</v>
      </c>
      <c r="K13" s="496"/>
      <c r="L13" s="497"/>
      <c r="M13" s="26"/>
      <c r="N13" s="26"/>
      <c r="O13" s="26"/>
      <c r="P13" s="527" t="s">
        <v>377</v>
      </c>
      <c r="Q13" s="541"/>
      <c r="R13" s="542"/>
      <c r="S13" s="26"/>
      <c r="T13" s="26"/>
      <c r="U13" s="26"/>
      <c r="V13" s="495" t="s">
        <v>378</v>
      </c>
      <c r="W13" s="496"/>
      <c r="X13" s="497"/>
      <c r="Y13" s="26"/>
      <c r="Z13" s="26"/>
      <c r="AA13" s="26"/>
      <c r="AB13" s="512" t="s">
        <v>379</v>
      </c>
      <c r="AC13" s="505"/>
      <c r="AD13" s="506"/>
      <c r="AE13" s="26"/>
      <c r="AF13" s="26"/>
      <c r="AG13" s="26"/>
      <c r="AH13" s="520" t="s">
        <v>376</v>
      </c>
      <c r="AI13" s="522"/>
      <c r="AJ13" s="523"/>
      <c r="AK13" s="26"/>
      <c r="AL13" s="26"/>
      <c r="AM13" s="26"/>
      <c r="AN13" s="512" t="s">
        <v>380</v>
      </c>
      <c r="AO13" s="505"/>
      <c r="AP13" s="506"/>
      <c r="AQ13" s="26"/>
      <c r="AR13" s="26"/>
      <c r="AS13" s="26"/>
      <c r="AT13" s="495" t="s">
        <v>381</v>
      </c>
      <c r="AU13" s="496"/>
      <c r="AV13" s="497"/>
      <c r="AW13" s="26"/>
      <c r="AX13" s="26"/>
      <c r="AY13" s="26"/>
      <c r="AZ13" s="527" t="s">
        <v>382</v>
      </c>
      <c r="BA13" s="541"/>
      <c r="BB13" s="542"/>
      <c r="BC13" s="26"/>
      <c r="BD13" s="26"/>
      <c r="BE13" s="26"/>
      <c r="BF13" s="486" t="s">
        <v>383</v>
      </c>
      <c r="BG13" s="487"/>
      <c r="BH13" s="488"/>
      <c r="BI13" s="29"/>
      <c r="BJ13" s="29"/>
      <c r="BK13" s="38"/>
      <c r="BL13" s="26"/>
      <c r="BM13" s="26"/>
      <c r="BN13" s="26"/>
      <c r="BO13" s="26"/>
      <c r="BP13" s="26"/>
      <c r="BQ13" s="26"/>
    </row>
    <row r="14" spans="2:81" ht="14.25" customHeight="1">
      <c r="B14" s="25"/>
      <c r="C14" s="26"/>
      <c r="D14" s="507"/>
      <c r="E14" s="499"/>
      <c r="F14" s="508"/>
      <c r="G14" s="26"/>
      <c r="H14" s="26"/>
      <c r="I14" s="26"/>
      <c r="J14" s="498"/>
      <c r="K14" s="499"/>
      <c r="L14" s="500"/>
      <c r="M14" s="26"/>
      <c r="N14" s="26"/>
      <c r="O14" s="26"/>
      <c r="P14" s="543"/>
      <c r="Q14" s="544"/>
      <c r="R14" s="545"/>
      <c r="S14" s="26"/>
      <c r="T14" s="26"/>
      <c r="U14" s="26"/>
      <c r="V14" s="498"/>
      <c r="W14" s="499"/>
      <c r="X14" s="500"/>
      <c r="Y14" s="26"/>
      <c r="Z14" s="26"/>
      <c r="AA14" s="26"/>
      <c r="AB14" s="507"/>
      <c r="AC14" s="499"/>
      <c r="AD14" s="508"/>
      <c r="AE14" s="26"/>
      <c r="AF14" s="26"/>
      <c r="AG14" s="26"/>
      <c r="AH14" s="524"/>
      <c r="AI14" s="525"/>
      <c r="AJ14" s="526"/>
      <c r="AK14" s="26"/>
      <c r="AL14" s="26"/>
      <c r="AM14" s="26"/>
      <c r="AN14" s="507"/>
      <c r="AO14" s="499"/>
      <c r="AP14" s="508"/>
      <c r="AQ14" s="26"/>
      <c r="AR14" s="26"/>
      <c r="AS14" s="26"/>
      <c r="AT14" s="498"/>
      <c r="AU14" s="499"/>
      <c r="AV14" s="500"/>
      <c r="AW14" s="26"/>
      <c r="AX14" s="26"/>
      <c r="AY14" s="26"/>
      <c r="AZ14" s="543"/>
      <c r="BA14" s="544"/>
      <c r="BB14" s="545"/>
      <c r="BC14" s="26"/>
      <c r="BD14" s="26"/>
      <c r="BE14" s="26"/>
      <c r="BF14" s="489"/>
      <c r="BG14" s="490"/>
      <c r="BH14" s="491"/>
      <c r="BI14" s="29"/>
      <c r="BJ14" s="29"/>
      <c r="BK14" s="38"/>
      <c r="BO14" s="26"/>
      <c r="BP14" s="26"/>
      <c r="BQ14" s="26"/>
      <c r="BR14" s="26"/>
      <c r="BS14" s="26"/>
      <c r="BT14" s="26"/>
      <c r="BU14" s="26"/>
      <c r="BV14" s="26"/>
      <c r="BW14" s="26"/>
      <c r="BX14" s="26"/>
    </row>
    <row r="15" spans="2:81" ht="14.25" customHeight="1">
      <c r="B15" s="25"/>
      <c r="C15" s="26"/>
      <c r="D15" s="507"/>
      <c r="E15" s="499"/>
      <c r="F15" s="508"/>
      <c r="G15" s="26"/>
      <c r="H15" s="26"/>
      <c r="I15" s="26"/>
      <c r="J15" s="498"/>
      <c r="K15" s="499"/>
      <c r="L15" s="500"/>
      <c r="M15" s="26"/>
      <c r="N15" s="26"/>
      <c r="O15" s="26"/>
      <c r="P15" s="543"/>
      <c r="Q15" s="544"/>
      <c r="R15" s="545"/>
      <c r="S15" s="26"/>
      <c r="T15" s="26"/>
      <c r="U15" s="26"/>
      <c r="V15" s="498"/>
      <c r="W15" s="499"/>
      <c r="X15" s="500"/>
      <c r="Y15" s="26"/>
      <c r="Z15" s="26"/>
      <c r="AA15" s="26"/>
      <c r="AB15" s="507"/>
      <c r="AC15" s="499"/>
      <c r="AD15" s="508"/>
      <c r="AE15" s="26"/>
      <c r="AF15" s="26"/>
      <c r="AG15" s="26"/>
      <c r="AH15" s="524"/>
      <c r="AI15" s="525"/>
      <c r="AJ15" s="526"/>
      <c r="AK15" s="26"/>
      <c r="AL15" s="26"/>
      <c r="AM15" s="26"/>
      <c r="AN15" s="507"/>
      <c r="AO15" s="499"/>
      <c r="AP15" s="508"/>
      <c r="AQ15" s="26"/>
      <c r="AR15" s="26"/>
      <c r="AS15" s="26"/>
      <c r="AT15" s="498"/>
      <c r="AU15" s="499"/>
      <c r="AV15" s="500"/>
      <c r="AW15" s="26"/>
      <c r="AX15" s="26"/>
      <c r="AY15" s="26"/>
      <c r="AZ15" s="543"/>
      <c r="BA15" s="544"/>
      <c r="BB15" s="545"/>
      <c r="BC15" s="26"/>
      <c r="BD15" s="26"/>
      <c r="BE15" s="26"/>
      <c r="BF15" s="489"/>
      <c r="BG15" s="490"/>
      <c r="BH15" s="491"/>
      <c r="BI15" s="29"/>
      <c r="BJ15" s="29"/>
      <c r="BK15" s="38"/>
      <c r="BP15" s="514" t="s">
        <v>347</v>
      </c>
      <c r="BQ15" s="515"/>
      <c r="BR15" s="515"/>
      <c r="BS15" s="515"/>
      <c r="BT15" s="515"/>
      <c r="BU15" s="515"/>
      <c r="BV15" s="515"/>
      <c r="BW15" s="539"/>
      <c r="BX15" s="513" t="s">
        <v>384</v>
      </c>
      <c r="BY15" s="513"/>
      <c r="BZ15" s="513"/>
      <c r="CA15" s="513"/>
      <c r="CB15" s="513"/>
      <c r="CC15" s="513"/>
    </row>
    <row r="16" spans="2:81" ht="14.25" customHeight="1">
      <c r="B16" s="25"/>
      <c r="C16" s="26"/>
      <c r="D16" s="507"/>
      <c r="E16" s="499"/>
      <c r="F16" s="508"/>
      <c r="G16" s="26"/>
      <c r="H16" s="26"/>
      <c r="I16" s="26"/>
      <c r="J16" s="498"/>
      <c r="K16" s="499"/>
      <c r="L16" s="500"/>
      <c r="M16" s="26"/>
      <c r="N16" s="26"/>
      <c r="O16" s="26"/>
      <c r="P16" s="543"/>
      <c r="Q16" s="544"/>
      <c r="R16" s="545"/>
      <c r="S16" s="26"/>
      <c r="T16" s="26"/>
      <c r="U16" s="26"/>
      <c r="V16" s="498"/>
      <c r="W16" s="499"/>
      <c r="X16" s="500"/>
      <c r="Y16" s="26"/>
      <c r="Z16" s="26"/>
      <c r="AA16" s="26"/>
      <c r="AB16" s="507"/>
      <c r="AC16" s="499"/>
      <c r="AD16" s="508"/>
      <c r="AE16" s="26"/>
      <c r="AF16" s="26"/>
      <c r="AG16" s="26"/>
      <c r="AH16" s="524"/>
      <c r="AI16" s="525"/>
      <c r="AJ16" s="526"/>
      <c r="AK16" s="26"/>
      <c r="AL16" s="26"/>
      <c r="AM16" s="26"/>
      <c r="AN16" s="507"/>
      <c r="AO16" s="499"/>
      <c r="AP16" s="508"/>
      <c r="AQ16" s="26"/>
      <c r="AR16" s="26"/>
      <c r="AS16" s="26"/>
      <c r="AT16" s="498"/>
      <c r="AU16" s="499"/>
      <c r="AV16" s="500"/>
      <c r="AW16" s="26"/>
      <c r="AX16" s="26"/>
      <c r="AY16" s="26"/>
      <c r="AZ16" s="543"/>
      <c r="BA16" s="544"/>
      <c r="BB16" s="545"/>
      <c r="BC16" s="26"/>
      <c r="BD16" s="26"/>
      <c r="BE16" s="26"/>
      <c r="BF16" s="489"/>
      <c r="BG16" s="490"/>
      <c r="BH16" s="491"/>
      <c r="BI16" s="29"/>
      <c r="BJ16" s="29"/>
      <c r="BK16" s="38"/>
      <c r="BL16" s="26"/>
      <c r="BM16" s="26"/>
      <c r="BN16" s="26"/>
      <c r="BP16" s="517"/>
      <c r="BQ16" s="518"/>
      <c r="BR16" s="518"/>
      <c r="BS16" s="518"/>
      <c r="BT16" s="518"/>
      <c r="BU16" s="518"/>
      <c r="BV16" s="518"/>
      <c r="BW16" s="540"/>
      <c r="BX16" s="513"/>
      <c r="BY16" s="513"/>
      <c r="BZ16" s="513"/>
      <c r="CA16" s="513"/>
      <c r="CB16" s="513"/>
      <c r="CC16" s="513"/>
    </row>
    <row r="17" spans="2:87" ht="14.25" customHeight="1">
      <c r="B17" s="25"/>
      <c r="C17" s="26"/>
      <c r="D17" s="507"/>
      <c r="E17" s="499"/>
      <c r="F17" s="508"/>
      <c r="G17" s="26"/>
      <c r="H17" s="26"/>
      <c r="I17" s="26"/>
      <c r="J17" s="498"/>
      <c r="K17" s="499"/>
      <c r="L17" s="500"/>
      <c r="M17" s="26"/>
      <c r="N17" s="26"/>
      <c r="O17" s="26"/>
      <c r="P17" s="543"/>
      <c r="Q17" s="544"/>
      <c r="R17" s="545"/>
      <c r="S17" s="26"/>
      <c r="T17" s="26"/>
      <c r="U17" s="26"/>
      <c r="V17" s="498"/>
      <c r="W17" s="499"/>
      <c r="X17" s="500"/>
      <c r="Y17" s="26"/>
      <c r="Z17" s="26"/>
      <c r="AA17" s="26"/>
      <c r="AB17" s="507"/>
      <c r="AC17" s="499"/>
      <c r="AD17" s="508"/>
      <c r="AE17" s="26"/>
      <c r="AF17" s="26"/>
      <c r="AG17" s="26"/>
      <c r="AH17" s="524"/>
      <c r="AI17" s="525"/>
      <c r="AJ17" s="526"/>
      <c r="AK17" s="26"/>
      <c r="AL17" s="26"/>
      <c r="AM17" s="26"/>
      <c r="AN17" s="507"/>
      <c r="AO17" s="499"/>
      <c r="AP17" s="508"/>
      <c r="AQ17" s="26"/>
      <c r="AR17" s="26"/>
      <c r="AS17" s="26"/>
      <c r="AT17" s="498"/>
      <c r="AU17" s="499"/>
      <c r="AV17" s="500"/>
      <c r="AW17" s="26"/>
      <c r="AX17" s="26"/>
      <c r="AY17" s="26"/>
      <c r="AZ17" s="543"/>
      <c r="BA17" s="544"/>
      <c r="BB17" s="545"/>
      <c r="BC17" s="26"/>
      <c r="BD17" s="26"/>
      <c r="BE17" s="26"/>
      <c r="BF17" s="489"/>
      <c r="BG17" s="490"/>
      <c r="BH17" s="491"/>
      <c r="BI17" s="29"/>
      <c r="BJ17" s="29"/>
      <c r="BK17" s="38"/>
      <c r="BL17" s="26"/>
      <c r="BM17" s="26"/>
      <c r="BN17" s="26"/>
      <c r="BP17" s="25"/>
      <c r="BQ17" s="26"/>
      <c r="BR17" s="26"/>
      <c r="BS17" s="26"/>
      <c r="BT17" s="26"/>
      <c r="BU17" s="26"/>
      <c r="BV17" s="26"/>
      <c r="BW17" s="36"/>
      <c r="BX17" s="26"/>
      <c r="BY17" s="26"/>
    </row>
    <row r="18" spans="2:87" ht="14.25" customHeight="1">
      <c r="B18" s="25"/>
      <c r="C18" s="26"/>
      <c r="D18" s="507"/>
      <c r="E18" s="499"/>
      <c r="F18" s="508"/>
      <c r="G18" s="26"/>
      <c r="H18" s="26"/>
      <c r="I18" s="26"/>
      <c r="J18" s="498"/>
      <c r="K18" s="499"/>
      <c r="L18" s="500"/>
      <c r="M18" s="26"/>
      <c r="N18" s="26"/>
      <c r="O18" s="26"/>
      <c r="P18" s="543"/>
      <c r="Q18" s="544"/>
      <c r="R18" s="545"/>
      <c r="S18" s="26"/>
      <c r="T18" s="26"/>
      <c r="U18" s="26"/>
      <c r="V18" s="498"/>
      <c r="W18" s="499"/>
      <c r="X18" s="500"/>
      <c r="Y18" s="26"/>
      <c r="Z18" s="26"/>
      <c r="AA18" s="26"/>
      <c r="AB18" s="507"/>
      <c r="AC18" s="499"/>
      <c r="AD18" s="508"/>
      <c r="AE18" s="26"/>
      <c r="AF18" s="26"/>
      <c r="AG18" s="26"/>
      <c r="AH18" s="524"/>
      <c r="AI18" s="525"/>
      <c r="AJ18" s="526"/>
      <c r="AK18" s="26"/>
      <c r="AL18" s="26"/>
      <c r="AM18" s="26"/>
      <c r="AN18" s="507"/>
      <c r="AO18" s="499"/>
      <c r="AP18" s="508"/>
      <c r="AQ18" s="26"/>
      <c r="AR18" s="26"/>
      <c r="AS18" s="26"/>
      <c r="AT18" s="498"/>
      <c r="AU18" s="499"/>
      <c r="AV18" s="500"/>
      <c r="AW18" s="26"/>
      <c r="AX18" s="26"/>
      <c r="AY18" s="26"/>
      <c r="AZ18" s="543"/>
      <c r="BA18" s="544"/>
      <c r="BB18" s="545"/>
      <c r="BC18" s="26"/>
      <c r="BD18" s="26"/>
      <c r="BE18" s="26"/>
      <c r="BF18" s="489"/>
      <c r="BG18" s="490"/>
      <c r="BH18" s="491"/>
      <c r="BI18" s="29"/>
      <c r="BJ18" s="29"/>
      <c r="BK18" s="38"/>
      <c r="BL18" s="26"/>
      <c r="BM18" s="26"/>
      <c r="BN18" s="26"/>
      <c r="BP18" s="25"/>
      <c r="BQ18" s="26"/>
      <c r="BR18" s="549">
        <f>波及効果計算!CR51</f>
        <v>0</v>
      </c>
      <c r="BS18" s="549"/>
      <c r="BT18" s="549"/>
      <c r="BU18" s="26" t="s">
        <v>372</v>
      </c>
      <c r="BV18" s="26"/>
      <c r="BW18" s="36"/>
      <c r="BX18" s="26"/>
      <c r="BY18" s="26"/>
    </row>
    <row r="19" spans="2:87" ht="14.25" customHeight="1">
      <c r="B19" s="25"/>
      <c r="C19" s="26"/>
      <c r="D19" s="507"/>
      <c r="E19" s="499"/>
      <c r="F19" s="508"/>
      <c r="G19" s="26"/>
      <c r="H19" s="26"/>
      <c r="I19" s="26"/>
      <c r="J19" s="498"/>
      <c r="K19" s="499"/>
      <c r="L19" s="500"/>
      <c r="M19" s="26"/>
      <c r="N19" s="26"/>
      <c r="O19" s="26"/>
      <c r="P19" s="543"/>
      <c r="Q19" s="544"/>
      <c r="R19" s="545"/>
      <c r="S19" s="26"/>
      <c r="T19" s="26"/>
      <c r="U19" s="26"/>
      <c r="V19" s="498"/>
      <c r="W19" s="499"/>
      <c r="X19" s="500"/>
      <c r="Y19" s="26"/>
      <c r="Z19" s="26"/>
      <c r="AA19" s="26"/>
      <c r="AB19" s="507"/>
      <c r="AC19" s="499"/>
      <c r="AD19" s="508"/>
      <c r="AE19" s="26"/>
      <c r="AF19" s="26"/>
      <c r="AG19" s="26"/>
      <c r="AH19" s="524"/>
      <c r="AI19" s="525"/>
      <c r="AJ19" s="526"/>
      <c r="AK19" s="26"/>
      <c r="AL19" s="26"/>
      <c r="AM19" s="26"/>
      <c r="AN19" s="509"/>
      <c r="AO19" s="510"/>
      <c r="AP19" s="511"/>
      <c r="AQ19" s="26"/>
      <c r="AR19" s="26"/>
      <c r="AS19" s="26"/>
      <c r="AT19" s="498"/>
      <c r="AU19" s="499"/>
      <c r="AV19" s="500"/>
      <c r="AW19" s="26"/>
      <c r="AX19" s="26"/>
      <c r="AY19" s="26"/>
      <c r="AZ19" s="543"/>
      <c r="BA19" s="544"/>
      <c r="BB19" s="545"/>
      <c r="BC19" s="26"/>
      <c r="BD19" s="26"/>
      <c r="BE19" s="26"/>
      <c r="BF19" s="489"/>
      <c r="BG19" s="490"/>
      <c r="BH19" s="491"/>
      <c r="BI19" s="29"/>
      <c r="BJ19" s="29"/>
      <c r="BK19" s="38"/>
      <c r="BL19" s="26"/>
      <c r="BM19" s="26"/>
      <c r="BN19" s="26"/>
      <c r="BP19" s="25"/>
      <c r="BQ19" s="26"/>
      <c r="BR19" s="550" t="s">
        <v>251</v>
      </c>
      <c r="BS19" s="550"/>
      <c r="BT19" s="550"/>
      <c r="BU19" s="28"/>
      <c r="BV19" s="28"/>
      <c r="BW19" s="37"/>
      <c r="BY19" s="28"/>
      <c r="CA19" s="550" t="s">
        <v>252</v>
      </c>
      <c r="CB19" s="550"/>
      <c r="CC19" s="550"/>
      <c r="CG19" s="550" t="s">
        <v>385</v>
      </c>
      <c r="CH19" s="550"/>
      <c r="CI19" s="550"/>
    </row>
    <row r="20" spans="2:87" ht="14.25" customHeight="1">
      <c r="B20" s="25"/>
      <c r="C20" s="26"/>
      <c r="D20" s="507"/>
      <c r="E20" s="499"/>
      <c r="F20" s="508"/>
      <c r="G20" s="26"/>
      <c r="H20" s="26"/>
      <c r="I20" s="26"/>
      <c r="J20" s="498"/>
      <c r="K20" s="499"/>
      <c r="L20" s="500"/>
      <c r="M20" s="26"/>
      <c r="N20" s="26"/>
      <c r="O20" s="26"/>
      <c r="P20" s="543"/>
      <c r="Q20" s="544"/>
      <c r="R20" s="545"/>
      <c r="S20" s="26"/>
      <c r="T20" s="26"/>
      <c r="U20" s="26"/>
      <c r="V20" s="498"/>
      <c r="W20" s="499"/>
      <c r="X20" s="500"/>
      <c r="Y20" s="26"/>
      <c r="Z20" s="26"/>
      <c r="AA20" s="26"/>
      <c r="AB20" s="507"/>
      <c r="AC20" s="499"/>
      <c r="AD20" s="508"/>
      <c r="AE20" s="26"/>
      <c r="AF20" s="26"/>
      <c r="AG20" s="26"/>
      <c r="AH20" s="33"/>
      <c r="AI20" s="33"/>
      <c r="AJ20" s="33"/>
      <c r="AK20" s="26"/>
      <c r="AL20" s="26"/>
      <c r="AM20" s="26"/>
      <c r="AN20" s="471" t="s">
        <v>386</v>
      </c>
      <c r="AO20" s="472"/>
      <c r="AP20" s="473"/>
      <c r="AQ20" s="26"/>
      <c r="AR20" s="26"/>
      <c r="AS20" s="26"/>
      <c r="AT20" s="498"/>
      <c r="AU20" s="499"/>
      <c r="AV20" s="500"/>
      <c r="AW20" s="26"/>
      <c r="AX20" s="26"/>
      <c r="AY20" s="26"/>
      <c r="AZ20" s="543"/>
      <c r="BA20" s="544"/>
      <c r="BB20" s="545"/>
      <c r="BC20" s="26"/>
      <c r="BD20" s="26"/>
      <c r="BE20" s="26"/>
      <c r="BF20" s="489"/>
      <c r="BG20" s="490"/>
      <c r="BH20" s="491"/>
      <c r="BI20" s="29"/>
      <c r="BJ20" s="29"/>
      <c r="BK20" s="38"/>
      <c r="BL20" s="26"/>
      <c r="BM20" s="26"/>
      <c r="BN20" s="26"/>
      <c r="BP20" s="25"/>
      <c r="BQ20" s="26"/>
      <c r="BR20" s="486" t="s">
        <v>383</v>
      </c>
      <c r="BS20" s="487"/>
      <c r="BT20" s="488"/>
      <c r="BU20" s="29"/>
      <c r="BV20" s="29"/>
      <c r="BW20" s="41"/>
      <c r="BY20" s="34"/>
      <c r="CA20" s="495" t="s">
        <v>387</v>
      </c>
      <c r="CB20" s="496"/>
      <c r="CC20" s="497"/>
      <c r="CG20" s="512" t="s">
        <v>388</v>
      </c>
      <c r="CH20" s="505"/>
      <c r="CI20" s="506"/>
    </row>
    <row r="21" spans="2:87" ht="14.25" customHeight="1">
      <c r="B21" s="25"/>
      <c r="C21" s="26"/>
      <c r="D21" s="507"/>
      <c r="E21" s="499"/>
      <c r="F21" s="508"/>
      <c r="G21" s="26"/>
      <c r="H21" s="26"/>
      <c r="I21" s="26"/>
      <c r="J21" s="498"/>
      <c r="K21" s="499"/>
      <c r="L21" s="500"/>
      <c r="M21" s="26"/>
      <c r="N21" s="26"/>
      <c r="O21" s="26"/>
      <c r="P21" s="543"/>
      <c r="Q21" s="544"/>
      <c r="R21" s="545"/>
      <c r="S21" s="26"/>
      <c r="T21" s="26"/>
      <c r="U21" s="26"/>
      <c r="V21" s="498"/>
      <c r="W21" s="499"/>
      <c r="X21" s="500"/>
      <c r="Y21" s="26"/>
      <c r="Z21" s="26"/>
      <c r="AA21" s="26"/>
      <c r="AB21" s="507"/>
      <c r="AC21" s="499"/>
      <c r="AD21" s="508"/>
      <c r="AE21" s="26"/>
      <c r="AF21" s="26"/>
      <c r="AG21" s="26"/>
      <c r="AH21" s="29"/>
      <c r="AI21" s="29"/>
      <c r="AJ21" s="29"/>
      <c r="AK21" s="26"/>
      <c r="AL21" s="26"/>
      <c r="AM21" s="26"/>
      <c r="AN21" s="471"/>
      <c r="AO21" s="472"/>
      <c r="AP21" s="473"/>
      <c r="AQ21" s="26"/>
      <c r="AR21" s="26"/>
      <c r="AS21" s="26"/>
      <c r="AT21" s="501"/>
      <c r="AU21" s="502"/>
      <c r="AV21" s="503"/>
      <c r="AW21" s="26"/>
      <c r="AX21" s="26"/>
      <c r="AY21" s="26"/>
      <c r="AZ21" s="546"/>
      <c r="BA21" s="547"/>
      <c r="BB21" s="548"/>
      <c r="BC21" s="26"/>
      <c r="BD21" s="26"/>
      <c r="BE21" s="26"/>
      <c r="BF21" s="489"/>
      <c r="BG21" s="490"/>
      <c r="BH21" s="491"/>
      <c r="BI21" s="29"/>
      <c r="BJ21" s="29"/>
      <c r="BK21" s="38"/>
      <c r="BL21" s="26"/>
      <c r="BM21" s="26"/>
      <c r="BN21" s="26"/>
      <c r="BP21" s="25"/>
      <c r="BQ21" s="26"/>
      <c r="BR21" s="489"/>
      <c r="BS21" s="490"/>
      <c r="BT21" s="491"/>
      <c r="BU21" s="29"/>
      <c r="BV21" s="29"/>
      <c r="BW21" s="41"/>
      <c r="BY21" s="34"/>
      <c r="CA21" s="498"/>
      <c r="CB21" s="499"/>
      <c r="CC21" s="500"/>
      <c r="CG21" s="507"/>
      <c r="CH21" s="499"/>
      <c r="CI21" s="508"/>
    </row>
    <row r="22" spans="2:87" ht="14.25" customHeight="1">
      <c r="B22" s="25"/>
      <c r="C22" s="26"/>
      <c r="D22" s="507"/>
      <c r="E22" s="499"/>
      <c r="F22" s="508"/>
      <c r="G22" s="26"/>
      <c r="H22" s="26"/>
      <c r="I22" s="26"/>
      <c r="J22" s="498"/>
      <c r="K22" s="499"/>
      <c r="L22" s="500"/>
      <c r="M22" s="26"/>
      <c r="N22" s="26"/>
      <c r="O22" s="26"/>
      <c r="P22" s="543"/>
      <c r="Q22" s="544"/>
      <c r="R22" s="545"/>
      <c r="S22" s="26"/>
      <c r="T22" s="26"/>
      <c r="U22" s="26"/>
      <c r="V22" s="498"/>
      <c r="W22" s="499"/>
      <c r="X22" s="500"/>
      <c r="Y22" s="26"/>
      <c r="Z22" s="26"/>
      <c r="AA22" s="26"/>
      <c r="AB22" s="509"/>
      <c r="AC22" s="510"/>
      <c r="AD22" s="511"/>
      <c r="AE22" s="26"/>
      <c r="AF22" s="26"/>
      <c r="AG22" s="26"/>
      <c r="AH22" s="29"/>
      <c r="AI22" s="29"/>
      <c r="AJ22" s="29"/>
      <c r="AK22" s="26"/>
      <c r="AL22" s="26"/>
      <c r="AM22" s="26"/>
      <c r="AN22" s="474"/>
      <c r="AO22" s="475"/>
      <c r="AP22" s="476"/>
      <c r="AQ22" s="26"/>
      <c r="AR22" s="26"/>
      <c r="AS22" s="26"/>
      <c r="AT22" s="26"/>
      <c r="AU22" s="26"/>
      <c r="AV22" s="26"/>
      <c r="AW22" s="26"/>
      <c r="AX22" s="26"/>
      <c r="AY22" s="26"/>
      <c r="AZ22" s="26"/>
      <c r="BA22" s="26"/>
      <c r="BB22" s="26"/>
      <c r="BC22" s="26"/>
      <c r="BD22" s="26"/>
      <c r="BE22" s="26"/>
      <c r="BF22" s="489"/>
      <c r="BG22" s="490"/>
      <c r="BH22" s="491"/>
      <c r="BI22" s="29"/>
      <c r="BJ22" s="29"/>
      <c r="BK22" s="38"/>
      <c r="BL22" s="26"/>
      <c r="BM22" s="26"/>
      <c r="BN22" s="26"/>
      <c r="BP22" s="25"/>
      <c r="BQ22" s="26"/>
      <c r="BR22" s="489"/>
      <c r="BS22" s="490"/>
      <c r="BT22" s="491"/>
      <c r="BU22" s="29"/>
      <c r="BV22" s="29"/>
      <c r="BW22" s="41"/>
      <c r="BY22" s="34"/>
      <c r="CA22" s="498"/>
      <c r="CB22" s="499"/>
      <c r="CC22" s="500"/>
      <c r="CG22" s="507"/>
      <c r="CH22" s="499"/>
      <c r="CI22" s="508"/>
    </row>
    <row r="23" spans="2:87" ht="14.25" customHeight="1">
      <c r="B23" s="25"/>
      <c r="C23" s="26"/>
      <c r="D23" s="507"/>
      <c r="E23" s="499"/>
      <c r="F23" s="508"/>
      <c r="G23" s="26"/>
      <c r="H23" s="26"/>
      <c r="I23" s="26"/>
      <c r="J23" s="498"/>
      <c r="K23" s="499"/>
      <c r="L23" s="500"/>
      <c r="M23" s="26"/>
      <c r="N23" s="26"/>
      <c r="O23" s="26"/>
      <c r="P23" s="543"/>
      <c r="Q23" s="544"/>
      <c r="R23" s="545"/>
      <c r="S23" s="26"/>
      <c r="T23" s="26"/>
      <c r="U23" s="26"/>
      <c r="V23" s="33"/>
      <c r="W23" s="33"/>
      <c r="X23" s="33"/>
      <c r="Y23" s="26"/>
      <c r="Z23" s="26"/>
      <c r="AA23" s="26"/>
      <c r="AB23" s="551" t="s">
        <v>389</v>
      </c>
      <c r="AC23" s="472"/>
      <c r="AD23" s="473"/>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489"/>
      <c r="BG23" s="490"/>
      <c r="BH23" s="491"/>
      <c r="BI23" s="29"/>
      <c r="BJ23" s="29"/>
      <c r="BK23" s="38"/>
      <c r="BL23" s="26"/>
      <c r="BM23" s="26"/>
      <c r="BN23" s="26"/>
      <c r="BP23" s="25"/>
      <c r="BQ23" s="26"/>
      <c r="BR23" s="489"/>
      <c r="BS23" s="490"/>
      <c r="BT23" s="491"/>
      <c r="BU23" s="29"/>
      <c r="BV23" s="29"/>
      <c r="BW23" s="41"/>
      <c r="BY23" s="34"/>
      <c r="CA23" s="498"/>
      <c r="CB23" s="499"/>
      <c r="CC23" s="500"/>
      <c r="CG23" s="507"/>
      <c r="CH23" s="499"/>
      <c r="CI23" s="508"/>
    </row>
    <row r="24" spans="2:87" ht="14.25" customHeight="1">
      <c r="B24" s="25"/>
      <c r="C24" s="26"/>
      <c r="D24" s="507"/>
      <c r="E24" s="499"/>
      <c r="F24" s="508"/>
      <c r="G24" s="26"/>
      <c r="H24" s="26"/>
      <c r="I24" s="26"/>
      <c r="J24" s="498"/>
      <c r="K24" s="499"/>
      <c r="L24" s="500"/>
      <c r="M24" s="26"/>
      <c r="N24" s="26"/>
      <c r="O24" s="26"/>
      <c r="P24" s="543"/>
      <c r="Q24" s="544"/>
      <c r="R24" s="545"/>
      <c r="S24" s="26"/>
      <c r="T24" s="26"/>
      <c r="U24" s="26"/>
      <c r="V24" s="29"/>
      <c r="W24" s="29"/>
      <c r="X24" s="29"/>
      <c r="Y24" s="26"/>
      <c r="Z24" s="26"/>
      <c r="AA24" s="26"/>
      <c r="AB24" s="551"/>
      <c r="AC24" s="472"/>
      <c r="AD24" s="473"/>
      <c r="AE24" s="26"/>
      <c r="AF24" s="26"/>
      <c r="AG24" s="26"/>
      <c r="AH24" s="26"/>
      <c r="AI24" s="26"/>
      <c r="AJ24" s="26"/>
      <c r="AK24" s="26"/>
      <c r="AL24" s="26"/>
      <c r="AM24" s="26"/>
      <c r="AN24" s="26"/>
      <c r="AO24" s="26"/>
      <c r="AP24" s="26"/>
      <c r="AQ24" s="26"/>
      <c r="AR24" s="26"/>
      <c r="AS24" s="26"/>
      <c r="AT24" s="26"/>
      <c r="AU24" s="26"/>
      <c r="AV24" s="26"/>
      <c r="AW24" s="26"/>
      <c r="AX24" s="26"/>
      <c r="AY24" s="26"/>
      <c r="AZ24" s="26"/>
      <c r="BA24" s="26"/>
      <c r="BB24" s="26"/>
      <c r="BC24" s="26"/>
      <c r="BD24" s="26"/>
      <c r="BE24" s="26"/>
      <c r="BF24" s="489"/>
      <c r="BG24" s="490"/>
      <c r="BH24" s="491"/>
      <c r="BI24" s="29"/>
      <c r="BJ24" s="29"/>
      <c r="BK24" s="38"/>
      <c r="BL24" s="26"/>
      <c r="BM24" s="26"/>
      <c r="BN24" s="26"/>
      <c r="BP24" s="25"/>
      <c r="BQ24" s="26"/>
      <c r="BR24" s="489"/>
      <c r="BS24" s="490"/>
      <c r="BT24" s="491"/>
      <c r="BU24" s="29"/>
      <c r="BV24" s="29"/>
      <c r="BW24" s="41"/>
      <c r="BY24" s="34"/>
      <c r="CA24" s="498"/>
      <c r="CB24" s="499"/>
      <c r="CC24" s="500"/>
      <c r="CG24" s="507"/>
      <c r="CH24" s="499"/>
      <c r="CI24" s="508"/>
    </row>
    <row r="25" spans="2:87" ht="14.25" customHeight="1">
      <c r="B25" s="25"/>
      <c r="C25" s="26"/>
      <c r="D25" s="507"/>
      <c r="E25" s="499"/>
      <c r="F25" s="508"/>
      <c r="G25" s="26"/>
      <c r="H25" s="26"/>
      <c r="I25" s="26"/>
      <c r="J25" s="498"/>
      <c r="K25" s="499"/>
      <c r="L25" s="500"/>
      <c r="M25" s="26"/>
      <c r="N25" s="26"/>
      <c r="O25" s="26"/>
      <c r="P25" s="543"/>
      <c r="Q25" s="544"/>
      <c r="R25" s="545"/>
      <c r="S25" s="26"/>
      <c r="T25" s="26"/>
      <c r="U25" s="26"/>
      <c r="V25" s="29"/>
      <c r="W25" s="29"/>
      <c r="X25" s="29"/>
      <c r="Y25" s="26"/>
      <c r="Z25" s="26"/>
      <c r="AA25" s="26"/>
      <c r="AB25" s="471"/>
      <c r="AC25" s="472"/>
      <c r="AD25" s="473"/>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489"/>
      <c r="BG25" s="490"/>
      <c r="BH25" s="491"/>
      <c r="BI25" s="29"/>
      <c r="BJ25" s="29"/>
      <c r="BK25" s="38"/>
      <c r="BL25" s="26"/>
      <c r="BM25" s="26"/>
      <c r="BN25" s="26"/>
      <c r="BP25" s="25"/>
      <c r="BQ25" s="26"/>
      <c r="BR25" s="489"/>
      <c r="BS25" s="490"/>
      <c r="BT25" s="491"/>
      <c r="BU25" s="29"/>
      <c r="BV25" s="29"/>
      <c r="BW25" s="41"/>
      <c r="BY25" s="34"/>
      <c r="CA25" s="498"/>
      <c r="CB25" s="499"/>
      <c r="CC25" s="500"/>
      <c r="CG25" s="507"/>
      <c r="CH25" s="499"/>
      <c r="CI25" s="508"/>
    </row>
    <row r="26" spans="2:87" ht="14.25" customHeight="1">
      <c r="B26" s="25"/>
      <c r="C26" s="26"/>
      <c r="D26" s="507"/>
      <c r="E26" s="499"/>
      <c r="F26" s="508"/>
      <c r="G26" s="26"/>
      <c r="H26" s="26"/>
      <c r="I26" s="26"/>
      <c r="J26" s="501"/>
      <c r="K26" s="502"/>
      <c r="L26" s="503"/>
      <c r="M26" s="26"/>
      <c r="N26" s="26"/>
      <c r="O26" s="26"/>
      <c r="P26" s="546"/>
      <c r="Q26" s="547"/>
      <c r="R26" s="548"/>
      <c r="S26" s="26"/>
      <c r="T26" s="26"/>
      <c r="U26" s="26"/>
      <c r="V26" s="29"/>
      <c r="W26" s="29"/>
      <c r="X26" s="29"/>
      <c r="Y26" s="26"/>
      <c r="Z26" s="26"/>
      <c r="AA26" s="26"/>
      <c r="AB26" s="474"/>
      <c r="AC26" s="475"/>
      <c r="AD26" s="47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492"/>
      <c r="BG26" s="493"/>
      <c r="BH26" s="494"/>
      <c r="BI26" s="29"/>
      <c r="BJ26" s="29"/>
      <c r="BK26" s="38"/>
      <c r="BL26" s="26"/>
      <c r="BM26" s="26"/>
      <c r="BN26" s="26"/>
      <c r="BP26" s="25"/>
      <c r="BQ26" s="26"/>
      <c r="BR26" s="489"/>
      <c r="BS26" s="490"/>
      <c r="BT26" s="491"/>
      <c r="BU26" s="29"/>
      <c r="BV26" s="29"/>
      <c r="BW26" s="41"/>
      <c r="BY26" s="34"/>
      <c r="CA26" s="498"/>
      <c r="CB26" s="499"/>
      <c r="CC26" s="500"/>
      <c r="CG26" s="507"/>
      <c r="CH26" s="499"/>
      <c r="CI26" s="508"/>
    </row>
    <row r="27" spans="2:87" ht="14.25" customHeight="1">
      <c r="B27" s="25"/>
      <c r="C27" s="26"/>
      <c r="D27" s="507"/>
      <c r="E27" s="499"/>
      <c r="F27" s="508"/>
      <c r="G27" s="26"/>
      <c r="H27" s="26"/>
      <c r="I27" s="26"/>
      <c r="J27" s="26"/>
      <c r="K27" s="26"/>
      <c r="L27" s="26"/>
      <c r="M27" s="26"/>
      <c r="N27" s="26"/>
      <c r="O27" s="26"/>
      <c r="P27" s="471" t="s">
        <v>386</v>
      </c>
      <c r="Q27" s="472"/>
      <c r="R27" s="473"/>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477" t="s">
        <v>390</v>
      </c>
      <c r="BG27" s="478"/>
      <c r="BH27" s="479"/>
      <c r="BI27" s="39"/>
      <c r="BJ27" s="39"/>
      <c r="BK27" s="38"/>
      <c r="BL27" s="26"/>
      <c r="BM27" s="26"/>
      <c r="BN27" s="26"/>
      <c r="BP27" s="25"/>
      <c r="BQ27" s="26"/>
      <c r="BR27" s="489"/>
      <c r="BS27" s="490"/>
      <c r="BT27" s="491"/>
      <c r="BU27" s="29"/>
      <c r="BV27" s="29"/>
      <c r="BW27" s="41"/>
      <c r="BY27" s="34"/>
      <c r="CA27" s="498"/>
      <c r="CB27" s="499"/>
      <c r="CC27" s="500"/>
      <c r="CG27" s="507"/>
      <c r="CH27" s="499"/>
      <c r="CI27" s="508"/>
    </row>
    <row r="28" spans="2:87" ht="14.25" customHeight="1">
      <c r="B28" s="25"/>
      <c r="C28" s="26"/>
      <c r="D28" s="507"/>
      <c r="E28" s="499"/>
      <c r="F28" s="508"/>
      <c r="G28" s="26"/>
      <c r="H28" s="26"/>
      <c r="I28" s="26"/>
      <c r="J28" s="26"/>
      <c r="K28" s="26"/>
      <c r="L28" s="26"/>
      <c r="M28" s="26"/>
      <c r="N28" s="26"/>
      <c r="O28" s="26"/>
      <c r="P28" s="471"/>
      <c r="Q28" s="472"/>
      <c r="R28" s="473"/>
      <c r="S28" s="26"/>
      <c r="T28" s="26"/>
      <c r="U28" s="26"/>
      <c r="V28" s="26"/>
      <c r="W28" s="26"/>
      <c r="X28" s="26"/>
      <c r="Y28" s="26"/>
      <c r="Z28" s="26"/>
      <c r="AA28" s="26"/>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480"/>
      <c r="BG28" s="481"/>
      <c r="BH28" s="482"/>
      <c r="BI28" s="39"/>
      <c r="BJ28" s="39"/>
      <c r="BK28" s="38"/>
      <c r="BL28" s="26"/>
      <c r="BM28" s="26"/>
      <c r="BN28" s="26"/>
      <c r="BP28" s="25"/>
      <c r="BQ28" s="26"/>
      <c r="BR28" s="489"/>
      <c r="BS28" s="490"/>
      <c r="BT28" s="491"/>
      <c r="BU28" s="29"/>
      <c r="BV28" s="29"/>
      <c r="BW28" s="41"/>
      <c r="BY28" s="34"/>
      <c r="CA28" s="501"/>
      <c r="CB28" s="502"/>
      <c r="CC28" s="503"/>
      <c r="CG28" s="509"/>
      <c r="CH28" s="510"/>
      <c r="CI28" s="511"/>
    </row>
    <row r="29" spans="2:87" ht="14.25" customHeight="1">
      <c r="B29" s="25"/>
      <c r="C29" s="26"/>
      <c r="D29" s="507"/>
      <c r="E29" s="499"/>
      <c r="F29" s="508"/>
      <c r="G29" s="26"/>
      <c r="H29" s="26"/>
      <c r="I29" s="26"/>
      <c r="J29" s="26"/>
      <c r="K29" s="26"/>
      <c r="L29" s="26"/>
      <c r="M29" s="26"/>
      <c r="N29" s="26"/>
      <c r="O29" s="26"/>
      <c r="P29" s="471"/>
      <c r="Q29" s="472"/>
      <c r="R29" s="473"/>
      <c r="S29" s="26"/>
      <c r="T29" s="26"/>
      <c r="U29" s="26"/>
      <c r="V29" s="26"/>
      <c r="W29" s="26"/>
      <c r="X29" s="26"/>
      <c r="Y29" s="26"/>
      <c r="Z29" s="26"/>
      <c r="AA29" s="26"/>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480"/>
      <c r="BG29" s="481"/>
      <c r="BH29" s="482"/>
      <c r="BI29" s="39"/>
      <c r="BJ29" s="39"/>
      <c r="BK29" s="38"/>
      <c r="BL29" s="26"/>
      <c r="BM29" s="26"/>
      <c r="BN29" s="26"/>
      <c r="BP29" s="25"/>
      <c r="BQ29" s="26"/>
      <c r="BR29" s="489"/>
      <c r="BS29" s="490"/>
      <c r="BT29" s="491"/>
      <c r="BU29" s="29"/>
      <c r="BV29" s="29"/>
      <c r="BW29" s="41"/>
      <c r="BY29" s="34"/>
    </row>
    <row r="30" spans="2:87" ht="14.25" customHeight="1">
      <c r="B30" s="25"/>
      <c r="C30" s="26"/>
      <c r="D30" s="507"/>
      <c r="E30" s="499"/>
      <c r="F30" s="508"/>
      <c r="G30" s="26"/>
      <c r="H30" s="26"/>
      <c r="I30" s="26"/>
      <c r="J30" s="26"/>
      <c r="K30" s="26"/>
      <c r="L30" s="26"/>
      <c r="M30" s="26"/>
      <c r="N30" s="26"/>
      <c r="O30" s="26"/>
      <c r="P30" s="471"/>
      <c r="Q30" s="472"/>
      <c r="R30" s="473"/>
      <c r="S30" s="26"/>
      <c r="T30" s="26"/>
      <c r="U30" s="26"/>
      <c r="V30" s="26"/>
      <c r="W30" s="26"/>
      <c r="X30" s="26"/>
      <c r="Y30" s="26"/>
      <c r="Z30" s="26"/>
      <c r="AA30" s="26"/>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480"/>
      <c r="BG30" s="481"/>
      <c r="BH30" s="482"/>
      <c r="BI30" s="39"/>
      <c r="BJ30" s="39"/>
      <c r="BK30" s="38"/>
      <c r="BL30" s="26"/>
      <c r="BM30" s="26"/>
      <c r="BN30" s="26"/>
      <c r="BP30" s="25"/>
      <c r="BQ30" s="26"/>
      <c r="BR30" s="489"/>
      <c r="BS30" s="490"/>
      <c r="BT30" s="491"/>
      <c r="BU30" s="29"/>
      <c r="BV30" s="29"/>
      <c r="BW30" s="41"/>
      <c r="BY30" s="28"/>
      <c r="CA30" s="550" t="s">
        <v>257</v>
      </c>
      <c r="CB30" s="550"/>
      <c r="CC30" s="550"/>
      <c r="CG30" s="550" t="s">
        <v>391</v>
      </c>
      <c r="CH30" s="550"/>
      <c r="CI30" s="550"/>
    </row>
    <row r="31" spans="2:87" ht="14.25" customHeight="1">
      <c r="B31" s="25"/>
      <c r="C31" s="26"/>
      <c r="D31" s="509"/>
      <c r="E31" s="510"/>
      <c r="F31" s="511"/>
      <c r="G31" s="26"/>
      <c r="H31" s="26"/>
      <c r="I31" s="26"/>
      <c r="J31" s="26"/>
      <c r="K31" s="26"/>
      <c r="L31" s="26"/>
      <c r="M31" s="26"/>
      <c r="N31" s="26"/>
      <c r="O31" s="26"/>
      <c r="P31" s="474"/>
      <c r="Q31" s="475"/>
      <c r="R31" s="47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480"/>
      <c r="BG31" s="481"/>
      <c r="BH31" s="482"/>
      <c r="BI31" s="39"/>
      <c r="BJ31" s="39"/>
      <c r="BK31" s="38"/>
      <c r="BL31" s="26"/>
      <c r="BM31" s="26"/>
      <c r="BN31" s="26"/>
      <c r="BP31" s="25"/>
      <c r="BQ31" s="26"/>
      <c r="BR31" s="489"/>
      <c r="BS31" s="490"/>
      <c r="BT31" s="491"/>
      <c r="BU31" s="29"/>
      <c r="BV31" s="29"/>
      <c r="BW31" s="41"/>
      <c r="BY31" s="34"/>
      <c r="CA31" s="495" t="s">
        <v>392</v>
      </c>
      <c r="CB31" s="496"/>
      <c r="CC31" s="497"/>
      <c r="CG31" s="512" t="s">
        <v>393</v>
      </c>
      <c r="CH31" s="505"/>
      <c r="CI31" s="506"/>
    </row>
    <row r="32" spans="2:87" ht="14.25" customHeight="1">
      <c r="B32" s="25"/>
      <c r="C32" s="26"/>
      <c r="D32" s="26"/>
      <c r="E32" s="26"/>
      <c r="F32" s="26"/>
      <c r="G32" s="26"/>
      <c r="H32" s="26"/>
      <c r="I32" s="26"/>
      <c r="J32" s="26"/>
      <c r="K32" s="26"/>
      <c r="L32" s="26"/>
      <c r="M32" s="26"/>
      <c r="N32" s="26"/>
      <c r="O32" s="26"/>
      <c r="P32" s="26"/>
      <c r="Q32" s="26"/>
      <c r="R32" s="26"/>
      <c r="S32" s="26"/>
      <c r="T32" s="26"/>
      <c r="U32" s="26"/>
      <c r="V32" s="26"/>
      <c r="W32" s="26"/>
      <c r="X32" s="26"/>
      <c r="Y32" s="26"/>
      <c r="Z32" s="26"/>
      <c r="AA32" s="26"/>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480"/>
      <c r="BG32" s="481"/>
      <c r="BH32" s="482"/>
      <c r="BI32" s="39"/>
      <c r="BJ32" s="39"/>
      <c r="BK32" s="38"/>
      <c r="BL32" s="26"/>
      <c r="BM32" s="26"/>
      <c r="BN32" s="26"/>
      <c r="BP32" s="25"/>
      <c r="BQ32" s="26"/>
      <c r="BR32" s="489"/>
      <c r="BS32" s="490"/>
      <c r="BT32" s="491"/>
      <c r="BU32" s="29"/>
      <c r="BV32" s="29"/>
      <c r="BW32" s="41"/>
      <c r="BY32" s="34"/>
      <c r="CA32" s="498"/>
      <c r="CB32" s="499"/>
      <c r="CC32" s="500"/>
      <c r="CG32" s="507"/>
      <c r="CH32" s="499"/>
      <c r="CI32" s="508"/>
    </row>
    <row r="33" spans="2:87" ht="14.25" customHeight="1">
      <c r="B33" s="25"/>
      <c r="C33" s="26"/>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480"/>
      <c r="BG33" s="481"/>
      <c r="BH33" s="482"/>
      <c r="BI33" s="39"/>
      <c r="BJ33" s="39"/>
      <c r="BK33" s="38"/>
      <c r="BL33" s="26"/>
      <c r="BM33" s="26"/>
      <c r="BN33" s="26"/>
      <c r="BP33" s="25"/>
      <c r="BQ33" s="26"/>
      <c r="BR33" s="492"/>
      <c r="BS33" s="493"/>
      <c r="BT33" s="494"/>
      <c r="BU33" s="29"/>
      <c r="BV33" s="29"/>
      <c r="BW33" s="41"/>
      <c r="BY33" s="34"/>
      <c r="CA33" s="498"/>
      <c r="CB33" s="499"/>
      <c r="CC33" s="500"/>
      <c r="CG33" s="507"/>
      <c r="CH33" s="499"/>
      <c r="CI33" s="508"/>
    </row>
    <row r="34" spans="2:87" ht="14.25" customHeight="1">
      <c r="B34" s="25"/>
      <c r="C34" s="26"/>
      <c r="D34" s="26"/>
      <c r="E34" s="26"/>
      <c r="F34" s="26"/>
      <c r="G34" s="26"/>
      <c r="H34" s="26"/>
      <c r="I34" s="26"/>
      <c r="J34" s="26"/>
      <c r="K34" s="26"/>
      <c r="L34" s="26"/>
      <c r="M34" s="26"/>
      <c r="N34" s="26"/>
      <c r="O34" s="26"/>
      <c r="P34" s="26"/>
      <c r="Q34" s="26"/>
      <c r="R34" s="26"/>
      <c r="S34" s="26"/>
      <c r="T34" s="26"/>
      <c r="U34" s="26"/>
      <c r="V34" s="26"/>
      <c r="W34" s="26"/>
      <c r="X34" s="26"/>
      <c r="Y34" s="26"/>
      <c r="Z34" s="26"/>
      <c r="AA34" s="26"/>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480"/>
      <c r="BG34" s="481"/>
      <c r="BH34" s="482"/>
      <c r="BI34" s="39"/>
      <c r="BJ34" s="39"/>
      <c r="BK34" s="38"/>
      <c r="BL34" s="26"/>
      <c r="BM34" s="26"/>
      <c r="BN34" s="26"/>
      <c r="BP34" s="25"/>
      <c r="BQ34" s="26"/>
      <c r="BR34" s="477" t="s">
        <v>390</v>
      </c>
      <c r="BS34" s="478"/>
      <c r="BT34" s="479"/>
      <c r="BU34" s="39"/>
      <c r="BV34" s="39"/>
      <c r="BW34" s="41"/>
      <c r="BY34" s="34"/>
      <c r="CA34" s="498"/>
      <c r="CB34" s="499"/>
      <c r="CC34" s="500"/>
      <c r="CG34" s="507"/>
      <c r="CH34" s="499"/>
      <c r="CI34" s="508"/>
    </row>
    <row r="35" spans="2:87" ht="14.25" customHeight="1">
      <c r="B35" s="25"/>
      <c r="C35" s="26"/>
      <c r="D35" s="26"/>
      <c r="E35" s="26"/>
      <c r="F35" s="26"/>
      <c r="G35" s="26"/>
      <c r="H35" s="26"/>
      <c r="I35" s="26"/>
      <c r="J35" s="26"/>
      <c r="K35" s="26"/>
      <c r="L35" s="26"/>
      <c r="M35" s="26"/>
      <c r="N35" s="26"/>
      <c r="O35" s="26"/>
      <c r="P35" s="26"/>
      <c r="Q35" s="26"/>
      <c r="R35" s="26"/>
      <c r="S35" s="26"/>
      <c r="T35" s="26"/>
      <c r="U35" s="26"/>
      <c r="V35" s="26"/>
      <c r="W35" s="26"/>
      <c r="X35" s="26"/>
      <c r="Y35" s="26"/>
      <c r="Z35" s="26"/>
      <c r="AA35" s="26"/>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483"/>
      <c r="BG35" s="484"/>
      <c r="BH35" s="485"/>
      <c r="BI35" s="39"/>
      <c r="BJ35" s="39"/>
      <c r="BK35" s="38"/>
      <c r="BL35" s="26"/>
      <c r="BM35" s="26"/>
      <c r="BN35" s="26"/>
      <c r="BP35" s="25"/>
      <c r="BQ35" s="26"/>
      <c r="BR35" s="480"/>
      <c r="BS35" s="481"/>
      <c r="BT35" s="482"/>
      <c r="BU35" s="39"/>
      <c r="BV35" s="39"/>
      <c r="BW35" s="41"/>
      <c r="BY35" s="34"/>
      <c r="CA35" s="498"/>
      <c r="CB35" s="499"/>
      <c r="CC35" s="500"/>
      <c r="CG35" s="507"/>
      <c r="CH35" s="499"/>
      <c r="CI35" s="508"/>
    </row>
    <row r="36" spans="2:87" ht="14.25" customHeight="1">
      <c r="B36" s="30"/>
      <c r="C36" s="31"/>
      <c r="D36" s="31"/>
      <c r="E36" s="31"/>
      <c r="F36" s="31"/>
      <c r="G36" s="31"/>
      <c r="H36" s="31"/>
      <c r="I36" s="31"/>
      <c r="J36" s="31"/>
      <c r="K36" s="31"/>
      <c r="L36" s="31"/>
      <c r="M36" s="31"/>
      <c r="N36" s="31"/>
      <c r="O36" s="31"/>
      <c r="P36" s="31"/>
      <c r="Q36" s="31"/>
      <c r="R36" s="31"/>
      <c r="S36" s="31"/>
      <c r="T36" s="31"/>
      <c r="U36" s="31"/>
      <c r="V36" s="31"/>
      <c r="W36" s="31"/>
      <c r="X36" s="31"/>
      <c r="Y36" s="31"/>
      <c r="Z36" s="31"/>
      <c r="AA36" s="31"/>
      <c r="AB36" s="31"/>
      <c r="AC36" s="31"/>
      <c r="AD36" s="31"/>
      <c r="AE36" s="31"/>
      <c r="AF36" s="31"/>
      <c r="AG36" s="31"/>
      <c r="AH36" s="31"/>
      <c r="AI36" s="31"/>
      <c r="AJ36" s="31"/>
      <c r="AK36" s="31"/>
      <c r="AL36" s="31"/>
      <c r="AM36" s="31"/>
      <c r="AN36" s="31"/>
      <c r="AO36" s="31"/>
      <c r="AP36" s="31"/>
      <c r="AQ36" s="31"/>
      <c r="AR36" s="31"/>
      <c r="AS36" s="31"/>
      <c r="AT36" s="31"/>
      <c r="AU36" s="31"/>
      <c r="AV36" s="31"/>
      <c r="AW36" s="31"/>
      <c r="AX36" s="31"/>
      <c r="AY36" s="31"/>
      <c r="AZ36" s="31"/>
      <c r="BA36" s="31"/>
      <c r="BB36" s="31"/>
      <c r="BC36" s="31"/>
      <c r="BD36" s="31"/>
      <c r="BE36" s="31"/>
      <c r="BF36" s="31"/>
      <c r="BG36" s="31"/>
      <c r="BH36" s="31"/>
      <c r="BI36" s="31"/>
      <c r="BJ36" s="31"/>
      <c r="BK36" s="40"/>
      <c r="BL36" s="26"/>
      <c r="BM36" s="26"/>
      <c r="BN36" s="26"/>
      <c r="BP36" s="25"/>
      <c r="BQ36" s="26"/>
      <c r="BR36" s="480"/>
      <c r="BS36" s="481"/>
      <c r="BT36" s="482"/>
      <c r="BU36" s="39"/>
      <c r="BV36" s="39"/>
      <c r="BW36" s="41"/>
      <c r="BY36" s="34"/>
      <c r="CA36" s="498"/>
      <c r="CB36" s="499"/>
      <c r="CC36" s="500"/>
      <c r="CG36" s="507"/>
      <c r="CH36" s="499"/>
      <c r="CI36" s="508"/>
    </row>
    <row r="37" spans="2:87" ht="14.25" customHeight="1">
      <c r="B37" s="26"/>
      <c r="C37" s="26"/>
      <c r="D37" s="26"/>
      <c r="E37" s="26"/>
      <c r="F37" s="26"/>
      <c r="G37" s="26"/>
      <c r="H37" s="26"/>
      <c r="I37" s="26"/>
      <c r="J37" s="26"/>
      <c r="K37" s="26"/>
      <c r="L37" s="26"/>
      <c r="M37" s="26"/>
      <c r="N37" s="26"/>
      <c r="O37" s="26"/>
      <c r="P37" s="26"/>
      <c r="Q37" s="26"/>
      <c r="R37" s="26"/>
      <c r="S37" s="26"/>
      <c r="T37" s="26"/>
      <c r="U37" s="26"/>
      <c r="V37" s="26"/>
      <c r="W37" s="26"/>
      <c r="X37" s="26"/>
      <c r="Y37" s="26"/>
      <c r="Z37" s="26"/>
      <c r="AA37" s="26"/>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P37" s="25"/>
      <c r="BQ37" s="26"/>
      <c r="BR37" s="480"/>
      <c r="BS37" s="481"/>
      <c r="BT37" s="482"/>
      <c r="BU37" s="39"/>
      <c r="BV37" s="39"/>
      <c r="BW37" s="41"/>
      <c r="BY37" s="34"/>
      <c r="CA37" s="498"/>
      <c r="CB37" s="499"/>
      <c r="CC37" s="500"/>
      <c r="CG37" s="507"/>
      <c r="CH37" s="499"/>
      <c r="CI37" s="508"/>
    </row>
    <row r="38" spans="2:87" ht="14.25" customHeight="1">
      <c r="BL38" s="26"/>
      <c r="BM38" s="26"/>
      <c r="BN38" s="26"/>
      <c r="BP38" s="25"/>
      <c r="BQ38" s="26"/>
      <c r="BR38" s="480"/>
      <c r="BS38" s="481"/>
      <c r="BT38" s="482"/>
      <c r="BU38" s="39"/>
      <c r="BV38" s="39"/>
      <c r="BW38" s="41"/>
      <c r="BY38" s="34"/>
      <c r="CA38" s="498"/>
      <c r="CB38" s="499"/>
      <c r="CC38" s="500"/>
      <c r="CG38" s="507"/>
      <c r="CH38" s="499"/>
      <c r="CI38" s="508"/>
    </row>
    <row r="39" spans="2:87" ht="14.25" customHeight="1">
      <c r="B39" s="514" t="s">
        <v>394</v>
      </c>
      <c r="C39" s="515"/>
      <c r="D39" s="515"/>
      <c r="E39" s="515"/>
      <c r="F39" s="515"/>
      <c r="G39" s="515"/>
      <c r="H39" s="515"/>
      <c r="I39" s="515"/>
      <c r="J39" s="515"/>
      <c r="K39" s="515"/>
      <c r="L39" s="516"/>
      <c r="M39" s="32"/>
      <c r="N39" s="32"/>
      <c r="O39" s="32"/>
      <c r="P39" s="32"/>
      <c r="Q39" s="32"/>
      <c r="R39" s="32"/>
      <c r="S39" s="32"/>
      <c r="T39" s="32"/>
      <c r="U39" s="32"/>
      <c r="V39" s="32"/>
      <c r="W39" s="32"/>
      <c r="X39" s="32"/>
      <c r="Y39" s="32"/>
      <c r="Z39" s="32"/>
      <c r="AA39" s="32"/>
      <c r="AB39" s="32"/>
      <c r="AC39" s="32"/>
      <c r="AD39" s="32"/>
      <c r="AE39" s="32"/>
      <c r="AF39" s="32"/>
      <c r="AG39" s="32"/>
      <c r="AH39" s="32"/>
      <c r="AI39" s="32"/>
      <c r="AJ39" s="32"/>
      <c r="AK39" s="32"/>
      <c r="AL39" s="32"/>
      <c r="AM39" s="32"/>
      <c r="AN39" s="32"/>
      <c r="AO39" s="32"/>
      <c r="AP39" s="32"/>
      <c r="AQ39" s="32"/>
      <c r="AR39" s="32"/>
      <c r="AS39" s="32"/>
      <c r="AT39" s="32"/>
      <c r="AU39" s="32"/>
      <c r="AV39" s="32"/>
      <c r="AW39" s="32"/>
      <c r="AX39" s="32"/>
      <c r="AY39" s="32"/>
      <c r="AZ39" s="32"/>
      <c r="BA39" s="32"/>
      <c r="BB39" s="32"/>
      <c r="BC39" s="32"/>
      <c r="BD39" s="32"/>
      <c r="BE39" s="32"/>
      <c r="BF39" s="32"/>
      <c r="BG39" s="32"/>
      <c r="BH39" s="32"/>
      <c r="BI39" s="32"/>
      <c r="BJ39" s="32"/>
      <c r="BK39" s="35"/>
      <c r="BL39" s="26"/>
      <c r="BM39" s="26"/>
      <c r="BN39" s="26"/>
      <c r="BP39" s="25"/>
      <c r="BQ39" s="26"/>
      <c r="BR39" s="480"/>
      <c r="BS39" s="481"/>
      <c r="BT39" s="482"/>
      <c r="BU39" s="39"/>
      <c r="BV39" s="39"/>
      <c r="BW39" s="41"/>
      <c r="BY39" s="34"/>
      <c r="CA39" s="501"/>
      <c r="CB39" s="502"/>
      <c r="CC39" s="503"/>
      <c r="CG39" s="509"/>
      <c r="CH39" s="510"/>
      <c r="CI39" s="511"/>
    </row>
    <row r="40" spans="2:87" ht="14.25" customHeight="1">
      <c r="B40" s="517"/>
      <c r="C40" s="518"/>
      <c r="D40" s="518"/>
      <c r="E40" s="518"/>
      <c r="F40" s="518"/>
      <c r="G40" s="518"/>
      <c r="H40" s="518"/>
      <c r="I40" s="518"/>
      <c r="J40" s="518"/>
      <c r="K40" s="518"/>
      <c r="L40" s="519"/>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36"/>
      <c r="BL40" s="26"/>
      <c r="BM40" s="26"/>
      <c r="BN40" s="26"/>
      <c r="BP40" s="25"/>
      <c r="BQ40" s="26"/>
      <c r="BR40" s="480"/>
      <c r="BS40" s="481"/>
      <c r="BT40" s="482"/>
      <c r="BU40" s="39"/>
      <c r="BV40" s="39"/>
      <c r="BW40" s="41"/>
      <c r="BY40" s="34"/>
    </row>
    <row r="41" spans="2:87" ht="14.25" customHeight="1">
      <c r="B41" s="23"/>
      <c r="C41" s="24"/>
      <c r="D41" s="24"/>
      <c r="E41" s="24"/>
      <c r="F41" s="24"/>
      <c r="G41" s="24"/>
      <c r="H41" s="24"/>
      <c r="I41" s="24"/>
      <c r="J41" s="24"/>
      <c r="K41" s="24"/>
      <c r="L41" s="24"/>
      <c r="M41" s="26"/>
      <c r="N41" s="26"/>
      <c r="O41" s="26"/>
      <c r="P41" s="26"/>
      <c r="Q41" s="26"/>
      <c r="R41" s="26"/>
      <c r="S41" s="26"/>
      <c r="T41" s="26"/>
      <c r="U41" s="26"/>
      <c r="V41" s="26"/>
      <c r="W41" s="26"/>
      <c r="X41" s="26"/>
      <c r="Y41" s="26"/>
      <c r="Z41" s="26"/>
      <c r="AA41" s="26"/>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36"/>
      <c r="BL41" s="26"/>
      <c r="BM41" s="26"/>
      <c r="BN41" s="26"/>
      <c r="BP41" s="25"/>
      <c r="BQ41" s="26"/>
      <c r="BR41" s="480"/>
      <c r="BS41" s="481"/>
      <c r="BT41" s="482"/>
      <c r="BU41" s="39"/>
      <c r="BV41" s="39"/>
      <c r="BW41" s="41"/>
      <c r="BY41" s="34"/>
      <c r="CA41" s="550" t="s">
        <v>395</v>
      </c>
      <c r="CB41" s="550"/>
      <c r="CC41" s="550"/>
      <c r="CG41" s="550" t="s">
        <v>396</v>
      </c>
      <c r="CH41" s="550"/>
      <c r="CI41" s="550"/>
    </row>
    <row r="42" spans="2:87" ht="14.25" customHeight="1">
      <c r="B42" s="23"/>
      <c r="C42" s="24"/>
      <c r="D42" s="24"/>
      <c r="E42" s="24"/>
      <c r="F42" s="24"/>
      <c r="G42" s="24"/>
      <c r="H42" s="24"/>
      <c r="I42" s="24"/>
      <c r="J42" s="24"/>
      <c r="K42" s="24"/>
      <c r="L42" s="24"/>
      <c r="M42" s="26"/>
      <c r="N42" s="26"/>
      <c r="O42" s="26"/>
      <c r="P42" s="26"/>
      <c r="Q42" s="26"/>
      <c r="R42" s="26"/>
      <c r="S42" s="26"/>
      <c r="T42" s="26"/>
      <c r="U42" s="26"/>
      <c r="V42" s="26"/>
      <c r="W42" s="26"/>
      <c r="X42" s="26"/>
      <c r="Y42" s="26"/>
      <c r="Z42" s="26"/>
      <c r="AA42" s="26"/>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36"/>
      <c r="BL42" s="26"/>
      <c r="BM42" s="26"/>
      <c r="BN42" s="26"/>
      <c r="BP42" s="25"/>
      <c r="BQ42" s="26"/>
      <c r="BR42" s="483"/>
      <c r="BS42" s="484"/>
      <c r="BT42" s="485"/>
      <c r="BU42" s="39"/>
      <c r="BV42" s="39"/>
      <c r="BW42" s="41"/>
      <c r="BY42" s="34"/>
      <c r="CA42" s="520" t="s">
        <v>397</v>
      </c>
      <c r="CB42" s="496"/>
      <c r="CC42" s="497"/>
      <c r="CG42" s="512" t="s">
        <v>398</v>
      </c>
      <c r="CH42" s="505"/>
      <c r="CI42" s="506"/>
    </row>
    <row r="43" spans="2:87" ht="14.25" customHeight="1">
      <c r="B43" s="23"/>
      <c r="C43" s="24"/>
      <c r="D43" s="24"/>
      <c r="E43" s="24"/>
      <c r="F43" s="24"/>
      <c r="G43" s="24"/>
      <c r="H43" s="24"/>
      <c r="I43" s="24"/>
      <c r="J43" s="24"/>
      <c r="K43" s="24"/>
      <c r="L43" s="24"/>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36"/>
      <c r="BL43" s="26"/>
      <c r="BM43" s="26"/>
      <c r="BN43" s="26"/>
      <c r="BP43" s="25"/>
      <c r="BQ43" s="26"/>
      <c r="BR43" s="521" t="s">
        <v>399</v>
      </c>
      <c r="BS43" s="481"/>
      <c r="BT43" s="482"/>
      <c r="BU43" s="39"/>
      <c r="BV43" s="39"/>
      <c r="BW43" s="38"/>
      <c r="BY43" s="34"/>
      <c r="CA43" s="498"/>
      <c r="CB43" s="499"/>
      <c r="CC43" s="500"/>
      <c r="CG43" s="507"/>
      <c r="CH43" s="499"/>
      <c r="CI43" s="508"/>
    </row>
    <row r="44" spans="2:87" ht="14.25" customHeight="1">
      <c r="B44" s="25"/>
      <c r="C44" s="26"/>
      <c r="D44" s="549">
        <f>波及効果計算!CI51</f>
        <v>0</v>
      </c>
      <c r="E44" s="549"/>
      <c r="F44" s="549"/>
      <c r="G44" s="26" t="s">
        <v>372</v>
      </c>
      <c r="H44" s="26"/>
      <c r="I44" s="26"/>
      <c r="J44" s="26"/>
      <c r="K44" s="26"/>
      <c r="L44" s="26"/>
      <c r="M44" s="26"/>
      <c r="N44" s="26"/>
      <c r="O44" s="26"/>
      <c r="P44" s="549">
        <f>波及効果計算!CK51</f>
        <v>0</v>
      </c>
      <c r="Q44" s="549"/>
      <c r="R44" s="549"/>
      <c r="S44" s="26" t="s">
        <v>372</v>
      </c>
      <c r="T44" s="26"/>
      <c r="U44" s="26"/>
      <c r="V44" s="26"/>
      <c r="W44" s="26"/>
      <c r="X44" s="26"/>
      <c r="Y44" s="26"/>
      <c r="Z44" s="26"/>
      <c r="AA44" s="26"/>
      <c r="AB44" s="549">
        <f>波及効果計算!CM51</f>
        <v>0</v>
      </c>
      <c r="AC44" s="549"/>
      <c r="AD44" s="549"/>
      <c r="AE44" s="26" t="s">
        <v>372</v>
      </c>
      <c r="AF44" s="26"/>
      <c r="AG44" s="26"/>
      <c r="AH44" s="26"/>
      <c r="AI44" s="26"/>
      <c r="AJ44" s="26"/>
      <c r="AK44" s="26"/>
      <c r="AL44" s="26"/>
      <c r="AM44" s="26"/>
      <c r="AN44" s="549">
        <f>波及効果計算!CP51</f>
        <v>0</v>
      </c>
      <c r="AO44" s="549"/>
      <c r="AP44" s="549"/>
      <c r="AQ44" s="26" t="s">
        <v>372</v>
      </c>
      <c r="AR44" s="26"/>
      <c r="AS44" s="26"/>
      <c r="AT44" s="26"/>
      <c r="AU44" s="26"/>
      <c r="AV44" s="26"/>
      <c r="AW44" s="26"/>
      <c r="AX44" s="26"/>
      <c r="AY44" s="26"/>
      <c r="AZ44" s="549">
        <f>波及効果計算!CQ51</f>
        <v>0</v>
      </c>
      <c r="BA44" s="549"/>
      <c r="BB44" s="549"/>
      <c r="BC44" s="26" t="s">
        <v>372</v>
      </c>
      <c r="BD44" s="26"/>
      <c r="BE44" s="26"/>
      <c r="BF44" s="26"/>
      <c r="BG44" s="26"/>
      <c r="BH44" s="26"/>
      <c r="BI44" s="26"/>
      <c r="BJ44" s="26"/>
      <c r="BK44" s="36"/>
      <c r="BL44" s="26"/>
      <c r="BM44" s="26"/>
      <c r="BN44" s="26"/>
      <c r="BP44" s="25"/>
      <c r="BQ44" s="26"/>
      <c r="BR44" s="480"/>
      <c r="BS44" s="481"/>
      <c r="BT44" s="482"/>
      <c r="BU44" s="39"/>
      <c r="BV44" s="39"/>
      <c r="BW44" s="38"/>
      <c r="BY44" s="34"/>
      <c r="CA44" s="498"/>
      <c r="CB44" s="499"/>
      <c r="CC44" s="500"/>
      <c r="CG44" s="507"/>
      <c r="CH44" s="499"/>
      <c r="CI44" s="508"/>
    </row>
    <row r="45" spans="2:87" ht="14.25" customHeight="1">
      <c r="B45" s="25"/>
      <c r="C45" s="26"/>
      <c r="D45" s="472" t="s">
        <v>242</v>
      </c>
      <c r="E45" s="472"/>
      <c r="F45" s="472"/>
      <c r="G45" s="26"/>
      <c r="H45" s="26"/>
      <c r="I45" s="26"/>
      <c r="J45" s="472" t="s">
        <v>243</v>
      </c>
      <c r="K45" s="472"/>
      <c r="L45" s="472"/>
      <c r="M45" s="26"/>
      <c r="N45" s="26"/>
      <c r="O45" s="26"/>
      <c r="P45" s="472" t="s">
        <v>244</v>
      </c>
      <c r="Q45" s="472"/>
      <c r="R45" s="472"/>
      <c r="S45" s="26"/>
      <c r="T45" s="26"/>
      <c r="U45" s="26"/>
      <c r="V45" s="472" t="s">
        <v>245</v>
      </c>
      <c r="W45" s="472"/>
      <c r="X45" s="472"/>
      <c r="Y45" s="26"/>
      <c r="Z45" s="26"/>
      <c r="AA45" s="26"/>
      <c r="AB45" s="472" t="s">
        <v>400</v>
      </c>
      <c r="AC45" s="472"/>
      <c r="AD45" s="472"/>
      <c r="AE45" s="26"/>
      <c r="AF45" s="26"/>
      <c r="AG45" s="26"/>
      <c r="AH45" s="550" t="s">
        <v>238</v>
      </c>
      <c r="AI45" s="550"/>
      <c r="AJ45" s="550"/>
      <c r="AK45" s="26"/>
      <c r="AL45" s="26"/>
      <c r="AM45" s="26"/>
      <c r="AN45" s="472" t="s">
        <v>249</v>
      </c>
      <c r="AO45" s="472"/>
      <c r="AP45" s="472"/>
      <c r="AQ45" s="26"/>
      <c r="AR45" s="26"/>
      <c r="AS45" s="26"/>
      <c r="AT45" s="550" t="s">
        <v>240</v>
      </c>
      <c r="AU45" s="550"/>
      <c r="AV45" s="550"/>
      <c r="AW45" s="26"/>
      <c r="AX45" s="26"/>
      <c r="AY45" s="26"/>
      <c r="AZ45" s="550" t="s">
        <v>250</v>
      </c>
      <c r="BA45" s="550"/>
      <c r="BB45" s="550"/>
      <c r="BC45" s="26"/>
      <c r="BD45" s="26"/>
      <c r="BE45" s="26"/>
      <c r="BF45" s="26"/>
      <c r="BG45" s="26"/>
      <c r="BH45" s="26"/>
      <c r="BI45" s="26"/>
      <c r="BJ45" s="26"/>
      <c r="BK45" s="36"/>
      <c r="BL45" s="26"/>
      <c r="BM45" s="26"/>
      <c r="BN45" s="26"/>
      <c r="BP45" s="25"/>
      <c r="BQ45" s="26"/>
      <c r="BR45" s="480"/>
      <c r="BS45" s="481"/>
      <c r="BT45" s="482"/>
      <c r="BU45" s="39"/>
      <c r="BV45" s="39"/>
      <c r="BW45" s="38"/>
      <c r="BY45" s="29"/>
      <c r="CA45" s="498"/>
      <c r="CB45" s="499"/>
      <c r="CC45" s="500"/>
      <c r="CG45" s="507"/>
      <c r="CH45" s="499"/>
      <c r="CI45" s="508"/>
    </row>
    <row r="46" spans="2:87" ht="14.25" customHeight="1">
      <c r="B46" s="25"/>
      <c r="C46" s="26"/>
      <c r="D46" s="486" t="s">
        <v>383</v>
      </c>
      <c r="E46" s="487"/>
      <c r="F46" s="488"/>
      <c r="G46" s="26"/>
      <c r="H46" s="26"/>
      <c r="I46" s="26"/>
      <c r="J46" s="495" t="s">
        <v>392</v>
      </c>
      <c r="K46" s="496"/>
      <c r="L46" s="497"/>
      <c r="M46" s="26"/>
      <c r="N46" s="26"/>
      <c r="O46" s="26"/>
      <c r="P46" s="504" t="s">
        <v>343</v>
      </c>
      <c r="Q46" s="505"/>
      <c r="R46" s="506"/>
      <c r="S46" s="26"/>
      <c r="T46" s="26"/>
      <c r="U46" s="26"/>
      <c r="V46" s="495" t="s">
        <v>401</v>
      </c>
      <c r="W46" s="496"/>
      <c r="X46" s="497"/>
      <c r="Y46" s="26"/>
      <c r="Z46" s="26"/>
      <c r="AA46" s="26"/>
      <c r="AB46" s="504" t="s">
        <v>402</v>
      </c>
      <c r="AC46" s="505"/>
      <c r="AD46" s="506"/>
      <c r="AE46" s="26"/>
      <c r="AF46" s="26"/>
      <c r="AG46" s="26"/>
      <c r="AH46" s="520" t="s">
        <v>376</v>
      </c>
      <c r="AI46" s="522"/>
      <c r="AJ46" s="523"/>
      <c r="AK46" s="26"/>
      <c r="AL46" s="26"/>
      <c r="AM46" s="26"/>
      <c r="AN46" s="512" t="s">
        <v>403</v>
      </c>
      <c r="AO46" s="505"/>
      <c r="AP46" s="506"/>
      <c r="AQ46" s="26"/>
      <c r="AR46" s="26"/>
      <c r="AS46" s="26"/>
      <c r="AT46" s="495" t="s">
        <v>381</v>
      </c>
      <c r="AU46" s="496"/>
      <c r="AV46" s="497"/>
      <c r="AW46" s="26"/>
      <c r="AX46" s="26"/>
      <c r="AY46" s="26"/>
      <c r="AZ46" s="527" t="s">
        <v>404</v>
      </c>
      <c r="BA46" s="528"/>
      <c r="BB46" s="529"/>
      <c r="BC46" s="26"/>
      <c r="BD46" s="26"/>
      <c r="BE46" s="26"/>
      <c r="BF46" s="26"/>
      <c r="BG46" s="26"/>
      <c r="BH46" s="26"/>
      <c r="BI46" s="26"/>
      <c r="BJ46" s="26"/>
      <c r="BK46" s="36"/>
      <c r="BL46" s="26"/>
      <c r="BM46" s="26"/>
      <c r="BN46" s="26"/>
      <c r="BP46" s="25"/>
      <c r="BQ46" s="26"/>
      <c r="BR46" s="480"/>
      <c r="BS46" s="481"/>
      <c r="BT46" s="482"/>
      <c r="BU46" s="39"/>
      <c r="BV46" s="39"/>
      <c r="BW46" s="38"/>
      <c r="BY46" s="29"/>
      <c r="CA46" s="498"/>
      <c r="CB46" s="499"/>
      <c r="CC46" s="500"/>
      <c r="CG46" s="507"/>
      <c r="CH46" s="499"/>
      <c r="CI46" s="508"/>
    </row>
    <row r="47" spans="2:87" ht="14.25" customHeight="1">
      <c r="B47" s="25"/>
      <c r="C47" s="26"/>
      <c r="D47" s="489"/>
      <c r="E47" s="490"/>
      <c r="F47" s="491"/>
      <c r="G47" s="26"/>
      <c r="H47" s="26"/>
      <c r="I47" s="26"/>
      <c r="J47" s="498"/>
      <c r="K47" s="499"/>
      <c r="L47" s="500"/>
      <c r="M47" s="26"/>
      <c r="N47" s="26"/>
      <c r="O47" s="26"/>
      <c r="P47" s="507"/>
      <c r="Q47" s="499"/>
      <c r="R47" s="508"/>
      <c r="S47" s="26"/>
      <c r="T47" s="26"/>
      <c r="U47" s="26"/>
      <c r="V47" s="498"/>
      <c r="W47" s="499"/>
      <c r="X47" s="500"/>
      <c r="Y47" s="26"/>
      <c r="Z47" s="26"/>
      <c r="AA47" s="26"/>
      <c r="AB47" s="507"/>
      <c r="AC47" s="499"/>
      <c r="AD47" s="508"/>
      <c r="AE47" s="26"/>
      <c r="AF47" s="26"/>
      <c r="AG47" s="26"/>
      <c r="AH47" s="524"/>
      <c r="AI47" s="525"/>
      <c r="AJ47" s="526"/>
      <c r="AK47" s="26"/>
      <c r="AL47" s="26"/>
      <c r="AM47" s="26"/>
      <c r="AN47" s="507"/>
      <c r="AO47" s="499"/>
      <c r="AP47" s="508"/>
      <c r="AQ47" s="26"/>
      <c r="AR47" s="26"/>
      <c r="AS47" s="26"/>
      <c r="AT47" s="498"/>
      <c r="AU47" s="499"/>
      <c r="AV47" s="500"/>
      <c r="AW47" s="26"/>
      <c r="AX47" s="26"/>
      <c r="AY47" s="26"/>
      <c r="AZ47" s="530"/>
      <c r="BA47" s="531"/>
      <c r="BB47" s="532"/>
      <c r="BC47" s="26"/>
      <c r="BD47" s="26"/>
      <c r="BE47" s="26"/>
      <c r="BF47" s="26"/>
      <c r="BG47" s="26"/>
      <c r="BH47" s="26"/>
      <c r="BI47" s="26"/>
      <c r="BJ47" s="26"/>
      <c r="BK47" s="36"/>
      <c r="BL47" s="26"/>
      <c r="BM47" s="26"/>
      <c r="BN47" s="26"/>
      <c r="BP47" s="25"/>
      <c r="BQ47" s="26"/>
      <c r="BR47" s="480"/>
      <c r="BS47" s="481"/>
      <c r="BT47" s="482"/>
      <c r="BU47" s="39"/>
      <c r="BV47" s="39"/>
      <c r="BW47" s="38"/>
      <c r="BY47" s="29"/>
      <c r="CA47" s="498"/>
      <c r="CB47" s="499"/>
      <c r="CC47" s="500"/>
      <c r="CG47" s="507"/>
      <c r="CH47" s="499"/>
      <c r="CI47" s="508"/>
    </row>
    <row r="48" spans="2:87" ht="14.25" customHeight="1">
      <c r="B48" s="25"/>
      <c r="C48" s="26"/>
      <c r="D48" s="489"/>
      <c r="E48" s="490"/>
      <c r="F48" s="491"/>
      <c r="G48" s="26"/>
      <c r="H48" s="26"/>
      <c r="I48" s="26"/>
      <c r="J48" s="498"/>
      <c r="K48" s="499"/>
      <c r="L48" s="500"/>
      <c r="M48" s="26"/>
      <c r="N48" s="26"/>
      <c r="O48" s="26"/>
      <c r="P48" s="507"/>
      <c r="Q48" s="499"/>
      <c r="R48" s="508"/>
      <c r="S48" s="26"/>
      <c r="T48" s="26"/>
      <c r="U48" s="26"/>
      <c r="V48" s="498"/>
      <c r="W48" s="499"/>
      <c r="X48" s="500"/>
      <c r="Y48" s="26"/>
      <c r="Z48" s="26"/>
      <c r="AA48" s="26"/>
      <c r="AB48" s="507"/>
      <c r="AC48" s="499"/>
      <c r="AD48" s="508"/>
      <c r="AE48" s="26"/>
      <c r="AF48" s="26"/>
      <c r="AG48" s="26"/>
      <c r="AH48" s="524"/>
      <c r="AI48" s="525"/>
      <c r="AJ48" s="526"/>
      <c r="AK48" s="26"/>
      <c r="AL48" s="26"/>
      <c r="AM48" s="26"/>
      <c r="AN48" s="507"/>
      <c r="AO48" s="499"/>
      <c r="AP48" s="508"/>
      <c r="AQ48" s="26"/>
      <c r="AR48" s="26"/>
      <c r="AS48" s="26"/>
      <c r="AT48" s="498"/>
      <c r="AU48" s="499"/>
      <c r="AV48" s="500"/>
      <c r="AW48" s="26"/>
      <c r="AX48" s="26"/>
      <c r="AY48" s="26"/>
      <c r="AZ48" s="530"/>
      <c r="BA48" s="531"/>
      <c r="BB48" s="532"/>
      <c r="BC48" s="26"/>
      <c r="BD48" s="26"/>
      <c r="BE48" s="26"/>
      <c r="BF48" s="26"/>
      <c r="BG48" s="26"/>
      <c r="BH48" s="26"/>
      <c r="BI48" s="26"/>
      <c r="BJ48" s="26"/>
      <c r="BK48" s="36"/>
      <c r="BL48" s="26"/>
      <c r="BM48" s="26"/>
      <c r="BN48" s="26"/>
      <c r="BP48" s="25"/>
      <c r="BQ48" s="26"/>
      <c r="BR48" s="480"/>
      <c r="BS48" s="481"/>
      <c r="BT48" s="482"/>
      <c r="BU48" s="39"/>
      <c r="BV48" s="39"/>
      <c r="BW48" s="38"/>
      <c r="BY48" s="29"/>
      <c r="CA48" s="498"/>
      <c r="CB48" s="499"/>
      <c r="CC48" s="500"/>
      <c r="CG48" s="507"/>
      <c r="CH48" s="499"/>
      <c r="CI48" s="508"/>
    </row>
    <row r="49" spans="2:87" ht="14.25" customHeight="1">
      <c r="B49" s="25"/>
      <c r="C49" s="26"/>
      <c r="D49" s="489"/>
      <c r="E49" s="490"/>
      <c r="F49" s="491"/>
      <c r="G49" s="26"/>
      <c r="H49" s="26"/>
      <c r="I49" s="26"/>
      <c r="J49" s="498"/>
      <c r="K49" s="499"/>
      <c r="L49" s="500"/>
      <c r="M49" s="26"/>
      <c r="N49" s="26"/>
      <c r="O49" s="26"/>
      <c r="P49" s="507"/>
      <c r="Q49" s="499"/>
      <c r="R49" s="508"/>
      <c r="S49" s="26"/>
      <c r="T49" s="26"/>
      <c r="U49" s="26"/>
      <c r="V49" s="498"/>
      <c r="W49" s="499"/>
      <c r="X49" s="500"/>
      <c r="Y49" s="26"/>
      <c r="Z49" s="26"/>
      <c r="AA49" s="26"/>
      <c r="AB49" s="507"/>
      <c r="AC49" s="499"/>
      <c r="AD49" s="508"/>
      <c r="AE49" s="26"/>
      <c r="AF49" s="26"/>
      <c r="AG49" s="26"/>
      <c r="AH49" s="524"/>
      <c r="AI49" s="525"/>
      <c r="AJ49" s="526"/>
      <c r="AK49" s="26"/>
      <c r="AL49" s="26"/>
      <c r="AM49" s="26"/>
      <c r="AN49" s="507"/>
      <c r="AO49" s="499"/>
      <c r="AP49" s="508"/>
      <c r="AQ49" s="26"/>
      <c r="AR49" s="26"/>
      <c r="AS49" s="26"/>
      <c r="AT49" s="498"/>
      <c r="AU49" s="499"/>
      <c r="AV49" s="500"/>
      <c r="AW49" s="26"/>
      <c r="AX49" s="26"/>
      <c r="AY49" s="26"/>
      <c r="AZ49" s="530"/>
      <c r="BA49" s="531"/>
      <c r="BB49" s="532"/>
      <c r="BC49" s="26"/>
      <c r="BD49" s="26"/>
      <c r="BE49" s="26"/>
      <c r="BF49" s="26"/>
      <c r="BG49" s="26"/>
      <c r="BH49" s="26"/>
      <c r="BI49" s="26"/>
      <c r="BJ49" s="26"/>
      <c r="BK49" s="36"/>
      <c r="BL49" s="26"/>
      <c r="BM49" s="26"/>
      <c r="BN49" s="26"/>
      <c r="BP49" s="25"/>
      <c r="BQ49" s="26"/>
      <c r="BR49" s="480"/>
      <c r="BS49" s="481"/>
      <c r="BT49" s="482"/>
      <c r="BU49" s="39"/>
      <c r="BV49" s="39"/>
      <c r="BW49" s="38"/>
      <c r="BY49" s="29"/>
      <c r="CA49" s="498"/>
      <c r="CB49" s="499"/>
      <c r="CC49" s="500"/>
      <c r="CG49" s="507"/>
      <c r="CH49" s="499"/>
      <c r="CI49" s="508"/>
    </row>
    <row r="50" spans="2:87" ht="14.25" customHeight="1">
      <c r="B50" s="25"/>
      <c r="C50" s="26"/>
      <c r="D50" s="489"/>
      <c r="E50" s="490"/>
      <c r="F50" s="491"/>
      <c r="G50" s="26"/>
      <c r="H50" s="26"/>
      <c r="I50" s="26"/>
      <c r="J50" s="498"/>
      <c r="K50" s="499"/>
      <c r="L50" s="500"/>
      <c r="M50" s="26"/>
      <c r="N50" s="26"/>
      <c r="O50" s="26"/>
      <c r="P50" s="507"/>
      <c r="Q50" s="499"/>
      <c r="R50" s="508"/>
      <c r="S50" s="26"/>
      <c r="T50" s="26"/>
      <c r="U50" s="26"/>
      <c r="V50" s="498"/>
      <c r="W50" s="499"/>
      <c r="X50" s="500"/>
      <c r="Y50" s="26"/>
      <c r="Z50" s="26"/>
      <c r="AA50" s="26"/>
      <c r="AB50" s="507"/>
      <c r="AC50" s="499"/>
      <c r="AD50" s="508"/>
      <c r="AE50" s="26"/>
      <c r="AF50" s="26"/>
      <c r="AG50" s="26"/>
      <c r="AH50" s="524"/>
      <c r="AI50" s="525"/>
      <c r="AJ50" s="526"/>
      <c r="AK50" s="26"/>
      <c r="AL50" s="26"/>
      <c r="AM50" s="26"/>
      <c r="AN50" s="507"/>
      <c r="AO50" s="499"/>
      <c r="AP50" s="508"/>
      <c r="AQ50" s="26"/>
      <c r="AR50" s="26"/>
      <c r="AS50" s="26"/>
      <c r="AT50" s="498"/>
      <c r="AU50" s="499"/>
      <c r="AV50" s="500"/>
      <c r="AW50" s="26"/>
      <c r="AX50" s="26"/>
      <c r="AY50" s="26"/>
      <c r="AZ50" s="530"/>
      <c r="BA50" s="531"/>
      <c r="BB50" s="532"/>
      <c r="BC50" s="26"/>
      <c r="BD50" s="26"/>
      <c r="BE50" s="26"/>
      <c r="BF50" s="26"/>
      <c r="BG50" s="26"/>
      <c r="BH50" s="26"/>
      <c r="BI50" s="26"/>
      <c r="BJ50" s="26"/>
      <c r="BK50" s="36"/>
      <c r="BL50" s="26"/>
      <c r="BM50" s="26"/>
      <c r="BN50" s="26"/>
      <c r="BP50" s="25"/>
      <c r="BQ50" s="26"/>
      <c r="BR50" s="480"/>
      <c r="BS50" s="481"/>
      <c r="BT50" s="482"/>
      <c r="BU50" s="39"/>
      <c r="BV50" s="39"/>
      <c r="BW50" s="38"/>
      <c r="BY50" s="29"/>
      <c r="CA50" s="501"/>
      <c r="CB50" s="502"/>
      <c r="CC50" s="503"/>
      <c r="CG50" s="509"/>
      <c r="CH50" s="510"/>
      <c r="CI50" s="511"/>
    </row>
    <row r="51" spans="2:87" ht="14.25" customHeight="1">
      <c r="B51" s="25"/>
      <c r="C51" s="26"/>
      <c r="D51" s="489"/>
      <c r="E51" s="490"/>
      <c r="F51" s="491"/>
      <c r="G51" s="26"/>
      <c r="H51" s="26"/>
      <c r="I51" s="26"/>
      <c r="J51" s="498"/>
      <c r="K51" s="499"/>
      <c r="L51" s="500"/>
      <c r="M51" s="26"/>
      <c r="N51" s="26"/>
      <c r="O51" s="26"/>
      <c r="P51" s="507"/>
      <c r="Q51" s="499"/>
      <c r="R51" s="508"/>
      <c r="S51" s="26"/>
      <c r="T51" s="26"/>
      <c r="U51" s="26"/>
      <c r="V51" s="498"/>
      <c r="W51" s="499"/>
      <c r="X51" s="500"/>
      <c r="Y51" s="26"/>
      <c r="Z51" s="26"/>
      <c r="AA51" s="26"/>
      <c r="AB51" s="507"/>
      <c r="AC51" s="499"/>
      <c r="AD51" s="508"/>
      <c r="AE51" s="26"/>
      <c r="AF51" s="26"/>
      <c r="AG51" s="26"/>
      <c r="AH51" s="524"/>
      <c r="AI51" s="525"/>
      <c r="AJ51" s="526"/>
      <c r="AK51" s="26"/>
      <c r="AL51" s="26"/>
      <c r="AM51" s="26"/>
      <c r="AN51" s="507"/>
      <c r="AO51" s="499"/>
      <c r="AP51" s="508"/>
      <c r="AQ51" s="26"/>
      <c r="AR51" s="26"/>
      <c r="AS51" s="26"/>
      <c r="AT51" s="498"/>
      <c r="AU51" s="499"/>
      <c r="AV51" s="500"/>
      <c r="AW51" s="26"/>
      <c r="AX51" s="26"/>
      <c r="AY51" s="26"/>
      <c r="AZ51" s="530"/>
      <c r="BA51" s="531"/>
      <c r="BB51" s="532"/>
      <c r="BC51" s="26"/>
      <c r="BD51" s="26"/>
      <c r="BE51" s="26"/>
      <c r="BF51" s="26"/>
      <c r="BG51" s="26"/>
      <c r="BH51" s="26"/>
      <c r="BI51" s="26"/>
      <c r="BJ51" s="26"/>
      <c r="BK51" s="36"/>
      <c r="BL51" s="26"/>
      <c r="BM51" s="26"/>
      <c r="BN51" s="26"/>
      <c r="BP51" s="25"/>
      <c r="BQ51" s="26"/>
      <c r="BR51" s="483"/>
      <c r="BS51" s="484"/>
      <c r="BT51" s="485"/>
      <c r="BU51" s="39"/>
      <c r="BV51" s="39"/>
      <c r="BW51" s="38"/>
      <c r="BX51" s="29"/>
    </row>
    <row r="52" spans="2:87" ht="14.25" customHeight="1">
      <c r="B52" s="25"/>
      <c r="C52" s="26"/>
      <c r="D52" s="489"/>
      <c r="E52" s="490"/>
      <c r="F52" s="491"/>
      <c r="G52" s="26"/>
      <c r="H52" s="26"/>
      <c r="I52" s="26"/>
      <c r="J52" s="498"/>
      <c r="K52" s="499"/>
      <c r="L52" s="500"/>
      <c r="M52" s="26"/>
      <c r="N52" s="26"/>
      <c r="O52" s="26"/>
      <c r="P52" s="507"/>
      <c r="Q52" s="499"/>
      <c r="R52" s="508"/>
      <c r="S52" s="26"/>
      <c r="T52" s="26"/>
      <c r="U52" s="26"/>
      <c r="V52" s="498"/>
      <c r="W52" s="499"/>
      <c r="X52" s="500"/>
      <c r="Y52" s="26"/>
      <c r="Z52" s="26"/>
      <c r="AA52" s="26"/>
      <c r="AB52" s="507"/>
      <c r="AC52" s="499"/>
      <c r="AD52" s="508"/>
      <c r="AE52" s="26"/>
      <c r="AF52" s="26"/>
      <c r="AG52" s="26"/>
      <c r="AH52" s="524"/>
      <c r="AI52" s="525"/>
      <c r="AJ52" s="526"/>
      <c r="AK52" s="26"/>
      <c r="AL52" s="26"/>
      <c r="AM52" s="26"/>
      <c r="AN52" s="509"/>
      <c r="AO52" s="510"/>
      <c r="AP52" s="511"/>
      <c r="AQ52" s="26"/>
      <c r="AR52" s="26"/>
      <c r="AS52" s="26"/>
      <c r="AT52" s="498"/>
      <c r="AU52" s="499"/>
      <c r="AV52" s="500"/>
      <c r="AW52" s="26"/>
      <c r="AX52" s="26"/>
      <c r="AY52" s="26"/>
      <c r="AZ52" s="530"/>
      <c r="BA52" s="531"/>
      <c r="BB52" s="532"/>
      <c r="BC52" s="26"/>
      <c r="BD52" s="26"/>
      <c r="BE52" s="26"/>
      <c r="BF52" s="26"/>
      <c r="BG52" s="26"/>
      <c r="BH52" s="26"/>
      <c r="BI52" s="26"/>
      <c r="BJ52" s="26"/>
      <c r="BK52" s="36"/>
      <c r="BL52" s="26"/>
      <c r="BM52" s="26"/>
      <c r="BN52" s="26"/>
      <c r="BP52" s="30"/>
      <c r="BQ52" s="31"/>
      <c r="BR52" s="31"/>
      <c r="BS52" s="31"/>
      <c r="BT52" s="31"/>
      <c r="BU52" s="31"/>
      <c r="BV52" s="31"/>
      <c r="BW52" s="40"/>
      <c r="BX52" s="26"/>
    </row>
    <row r="53" spans="2:87" ht="14.25" customHeight="1">
      <c r="B53" s="25"/>
      <c r="C53" s="26"/>
      <c r="D53" s="489"/>
      <c r="E53" s="490"/>
      <c r="F53" s="491"/>
      <c r="G53" s="26"/>
      <c r="H53" s="26"/>
      <c r="I53" s="26"/>
      <c r="J53" s="498"/>
      <c r="K53" s="499"/>
      <c r="L53" s="500"/>
      <c r="M53" s="26"/>
      <c r="N53" s="26"/>
      <c r="O53" s="26"/>
      <c r="P53" s="507"/>
      <c r="Q53" s="499"/>
      <c r="R53" s="508"/>
      <c r="S53" s="26"/>
      <c r="T53" s="26"/>
      <c r="U53" s="26"/>
      <c r="V53" s="498"/>
      <c r="W53" s="499"/>
      <c r="X53" s="500"/>
      <c r="Y53" s="26"/>
      <c r="Z53" s="26"/>
      <c r="AA53" s="26"/>
      <c r="AB53" s="507"/>
      <c r="AC53" s="499"/>
      <c r="AD53" s="508"/>
      <c r="AE53" s="26"/>
      <c r="AF53" s="26"/>
      <c r="AG53" s="26"/>
      <c r="AH53" s="33"/>
      <c r="AI53" s="33"/>
      <c r="AJ53" s="33"/>
      <c r="AK53" s="26"/>
      <c r="AL53" s="26"/>
      <c r="AM53" s="26"/>
      <c r="AN53" s="536" t="s">
        <v>386</v>
      </c>
      <c r="AO53" s="537"/>
      <c r="AP53" s="538"/>
      <c r="AQ53" s="26"/>
      <c r="AR53" s="26"/>
      <c r="AS53" s="26"/>
      <c r="AT53" s="498"/>
      <c r="AU53" s="499"/>
      <c r="AV53" s="500"/>
      <c r="AW53" s="26"/>
      <c r="AX53" s="26"/>
      <c r="AY53" s="26"/>
      <c r="AZ53" s="530"/>
      <c r="BA53" s="531"/>
      <c r="BB53" s="532"/>
      <c r="BC53" s="26"/>
      <c r="BD53" s="26"/>
      <c r="BE53" s="26"/>
      <c r="BF53" s="26"/>
      <c r="BG53" s="26"/>
      <c r="BH53" s="26"/>
      <c r="BI53" s="26"/>
      <c r="BJ53" s="26"/>
      <c r="BK53" s="36"/>
      <c r="BL53" s="26"/>
      <c r="BM53" s="26"/>
      <c r="BN53" s="26"/>
    </row>
    <row r="54" spans="2:87" ht="14.25" customHeight="1">
      <c r="B54" s="25"/>
      <c r="C54" s="26"/>
      <c r="D54" s="489"/>
      <c r="E54" s="490"/>
      <c r="F54" s="491"/>
      <c r="G54" s="26"/>
      <c r="H54" s="26"/>
      <c r="I54" s="26"/>
      <c r="J54" s="498"/>
      <c r="K54" s="499"/>
      <c r="L54" s="500"/>
      <c r="M54" s="26"/>
      <c r="N54" s="26"/>
      <c r="O54" s="26"/>
      <c r="P54" s="507"/>
      <c r="Q54" s="499"/>
      <c r="R54" s="508"/>
      <c r="S54" s="26"/>
      <c r="T54" s="26"/>
      <c r="U54" s="26"/>
      <c r="V54" s="498"/>
      <c r="W54" s="499"/>
      <c r="X54" s="500"/>
      <c r="Y54" s="26"/>
      <c r="Z54" s="26"/>
      <c r="AA54" s="26"/>
      <c r="AB54" s="507"/>
      <c r="AC54" s="499"/>
      <c r="AD54" s="508"/>
      <c r="AE54" s="26"/>
      <c r="AF54" s="26"/>
      <c r="AG54" s="26"/>
      <c r="AH54" s="29"/>
      <c r="AI54" s="29"/>
      <c r="AJ54" s="29"/>
      <c r="AK54" s="26"/>
      <c r="AL54" s="26"/>
      <c r="AM54" s="26"/>
      <c r="AN54" s="471"/>
      <c r="AO54" s="472"/>
      <c r="AP54" s="473"/>
      <c r="AQ54" s="26"/>
      <c r="AR54" s="26"/>
      <c r="AS54" s="26"/>
      <c r="AT54" s="501"/>
      <c r="AU54" s="502"/>
      <c r="AV54" s="503"/>
      <c r="AW54" s="26"/>
      <c r="AX54" s="26"/>
      <c r="AY54" s="26"/>
      <c r="AZ54" s="533"/>
      <c r="BA54" s="534"/>
      <c r="BB54" s="535"/>
      <c r="BC54" s="26"/>
      <c r="BD54" s="26"/>
      <c r="BE54" s="26"/>
      <c r="BF54" s="26"/>
      <c r="BG54" s="26"/>
      <c r="BH54" s="26"/>
      <c r="BI54" s="26"/>
      <c r="BJ54" s="26"/>
      <c r="BK54" s="36"/>
      <c r="BL54" s="26"/>
      <c r="BM54" s="26"/>
      <c r="BN54" s="26"/>
    </row>
    <row r="55" spans="2:87" ht="14.25" customHeight="1">
      <c r="B55" s="25"/>
      <c r="C55" s="26"/>
      <c r="D55" s="489"/>
      <c r="E55" s="490"/>
      <c r="F55" s="491"/>
      <c r="G55" s="26"/>
      <c r="H55" s="26"/>
      <c r="I55" s="26"/>
      <c r="J55" s="498"/>
      <c r="K55" s="499"/>
      <c r="L55" s="500"/>
      <c r="M55" s="26"/>
      <c r="N55" s="26"/>
      <c r="O55" s="26"/>
      <c r="P55" s="507"/>
      <c r="Q55" s="499"/>
      <c r="R55" s="508"/>
      <c r="S55" s="26"/>
      <c r="T55" s="26"/>
      <c r="U55" s="26"/>
      <c r="V55" s="501"/>
      <c r="W55" s="502"/>
      <c r="X55" s="503"/>
      <c r="Y55" s="26"/>
      <c r="Z55" s="26"/>
      <c r="AA55" s="26"/>
      <c r="AB55" s="509"/>
      <c r="AC55" s="510"/>
      <c r="AD55" s="511"/>
      <c r="AE55" s="26"/>
      <c r="AF55" s="26"/>
      <c r="AG55" s="26"/>
      <c r="AH55" s="26"/>
      <c r="AI55" s="26"/>
      <c r="AJ55" s="26"/>
      <c r="AK55" s="26"/>
      <c r="AL55" s="26"/>
      <c r="AM55" s="26"/>
      <c r="AN55" s="474"/>
      <c r="AO55" s="475"/>
      <c r="AP55" s="476"/>
      <c r="AQ55" s="26"/>
      <c r="AR55" s="26"/>
      <c r="AS55" s="26"/>
      <c r="AT55" s="26"/>
      <c r="AU55" s="26"/>
      <c r="AV55" s="26"/>
      <c r="AW55" s="26"/>
      <c r="AX55" s="26"/>
      <c r="AY55" s="26"/>
      <c r="AZ55" s="26"/>
      <c r="BA55" s="26"/>
      <c r="BB55" s="26"/>
      <c r="BC55" s="26"/>
      <c r="BD55" s="26"/>
      <c r="BE55" s="26"/>
      <c r="BF55" s="26"/>
      <c r="BG55" s="26"/>
      <c r="BH55" s="26"/>
      <c r="BI55" s="26"/>
      <c r="BJ55" s="26"/>
      <c r="BK55" s="36"/>
    </row>
    <row r="56" spans="2:87" ht="14.25" customHeight="1">
      <c r="B56" s="25"/>
      <c r="C56" s="26"/>
      <c r="D56" s="489"/>
      <c r="E56" s="490"/>
      <c r="F56" s="491"/>
      <c r="G56" s="26"/>
      <c r="H56" s="26"/>
      <c r="I56" s="26"/>
      <c r="J56" s="498"/>
      <c r="K56" s="499"/>
      <c r="L56" s="500"/>
      <c r="M56" s="26"/>
      <c r="N56" s="26"/>
      <c r="O56" s="26"/>
      <c r="P56" s="507"/>
      <c r="Q56" s="499"/>
      <c r="R56" s="508"/>
      <c r="S56" s="26"/>
      <c r="T56" s="26"/>
      <c r="U56" s="26"/>
      <c r="V56" s="29"/>
      <c r="W56" s="29"/>
      <c r="X56" s="29"/>
      <c r="Y56" s="26"/>
      <c r="Z56" s="26"/>
      <c r="AA56" s="26"/>
      <c r="AB56" s="471" t="s">
        <v>405</v>
      </c>
      <c r="AC56" s="472"/>
      <c r="AD56" s="473"/>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36"/>
    </row>
    <row r="57" spans="2:87" ht="14.25" customHeight="1">
      <c r="B57" s="25"/>
      <c r="C57" s="26"/>
      <c r="D57" s="489"/>
      <c r="E57" s="490"/>
      <c r="F57" s="491"/>
      <c r="G57" s="26"/>
      <c r="H57" s="26"/>
      <c r="I57" s="26"/>
      <c r="J57" s="501"/>
      <c r="K57" s="502"/>
      <c r="L57" s="503"/>
      <c r="M57" s="26"/>
      <c r="N57" s="26"/>
      <c r="O57" s="26"/>
      <c r="P57" s="509"/>
      <c r="Q57" s="510"/>
      <c r="R57" s="511"/>
      <c r="S57" s="26"/>
      <c r="T57" s="26"/>
      <c r="U57" s="26"/>
      <c r="V57" s="29"/>
      <c r="W57" s="29"/>
      <c r="X57" s="29"/>
      <c r="Y57" s="26"/>
      <c r="Z57" s="26"/>
      <c r="AA57" s="26"/>
      <c r="AB57" s="474"/>
      <c r="AC57" s="475"/>
      <c r="AD57" s="47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36"/>
    </row>
    <row r="58" spans="2:87" ht="14.25" customHeight="1">
      <c r="B58" s="25"/>
      <c r="C58" s="26"/>
      <c r="D58" s="489"/>
      <c r="E58" s="490"/>
      <c r="F58" s="491"/>
      <c r="G58" s="26"/>
      <c r="H58" s="26"/>
      <c r="I58" s="26"/>
      <c r="J58" s="26"/>
      <c r="K58" s="26"/>
      <c r="L58" s="26"/>
      <c r="M58" s="26"/>
      <c r="N58" s="26"/>
      <c r="O58" s="26"/>
      <c r="P58" s="26"/>
      <c r="Q58" s="26"/>
      <c r="R58" s="26"/>
      <c r="S58" s="26"/>
      <c r="T58" s="26"/>
      <c r="U58" s="26"/>
      <c r="V58" s="26"/>
      <c r="W58" s="26"/>
      <c r="X58" s="26"/>
      <c r="Y58" s="26"/>
      <c r="Z58" s="26"/>
      <c r="AA58" s="26"/>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36"/>
    </row>
    <row r="59" spans="2:87" ht="14.25" customHeight="1">
      <c r="B59" s="25"/>
      <c r="C59" s="26"/>
      <c r="D59" s="492"/>
      <c r="E59" s="493"/>
      <c r="F59" s="494"/>
      <c r="G59" s="26"/>
      <c r="H59" s="26"/>
      <c r="I59" s="26"/>
      <c r="J59" s="26"/>
      <c r="K59" s="26"/>
      <c r="L59" s="26"/>
      <c r="M59" s="26"/>
      <c r="N59" s="26"/>
      <c r="O59" s="26"/>
      <c r="P59" s="26"/>
      <c r="Q59" s="26"/>
      <c r="R59" s="26"/>
      <c r="S59" s="26"/>
      <c r="T59" s="26"/>
      <c r="U59" s="26"/>
      <c r="V59" s="26"/>
      <c r="W59" s="26"/>
      <c r="X59" s="26"/>
      <c r="Y59" s="26"/>
      <c r="Z59" s="26"/>
      <c r="AA59" s="26"/>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36"/>
    </row>
    <row r="60" spans="2:87" ht="14.25" customHeight="1">
      <c r="B60" s="25"/>
      <c r="C60" s="26"/>
      <c r="D60" s="477" t="s">
        <v>390</v>
      </c>
      <c r="E60" s="478"/>
      <c r="F60" s="479"/>
      <c r="G60" s="26"/>
      <c r="H60" s="26"/>
      <c r="I60" s="26"/>
      <c r="J60" s="26"/>
      <c r="K60" s="26"/>
      <c r="L60" s="26"/>
      <c r="M60" s="26"/>
      <c r="N60" s="26"/>
      <c r="O60" s="26"/>
      <c r="P60" s="26"/>
      <c r="Q60" s="26"/>
      <c r="R60" s="26"/>
      <c r="S60" s="26"/>
      <c r="T60" s="26"/>
      <c r="U60" s="26"/>
      <c r="V60" s="26"/>
      <c r="W60" s="26"/>
      <c r="X60" s="26"/>
      <c r="Y60" s="26"/>
      <c r="Z60" s="26"/>
      <c r="AA60" s="2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36"/>
    </row>
    <row r="61" spans="2:87" ht="14.25" customHeight="1">
      <c r="B61" s="25"/>
      <c r="C61" s="26"/>
      <c r="D61" s="480"/>
      <c r="E61" s="481"/>
      <c r="F61" s="482"/>
      <c r="G61" s="26"/>
      <c r="H61" s="26"/>
      <c r="I61" s="26"/>
      <c r="J61" s="26"/>
      <c r="K61" s="26"/>
      <c r="L61" s="26"/>
      <c r="M61" s="26"/>
      <c r="N61" s="26"/>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36"/>
    </row>
    <row r="62" spans="2:87" ht="14.25" customHeight="1">
      <c r="B62" s="25"/>
      <c r="C62" s="26"/>
      <c r="D62" s="480"/>
      <c r="E62" s="481"/>
      <c r="F62" s="482"/>
      <c r="G62" s="26"/>
      <c r="H62" s="26"/>
      <c r="I62" s="26"/>
      <c r="J62" s="26"/>
      <c r="K62" s="26"/>
      <c r="L62" s="26"/>
      <c r="M62" s="26"/>
      <c r="N62" s="26"/>
      <c r="O62" s="26"/>
      <c r="P62" s="26"/>
      <c r="Q62" s="26"/>
      <c r="R62" s="26"/>
      <c r="S62" s="26"/>
      <c r="T62" s="26"/>
      <c r="U62" s="26"/>
      <c r="V62" s="26"/>
      <c r="W62" s="26"/>
      <c r="X62" s="26"/>
      <c r="Y62" s="26"/>
      <c r="Z62" s="26"/>
      <c r="AA62" s="26"/>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36"/>
    </row>
    <row r="63" spans="2:87" ht="14.25" customHeight="1">
      <c r="B63" s="25"/>
      <c r="C63" s="26"/>
      <c r="D63" s="480"/>
      <c r="E63" s="481"/>
      <c r="F63" s="482"/>
      <c r="G63" s="26"/>
      <c r="H63" s="26"/>
      <c r="I63" s="26"/>
      <c r="J63" s="26"/>
      <c r="K63" s="26"/>
      <c r="L63" s="26"/>
      <c r="M63" s="26"/>
      <c r="N63" s="26"/>
      <c r="O63" s="26"/>
      <c r="P63" s="26"/>
      <c r="Q63" s="26"/>
      <c r="R63" s="26"/>
      <c r="S63" s="26"/>
      <c r="T63" s="26"/>
      <c r="U63" s="26"/>
      <c r="V63" s="26"/>
      <c r="W63" s="26"/>
      <c r="X63" s="26"/>
      <c r="Y63" s="26"/>
      <c r="Z63" s="26"/>
      <c r="AA63" s="26"/>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36"/>
    </row>
    <row r="64" spans="2:87" ht="14.25" customHeight="1">
      <c r="B64" s="25"/>
      <c r="C64" s="26"/>
      <c r="D64" s="480"/>
      <c r="E64" s="481"/>
      <c r="F64" s="482"/>
      <c r="G64" s="26"/>
      <c r="H64" s="26"/>
      <c r="I64" s="26"/>
      <c r="J64" s="26"/>
      <c r="K64" s="26"/>
      <c r="L64" s="26"/>
      <c r="M64" s="26"/>
      <c r="N64" s="26"/>
      <c r="O64" s="26"/>
      <c r="P64" s="26"/>
      <c r="Q64" s="26"/>
      <c r="R64" s="26"/>
      <c r="S64" s="26"/>
      <c r="T64" s="26"/>
      <c r="U64" s="26"/>
      <c r="V64" s="26"/>
      <c r="W64" s="26"/>
      <c r="X64" s="26"/>
      <c r="Y64" s="26"/>
      <c r="Z64" s="26"/>
      <c r="AA64" s="26"/>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36"/>
    </row>
    <row r="65" spans="2:63" ht="14.25" customHeight="1">
      <c r="B65" s="25"/>
      <c r="C65" s="26"/>
      <c r="D65" s="480"/>
      <c r="E65" s="481"/>
      <c r="F65" s="482"/>
      <c r="G65" s="26"/>
      <c r="H65" s="26"/>
      <c r="I65" s="26"/>
      <c r="J65" s="26"/>
      <c r="K65" s="26"/>
      <c r="L65" s="26"/>
      <c r="M65" s="26"/>
      <c r="N65" s="26"/>
      <c r="O65" s="26"/>
      <c r="P65" s="26"/>
      <c r="Q65" s="26"/>
      <c r="R65" s="26"/>
      <c r="S65" s="26"/>
      <c r="T65" s="26"/>
      <c r="U65" s="26"/>
      <c r="V65" s="26"/>
      <c r="W65" s="26"/>
      <c r="X65" s="26"/>
      <c r="Y65" s="26"/>
      <c r="Z65" s="26"/>
      <c r="AA65" s="26"/>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36"/>
    </row>
    <row r="66" spans="2:63" ht="14.25" customHeight="1">
      <c r="B66" s="25"/>
      <c r="C66" s="26"/>
      <c r="D66" s="480"/>
      <c r="E66" s="481"/>
      <c r="F66" s="482"/>
      <c r="G66" s="26"/>
      <c r="H66" s="26"/>
      <c r="I66" s="26"/>
      <c r="J66" s="26"/>
      <c r="K66" s="26"/>
      <c r="L66" s="26"/>
      <c r="M66" s="26"/>
      <c r="N66" s="26"/>
      <c r="O66" s="26"/>
      <c r="P66" s="26"/>
      <c r="Q66" s="26"/>
      <c r="R66" s="26"/>
      <c r="S66" s="26"/>
      <c r="T66" s="26"/>
      <c r="U66" s="26"/>
      <c r="V66" s="26"/>
      <c r="W66" s="26"/>
      <c r="X66" s="26"/>
      <c r="Y66" s="26"/>
      <c r="Z66" s="26"/>
      <c r="AA66" s="26"/>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36"/>
    </row>
    <row r="67" spans="2:63" ht="14.25" customHeight="1">
      <c r="B67" s="25"/>
      <c r="C67" s="26"/>
      <c r="D67" s="480"/>
      <c r="E67" s="481"/>
      <c r="F67" s="482"/>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36"/>
    </row>
    <row r="68" spans="2:63" ht="14.25" customHeight="1">
      <c r="B68" s="25"/>
      <c r="C68" s="26"/>
      <c r="D68" s="483"/>
      <c r="E68" s="484"/>
      <c r="F68" s="485"/>
      <c r="G68" s="26"/>
      <c r="H68" s="26"/>
      <c r="I68" s="26"/>
      <c r="J68" s="26"/>
      <c r="K68" s="26"/>
      <c r="L68" s="26"/>
      <c r="M68" s="26"/>
      <c r="N68" s="26"/>
      <c r="O68" s="26"/>
      <c r="P68" s="26"/>
      <c r="Q68" s="26"/>
      <c r="R68" s="26"/>
      <c r="S68" s="26"/>
      <c r="T68" s="26"/>
      <c r="U68" s="26"/>
      <c r="V68" s="26"/>
      <c r="W68" s="26"/>
      <c r="X68" s="26"/>
      <c r="Y68" s="26"/>
      <c r="Z68" s="26"/>
      <c r="AA68" s="26"/>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36"/>
    </row>
    <row r="69" spans="2:63" ht="14.25" customHeight="1">
      <c r="B69" s="30"/>
      <c r="C69" s="31"/>
      <c r="D69" s="31"/>
      <c r="E69" s="31"/>
      <c r="F69" s="31"/>
      <c r="G69" s="31"/>
      <c r="H69" s="31"/>
      <c r="I69" s="31"/>
      <c r="J69" s="31"/>
      <c r="K69" s="31"/>
      <c r="L69" s="31"/>
      <c r="M69" s="31"/>
      <c r="N69" s="31"/>
      <c r="O69" s="31"/>
      <c r="P69" s="31"/>
      <c r="Q69" s="31"/>
      <c r="R69" s="31"/>
      <c r="S69" s="31"/>
      <c r="T69" s="31"/>
      <c r="U69" s="31"/>
      <c r="V69" s="31"/>
      <c r="W69" s="31"/>
      <c r="X69" s="31"/>
      <c r="Y69" s="31"/>
      <c r="Z69" s="31"/>
      <c r="AA69" s="31"/>
      <c r="AB69" s="31"/>
      <c r="AC69" s="31"/>
      <c r="AD69" s="31"/>
      <c r="AE69" s="31"/>
      <c r="AF69" s="31"/>
      <c r="AG69" s="31"/>
      <c r="AH69" s="31"/>
      <c r="AI69" s="31"/>
      <c r="AJ69" s="31"/>
      <c r="AK69" s="31"/>
      <c r="AL69" s="31"/>
      <c r="AM69" s="31"/>
      <c r="AN69" s="31"/>
      <c r="AO69" s="31"/>
      <c r="AP69" s="31"/>
      <c r="AQ69" s="31"/>
      <c r="AR69" s="31"/>
      <c r="AS69" s="31"/>
      <c r="AT69" s="31"/>
      <c r="AU69" s="31"/>
      <c r="AV69" s="31"/>
      <c r="AW69" s="31"/>
      <c r="AX69" s="31"/>
      <c r="AY69" s="31"/>
      <c r="AZ69" s="31"/>
      <c r="BA69" s="31"/>
      <c r="BB69" s="31"/>
      <c r="BC69" s="31"/>
      <c r="BD69" s="31"/>
      <c r="BE69" s="31"/>
      <c r="BF69" s="31"/>
      <c r="BG69" s="31"/>
      <c r="BH69" s="31"/>
      <c r="BI69" s="31"/>
      <c r="BJ69" s="31"/>
      <c r="BK69" s="40"/>
    </row>
    <row r="106" spans="71:71" ht="14.25" customHeight="1">
      <c r="BS106" s="26"/>
    </row>
  </sheetData>
  <mergeCells count="79">
    <mergeCell ref="B2:N2"/>
    <mergeCell ref="D11:F11"/>
    <mergeCell ref="J11:L11"/>
    <mergeCell ref="P11:R11"/>
    <mergeCell ref="AB11:AD11"/>
    <mergeCell ref="BF11:BH11"/>
    <mergeCell ref="D12:F12"/>
    <mergeCell ref="J12:L12"/>
    <mergeCell ref="P12:R12"/>
    <mergeCell ref="V12:X12"/>
    <mergeCell ref="AB12:AD12"/>
    <mergeCell ref="AH12:AJ12"/>
    <mergeCell ref="AN12:AP12"/>
    <mergeCell ref="AT12:AV12"/>
    <mergeCell ref="AZ12:BB12"/>
    <mergeCell ref="BF12:BH12"/>
    <mergeCell ref="CA19:CC19"/>
    <mergeCell ref="CG19:CI19"/>
    <mergeCell ref="CA30:CC30"/>
    <mergeCell ref="CG30:CI30"/>
    <mergeCell ref="CA20:CC28"/>
    <mergeCell ref="CG20:CI28"/>
    <mergeCell ref="CA41:CC41"/>
    <mergeCell ref="CG41:CI41"/>
    <mergeCell ref="D44:F44"/>
    <mergeCell ref="P44:R44"/>
    <mergeCell ref="AB44:AD44"/>
    <mergeCell ref="AN44:AP44"/>
    <mergeCell ref="AZ44:BB44"/>
    <mergeCell ref="AH45:AJ45"/>
    <mergeCell ref="AN45:AP45"/>
    <mergeCell ref="AT45:AV45"/>
    <mergeCell ref="AZ45:BB45"/>
    <mergeCell ref="B7:L8"/>
    <mergeCell ref="D13:F31"/>
    <mergeCell ref="J13:L26"/>
    <mergeCell ref="P13:R26"/>
    <mergeCell ref="D45:F45"/>
    <mergeCell ref="J45:L45"/>
    <mergeCell ref="P45:R45"/>
    <mergeCell ref="V45:X45"/>
    <mergeCell ref="AB45:AD45"/>
    <mergeCell ref="AN11:AP11"/>
    <mergeCell ref="AZ11:BB11"/>
    <mergeCell ref="V13:X22"/>
    <mergeCell ref="AB13:AD22"/>
    <mergeCell ref="AB23:AD26"/>
    <mergeCell ref="P27:R31"/>
    <mergeCell ref="AT13:AV21"/>
    <mergeCell ref="AN13:AP19"/>
    <mergeCell ref="AN20:AP22"/>
    <mergeCell ref="BR20:BT33"/>
    <mergeCell ref="BF27:BH35"/>
    <mergeCell ref="BF13:BH26"/>
    <mergeCell ref="AZ13:BB21"/>
    <mergeCell ref="BR18:BT18"/>
    <mergeCell ref="BR19:BT19"/>
    <mergeCell ref="CA31:CC39"/>
    <mergeCell ref="CG31:CI39"/>
    <mergeCell ref="BR34:BT42"/>
    <mergeCell ref="BX15:CC16"/>
    <mergeCell ref="B39:L40"/>
    <mergeCell ref="CA42:CC50"/>
    <mergeCell ref="CG42:CI50"/>
    <mergeCell ref="BR43:BT51"/>
    <mergeCell ref="AB46:AD55"/>
    <mergeCell ref="AH46:AJ52"/>
    <mergeCell ref="AN46:AP52"/>
    <mergeCell ref="AT46:AV54"/>
    <mergeCell ref="AZ46:BB54"/>
    <mergeCell ref="AN53:AP55"/>
    <mergeCell ref="BP15:BW16"/>
    <mergeCell ref="AH13:AJ19"/>
    <mergeCell ref="AB56:AD57"/>
    <mergeCell ref="D60:F68"/>
    <mergeCell ref="D46:F59"/>
    <mergeCell ref="J46:L57"/>
    <mergeCell ref="P46:R57"/>
    <mergeCell ref="V46:X55"/>
  </mergeCells>
  <phoneticPr fontId="23"/>
  <pageMargins left="0.39370078740157499" right="0.39370078740157499" top="0.59055118110236204" bottom="0.39370078740157499" header="0.196850393700787" footer="0.196850393700787"/>
  <pageSetup paperSize="9" scale="56" orientation="landscape"/>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10</vt:i4>
      </vt:variant>
      <vt:variant>
        <vt:lpstr>名前付き一覧</vt:lpstr>
      </vt:variant>
      <vt:variant>
        <vt:i4>4</vt:i4>
      </vt:variant>
    </vt:vector>
  </HeadingPairs>
  <TitlesOfParts>
    <vt:vector size="14" baseType="lpstr">
      <vt:lpstr>留意事項</vt:lpstr>
      <vt:lpstr>観光消費推計</vt:lpstr>
      <vt:lpstr>入力①</vt:lpstr>
      <vt:lpstr>入力②</vt:lpstr>
      <vt:lpstr>入力③</vt:lpstr>
      <vt:lpstr>まとめ</vt:lpstr>
      <vt:lpstr>波及効果計算</vt:lpstr>
      <vt:lpstr>計算結果</vt:lpstr>
      <vt:lpstr>フロー図</vt:lpstr>
      <vt:lpstr>（参考）マージン率</vt:lpstr>
      <vt:lpstr>まとめ!Print_Area</vt:lpstr>
      <vt:lpstr>波及効果計算!Print_Area</vt:lpstr>
      <vt:lpstr>入力①!Print_Titles</vt:lpstr>
      <vt:lpstr>波及効果計算!Print_Titles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2026-03-12T08:30:54Z</cp:lastPrinted>
  <dcterms:modified xsi:type="dcterms:W3CDTF">2026-03-12T08:35:29Z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