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n240041\AppData\Local\Box\Box Edit\Documents\_MJHQ0RPHEyL_ROu1vuKgg==\"/>
    </mc:Choice>
  </mc:AlternateContent>
  <xr:revisionPtr revIDLastSave="0" documentId="13_ncr:1_{B7AA39CA-9B6D-4BE8-B065-E736E97AFA30}" xr6:coauthVersionLast="47" xr6:coauthVersionMax="47" xr10:uidLastSave="{00000000-0000-0000-0000-000000000000}"/>
  <bookViews>
    <workbookView xWindow="-110" yWindow="-110" windowWidth="19420" windowHeight="11500" tabRatio="778" xr2:uid="{00000000-000D-0000-FFFF-FFFF00000000}"/>
  </bookViews>
  <sheets>
    <sheet name="下水道合計" sheetId="26" r:id="rId1"/>
  </sheets>
  <definedNames>
    <definedName name="_xlnm.Print_Titles" localSheetId="0">下水道合計!$2:$2</definedName>
  </definedNames>
  <calcPr calcId="191029" calcMode="manual"/>
  <customWorkbookViews>
    <customWorkbookView name="  - 個人用ビュー" guid="{70A33CA4-191D-46CF-9378-AAAC508794CC}" mergeInterval="0" personalView="1" yWindow="1" windowWidth="1366" windowHeight="727" tabRatio="778"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2" i="26" l="1"/>
  <c r="N172" i="26"/>
  <c r="M172" i="26"/>
  <c r="L172" i="26"/>
  <c r="K172" i="26"/>
  <c r="J172" i="26"/>
  <c r="I172" i="26"/>
  <c r="H172" i="26"/>
  <c r="P172" i="26" s="1"/>
  <c r="P6" i="26"/>
  <c r="P7" i="26"/>
  <c r="P8" i="26"/>
  <c r="P9" i="26"/>
  <c r="P11" i="26"/>
  <c r="P12" i="26"/>
  <c r="P13" i="26"/>
  <c r="P14" i="26"/>
  <c r="P15" i="26"/>
  <c r="P16" i="26"/>
  <c r="P17" i="26"/>
  <c r="P18" i="26"/>
  <c r="P19" i="26"/>
  <c r="P20" i="26"/>
  <c r="P21" i="26"/>
  <c r="P22" i="26"/>
  <c r="P23" i="26"/>
  <c r="P24" i="26"/>
  <c r="P25" i="26"/>
  <c r="P26" i="26"/>
  <c r="P27" i="26"/>
  <c r="P28" i="26"/>
  <c r="P29" i="26"/>
  <c r="P30" i="26"/>
  <c r="P31" i="26"/>
  <c r="P32" i="26"/>
  <c r="P33" i="26"/>
  <c r="P34" i="26"/>
  <c r="P35" i="26"/>
  <c r="P36" i="26"/>
  <c r="P37" i="26"/>
  <c r="P45" i="26"/>
  <c r="P46" i="26"/>
  <c r="P47" i="26"/>
  <c r="P48" i="26"/>
  <c r="P49" i="26"/>
  <c r="P50" i="26"/>
  <c r="P51" i="26"/>
  <c r="P52" i="26"/>
  <c r="P53" i="26"/>
  <c r="P54" i="26"/>
  <c r="P55" i="26"/>
  <c r="P56" i="26"/>
  <c r="P57" i="26"/>
  <c r="P58" i="26"/>
  <c r="P59" i="26"/>
  <c r="P66" i="26"/>
  <c r="P67" i="26"/>
  <c r="P68" i="26"/>
  <c r="P69" i="26"/>
  <c r="P70" i="26"/>
  <c r="P71" i="26"/>
  <c r="P72" i="26"/>
  <c r="P73" i="26"/>
  <c r="P74" i="26"/>
  <c r="P75" i="26"/>
  <c r="P76" i="26"/>
  <c r="P77" i="26"/>
  <c r="P78" i="26"/>
  <c r="P79" i="26"/>
  <c r="P80" i="26"/>
  <c r="P81" i="26"/>
  <c r="P82" i="26"/>
  <c r="P86" i="26"/>
  <c r="P87" i="26"/>
  <c r="P88" i="26"/>
  <c r="P92" i="26"/>
  <c r="P93" i="26"/>
  <c r="P94" i="26"/>
  <c r="P95" i="26"/>
  <c r="P96" i="26"/>
  <c r="P101" i="26"/>
  <c r="P102" i="26"/>
  <c r="P103" i="26"/>
  <c r="P104" i="26"/>
  <c r="P105" i="26"/>
  <c r="P107" i="26"/>
  <c r="P108" i="26"/>
  <c r="P109" i="26"/>
  <c r="P110" i="26"/>
  <c r="P111" i="26"/>
  <c r="P112" i="26"/>
  <c r="P113" i="26"/>
  <c r="P114" i="26"/>
  <c r="P117" i="26"/>
  <c r="P118" i="26"/>
  <c r="P119" i="26"/>
  <c r="P120" i="26"/>
  <c r="P121" i="26"/>
  <c r="P122" i="26"/>
  <c r="P123" i="26"/>
  <c r="P126" i="26"/>
  <c r="P127" i="26"/>
  <c r="P128" i="26"/>
  <c r="P129" i="26"/>
  <c r="P137" i="26"/>
  <c r="P139" i="26"/>
  <c r="P153" i="26"/>
  <c r="P154" i="26"/>
  <c r="P155" i="26"/>
  <c r="P156" i="26"/>
  <c r="P157" i="26"/>
  <c r="P158" i="26"/>
  <c r="P159" i="26"/>
  <c r="P160" i="26"/>
  <c r="P161" i="26"/>
  <c r="P162" i="26"/>
  <c r="P163" i="26"/>
  <c r="P168" i="26"/>
  <c r="P169" i="26"/>
  <c r="P170" i="26"/>
  <c r="P136" i="26" l="1"/>
  <c r="P134" i="26"/>
  <c r="P140" i="26"/>
  <c r="P138" i="26"/>
  <c r="P135" i="26"/>
  <c r="P40" i="26"/>
  <c r="P43" i="26"/>
  <c r="P42" i="26"/>
  <c r="P39" i="26"/>
  <c r="P63" i="26"/>
  <c r="P61" i="26"/>
  <c r="P165" i="26"/>
  <c r="P60" i="26"/>
  <c r="P64" i="26"/>
  <c r="P41" i="26"/>
  <c r="P130" i="26"/>
  <c r="P89" i="26"/>
  <c r="P38" i="26"/>
  <c r="P62" i="26"/>
  <c r="P164" i="26"/>
  <c r="P90" i="26"/>
  <c r="P141" i="26" l="1"/>
  <c r="P146" i="26" s="1"/>
  <c r="P142" i="26" l="1"/>
  <c r="P145" i="26"/>
  <c r="P148" i="26"/>
  <c r="P147" i="26"/>
  <c r="P143" i="26"/>
  <c r="P144" i="26"/>
  <c r="P174" i="26"/>
  <c r="P173" i="26"/>
</calcChain>
</file>

<file path=xl/sharedStrings.xml><?xml version="1.0" encoding="utf-8"?>
<sst xmlns="http://schemas.openxmlformats.org/spreadsheetml/2006/main" count="351" uniqueCount="183">
  <si>
    <t>建設事業開始年月日</t>
    <rPh sb="0" eb="2">
      <t>ケンセツ</t>
    </rPh>
    <rPh sb="2" eb="4">
      <t>ジギョウ</t>
    </rPh>
    <rPh sb="4" eb="6">
      <t>カイシ</t>
    </rPh>
    <rPh sb="6" eb="9">
      <t>ネンガッピ</t>
    </rPh>
    <phoneticPr fontId="18"/>
  </si>
  <si>
    <t>供用開始年月日</t>
    <rPh sb="0" eb="4">
      <t>キョウヨウカイシ</t>
    </rPh>
    <rPh sb="4" eb="7">
      <t>ネンガッピ</t>
    </rPh>
    <phoneticPr fontId="18"/>
  </si>
  <si>
    <t>（人）</t>
    <rPh sb="1" eb="2">
      <t>ニン</t>
    </rPh>
    <phoneticPr fontId="18"/>
  </si>
  <si>
    <t>（％）</t>
    <phoneticPr fontId="18"/>
  </si>
  <si>
    <t>（㎥）</t>
    <phoneticPr fontId="18"/>
  </si>
  <si>
    <t>項目</t>
    <rPh sb="0" eb="2">
      <t>コウモク</t>
    </rPh>
    <phoneticPr fontId="18"/>
  </si>
  <si>
    <t>他会計補助金</t>
    <rPh sb="0" eb="1">
      <t>ホカ</t>
    </rPh>
    <rPh sb="1" eb="3">
      <t>カイケイ</t>
    </rPh>
    <rPh sb="3" eb="6">
      <t>ホジョキン</t>
    </rPh>
    <phoneticPr fontId="18"/>
  </si>
  <si>
    <t>総費用</t>
    <rPh sb="0" eb="3">
      <t>ソウヒヨウ</t>
    </rPh>
    <phoneticPr fontId="18"/>
  </si>
  <si>
    <t>営業費用</t>
    <rPh sb="0" eb="4">
      <t>エイギョウヒヨウ</t>
    </rPh>
    <phoneticPr fontId="1"/>
  </si>
  <si>
    <t>特別損失</t>
    <rPh sb="0" eb="4">
      <t>トクベツソンシツ</t>
    </rPh>
    <phoneticPr fontId="18"/>
  </si>
  <si>
    <t>経常利益</t>
    <rPh sb="0" eb="2">
      <t>ケイジョウ</t>
    </rPh>
    <rPh sb="2" eb="4">
      <t>リエキ</t>
    </rPh>
    <phoneticPr fontId="18"/>
  </si>
  <si>
    <t>経常損失</t>
    <rPh sb="0" eb="4">
      <t>ケイジョウソンシツ</t>
    </rPh>
    <phoneticPr fontId="18"/>
  </si>
  <si>
    <t>純損失</t>
    <rPh sb="0" eb="3">
      <t>ジュンソンシツ</t>
    </rPh>
    <phoneticPr fontId="18"/>
  </si>
  <si>
    <t>経常損益</t>
    <rPh sb="0" eb="2">
      <t>ケイジョウ</t>
    </rPh>
    <rPh sb="2" eb="4">
      <t>ソンエキ</t>
    </rPh>
    <phoneticPr fontId="18"/>
  </si>
  <si>
    <t>純損益</t>
    <rPh sb="0" eb="3">
      <t>ジュンソンエキ</t>
    </rPh>
    <phoneticPr fontId="18"/>
  </si>
  <si>
    <t>経常収支比率</t>
    <rPh sb="0" eb="2">
      <t>ケイジョウ</t>
    </rPh>
    <rPh sb="2" eb="4">
      <t>シュウシ</t>
    </rPh>
    <rPh sb="4" eb="6">
      <t>ヒリツ</t>
    </rPh>
    <phoneticPr fontId="18"/>
  </si>
  <si>
    <t>総収支比率</t>
    <rPh sb="0" eb="3">
      <t>ソウシュウシ</t>
    </rPh>
    <rPh sb="3" eb="5">
      <t>ヒリツ</t>
    </rPh>
    <phoneticPr fontId="18"/>
  </si>
  <si>
    <t>資本費</t>
    <rPh sb="0" eb="3">
      <t>シホンヒ</t>
    </rPh>
    <phoneticPr fontId="18"/>
  </si>
  <si>
    <t>その他</t>
    <rPh sb="2" eb="3">
      <t>タ</t>
    </rPh>
    <phoneticPr fontId="18"/>
  </si>
  <si>
    <t>構成比</t>
    <rPh sb="0" eb="3">
      <t>コウセイヒ</t>
    </rPh>
    <phoneticPr fontId="18"/>
  </si>
  <si>
    <t>建設改良費</t>
    <rPh sb="0" eb="2">
      <t>ケンセツ</t>
    </rPh>
    <rPh sb="2" eb="4">
      <t>カイリョウ</t>
    </rPh>
    <rPh sb="4" eb="5">
      <t>ヒ</t>
    </rPh>
    <phoneticPr fontId="1"/>
  </si>
  <si>
    <t>企業債償還金</t>
    <rPh sb="0" eb="3">
      <t>キギョウサイ</t>
    </rPh>
    <rPh sb="3" eb="6">
      <t>ショウカンキン</t>
    </rPh>
    <phoneticPr fontId="1"/>
  </si>
  <si>
    <t>その他</t>
    <rPh sb="2" eb="3">
      <t>ホカ</t>
    </rPh>
    <phoneticPr fontId="1"/>
  </si>
  <si>
    <t>計</t>
    <rPh sb="0" eb="1">
      <t>ケイ</t>
    </rPh>
    <phoneticPr fontId="1"/>
  </si>
  <si>
    <t>内部資金</t>
    <rPh sb="0" eb="4">
      <t>ナイブシキン</t>
    </rPh>
    <phoneticPr fontId="18"/>
  </si>
  <si>
    <t>財源不足額</t>
    <rPh sb="0" eb="5">
      <t>ザイゲンブソクガク</t>
    </rPh>
    <phoneticPr fontId="1"/>
  </si>
  <si>
    <t>外部資金</t>
    <rPh sb="0" eb="4">
      <t>ガイブシキン</t>
    </rPh>
    <phoneticPr fontId="18"/>
  </si>
  <si>
    <t>他会計出資金</t>
    <rPh sb="3" eb="6">
      <t>シュッシキン</t>
    </rPh>
    <phoneticPr fontId="1"/>
  </si>
  <si>
    <t>他会計負担金</t>
    <rPh sb="0" eb="1">
      <t>タ</t>
    </rPh>
    <rPh sb="1" eb="3">
      <t>カイケイ</t>
    </rPh>
    <rPh sb="3" eb="6">
      <t>フタンキン</t>
    </rPh>
    <phoneticPr fontId="18"/>
  </si>
  <si>
    <t>他会計借入金</t>
    <rPh sb="0" eb="1">
      <t>タ</t>
    </rPh>
    <rPh sb="1" eb="3">
      <t>カイケイ</t>
    </rPh>
    <rPh sb="3" eb="6">
      <t>カリイレキン</t>
    </rPh>
    <phoneticPr fontId="20"/>
  </si>
  <si>
    <t>他会計補助金</t>
    <rPh sb="0" eb="1">
      <t>タ</t>
    </rPh>
    <rPh sb="1" eb="3">
      <t>カイケイ</t>
    </rPh>
    <rPh sb="3" eb="6">
      <t>ホジョキン</t>
    </rPh>
    <phoneticPr fontId="18"/>
  </si>
  <si>
    <t>国庫（県）補助金</t>
    <rPh sb="0" eb="2">
      <t>コッコ</t>
    </rPh>
    <rPh sb="3" eb="4">
      <t>ケン</t>
    </rPh>
    <rPh sb="5" eb="8">
      <t>ホジョキン</t>
    </rPh>
    <phoneticPr fontId="18"/>
  </si>
  <si>
    <t>翌年度繰越財源充当額</t>
    <rPh sb="0" eb="3">
      <t>ヨクネンド</t>
    </rPh>
    <rPh sb="3" eb="5">
      <t>クリコシ</t>
    </rPh>
    <rPh sb="5" eb="7">
      <t>ザイゲン</t>
    </rPh>
    <rPh sb="7" eb="10">
      <t>ジュウトウガク</t>
    </rPh>
    <phoneticPr fontId="18"/>
  </si>
  <si>
    <t>（B）/（A）</t>
    <phoneticPr fontId="18"/>
  </si>
  <si>
    <t>（千円）</t>
    <rPh sb="1" eb="3">
      <t>センエン</t>
    </rPh>
    <phoneticPr fontId="18"/>
  </si>
  <si>
    <t>うち</t>
    <phoneticPr fontId="1"/>
  </si>
  <si>
    <t>職員給与費</t>
    <phoneticPr fontId="18"/>
  </si>
  <si>
    <t>減価償却費</t>
    <phoneticPr fontId="18"/>
  </si>
  <si>
    <t>（人）</t>
    <rPh sb="1" eb="2">
      <t>ヒト</t>
    </rPh>
    <phoneticPr fontId="18"/>
  </si>
  <si>
    <t>第１表　施設及び業務状況</t>
    <rPh sb="0" eb="1">
      <t>ダイ</t>
    </rPh>
    <rPh sb="2" eb="3">
      <t>ヒョウ</t>
    </rPh>
    <rPh sb="4" eb="6">
      <t>シセツ</t>
    </rPh>
    <rPh sb="6" eb="7">
      <t>オヨ</t>
    </rPh>
    <rPh sb="8" eb="12">
      <t>ギョウムジョウキョウ</t>
    </rPh>
    <phoneticPr fontId="18"/>
  </si>
  <si>
    <t>第２表　損益計算書</t>
    <rPh sb="0" eb="1">
      <t>ダイ</t>
    </rPh>
    <rPh sb="2" eb="3">
      <t>ヒョウ</t>
    </rPh>
    <rPh sb="4" eb="9">
      <t>ソンエキケイサンショ</t>
    </rPh>
    <phoneticPr fontId="18"/>
  </si>
  <si>
    <t>うち</t>
    <phoneticPr fontId="18"/>
  </si>
  <si>
    <t>他会計からの繰入金</t>
  </si>
  <si>
    <t>他会計負担金</t>
    <rPh sb="0" eb="1">
      <t>タ</t>
    </rPh>
    <rPh sb="1" eb="3">
      <t>カイケイ</t>
    </rPh>
    <rPh sb="3" eb="6">
      <t>フタンキン</t>
    </rPh>
    <phoneticPr fontId="1"/>
  </si>
  <si>
    <t>他会計補助金</t>
    <rPh sb="0" eb="1">
      <t>タ</t>
    </rPh>
    <rPh sb="1" eb="3">
      <t>カイケイ</t>
    </rPh>
    <rPh sb="3" eb="6">
      <t>ホジョキン</t>
    </rPh>
    <phoneticPr fontId="1"/>
  </si>
  <si>
    <t>他会計出資金</t>
    <rPh sb="0" eb="1">
      <t>タ</t>
    </rPh>
    <rPh sb="1" eb="3">
      <t>カイケイ</t>
    </rPh>
    <rPh sb="3" eb="5">
      <t>シュッシ</t>
    </rPh>
    <rPh sb="5" eb="6">
      <t>キン</t>
    </rPh>
    <phoneticPr fontId="1"/>
  </si>
  <si>
    <t>他会計借入金</t>
    <rPh sb="0" eb="1">
      <t>タ</t>
    </rPh>
    <rPh sb="1" eb="3">
      <t>カイケイ</t>
    </rPh>
    <rPh sb="3" eb="6">
      <t>カリイレキン</t>
    </rPh>
    <phoneticPr fontId="1"/>
  </si>
  <si>
    <t>繰入率</t>
    <phoneticPr fontId="18"/>
  </si>
  <si>
    <t>現在処理区域内人口</t>
    <rPh sb="2" eb="7">
      <t>ショリクイキナイ</t>
    </rPh>
    <rPh sb="7" eb="9">
      <t>ジンコウ</t>
    </rPh>
    <phoneticPr fontId="18"/>
  </si>
  <si>
    <t>現在処理区域面積</t>
    <rPh sb="2" eb="4">
      <t>ショリ</t>
    </rPh>
    <rPh sb="4" eb="6">
      <t>クイキ</t>
    </rPh>
    <rPh sb="6" eb="8">
      <t>メンセキ</t>
    </rPh>
    <phoneticPr fontId="18"/>
  </si>
  <si>
    <t>年間総処理水量</t>
    <rPh sb="0" eb="2">
      <t>ネンカン</t>
    </rPh>
    <rPh sb="2" eb="5">
      <t>ソウショリ</t>
    </rPh>
    <rPh sb="5" eb="7">
      <t>スイリョウ</t>
    </rPh>
    <phoneticPr fontId="18"/>
  </si>
  <si>
    <t>年間有収水量</t>
    <rPh sb="0" eb="2">
      <t>ネンカン</t>
    </rPh>
    <rPh sb="2" eb="3">
      <t>ユウ</t>
    </rPh>
    <rPh sb="3" eb="4">
      <t>シュウ</t>
    </rPh>
    <rPh sb="4" eb="6">
      <t>スイリョウ</t>
    </rPh>
    <phoneticPr fontId="18"/>
  </si>
  <si>
    <t>下水道管布設延長（a)</t>
    <rPh sb="0" eb="4">
      <t>ゲスイドウカン</t>
    </rPh>
    <rPh sb="4" eb="6">
      <t>フセツ</t>
    </rPh>
    <rPh sb="6" eb="8">
      <t>エンチョウ</t>
    </rPh>
    <phoneticPr fontId="18"/>
  </si>
  <si>
    <t>法定耐用年数を超えた管渠延長（b)</t>
    <rPh sb="0" eb="2">
      <t>ホウテイ</t>
    </rPh>
    <rPh sb="2" eb="4">
      <t>タイヨウ</t>
    </rPh>
    <rPh sb="4" eb="6">
      <t>ネンスウ</t>
    </rPh>
    <rPh sb="7" eb="8">
      <t>コ</t>
    </rPh>
    <rPh sb="10" eb="12">
      <t>カンキョ</t>
    </rPh>
    <rPh sb="12" eb="14">
      <t>エンチョウ</t>
    </rPh>
    <phoneticPr fontId="18"/>
  </si>
  <si>
    <t>1年間の修繕・改良・更新管渠延長（c)</t>
    <rPh sb="1" eb="3">
      <t>ネンカン</t>
    </rPh>
    <rPh sb="4" eb="6">
      <t>シュウゼン</t>
    </rPh>
    <rPh sb="7" eb="9">
      <t>カイリョウ</t>
    </rPh>
    <rPh sb="10" eb="12">
      <t>コウシン</t>
    </rPh>
    <rPh sb="12" eb="14">
      <t>カンキョ</t>
    </rPh>
    <rPh sb="14" eb="16">
      <t>エンチョウ</t>
    </rPh>
    <phoneticPr fontId="18"/>
  </si>
  <si>
    <t>管渠老朽化率（b)/（a)</t>
    <rPh sb="0" eb="2">
      <t>カンキョ</t>
    </rPh>
    <rPh sb="2" eb="5">
      <t>ロウキュウカ</t>
    </rPh>
    <rPh sb="5" eb="6">
      <t>リツ</t>
    </rPh>
    <phoneticPr fontId="18"/>
  </si>
  <si>
    <t>管渠改善率（c)/（a)</t>
    <rPh sb="0" eb="2">
      <t>カンキョ</t>
    </rPh>
    <rPh sb="2" eb="5">
      <t>カイゼンリツ</t>
    </rPh>
    <phoneticPr fontId="18"/>
  </si>
  <si>
    <t>管理運営費</t>
    <rPh sb="0" eb="5">
      <t>カンリウンエイヒ</t>
    </rPh>
    <phoneticPr fontId="18"/>
  </si>
  <si>
    <t>維持管理費</t>
    <rPh sb="0" eb="5">
      <t>イジカンリヒ</t>
    </rPh>
    <phoneticPr fontId="18"/>
  </si>
  <si>
    <t>年間総処理水量（A）</t>
    <rPh sb="0" eb="2">
      <t>ネンカン</t>
    </rPh>
    <rPh sb="2" eb="3">
      <t>ソウ</t>
    </rPh>
    <rPh sb="3" eb="5">
      <t>ショリ</t>
    </rPh>
    <rPh sb="5" eb="7">
      <t>スイリョウ</t>
    </rPh>
    <phoneticPr fontId="18"/>
  </si>
  <si>
    <t>年間雨水処理水量</t>
    <rPh sb="0" eb="2">
      <t>ネンカン</t>
    </rPh>
    <rPh sb="2" eb="4">
      <t>ウスイ</t>
    </rPh>
    <rPh sb="4" eb="8">
      <t>ショリスイリョウ</t>
    </rPh>
    <phoneticPr fontId="18"/>
  </si>
  <si>
    <t>年間不明水量（B）</t>
    <rPh sb="0" eb="2">
      <t>ネンカン</t>
    </rPh>
    <rPh sb="2" eb="4">
      <t>フメイ</t>
    </rPh>
    <rPh sb="4" eb="6">
      <t>スイリョウ</t>
    </rPh>
    <phoneticPr fontId="18"/>
  </si>
  <si>
    <t>（a）－（b）</t>
    <phoneticPr fontId="18"/>
  </si>
  <si>
    <t>経費回収率　（a）/（b）×100</t>
    <rPh sb="0" eb="5">
      <t>ケイヒカイシュウリツ</t>
    </rPh>
    <phoneticPr fontId="18"/>
  </si>
  <si>
    <t>収益的収入（c)</t>
    <rPh sb="0" eb="2">
      <t>シュウエキ</t>
    </rPh>
    <rPh sb="2" eb="5">
      <t>テキシュウニュウ</t>
    </rPh>
    <phoneticPr fontId="1"/>
  </si>
  <si>
    <t>資本的収入（d)</t>
    <rPh sb="0" eb="5">
      <t>シホンテキシュウニュウ</t>
    </rPh>
    <phoneticPr fontId="1"/>
  </si>
  <si>
    <t>職員数</t>
    <rPh sb="0" eb="3">
      <t>ショクインスウ</t>
    </rPh>
    <phoneticPr fontId="18"/>
  </si>
  <si>
    <t>（ha）</t>
    <phoneticPr fontId="18"/>
  </si>
  <si>
    <t>使用料金収入</t>
    <phoneticPr fontId="18"/>
  </si>
  <si>
    <t>雨水処理負担金</t>
    <rPh sb="0" eb="4">
      <t>ウスイショリ</t>
    </rPh>
    <rPh sb="4" eb="7">
      <t>フタンキン</t>
    </rPh>
    <phoneticPr fontId="18"/>
  </si>
  <si>
    <t>企業債利子</t>
    <rPh sb="0" eb="3">
      <t>キギョウサイ</t>
    </rPh>
    <rPh sb="3" eb="5">
      <t>リシ</t>
    </rPh>
    <phoneticPr fontId="18"/>
  </si>
  <si>
    <t>減価償却費</t>
    <rPh sb="0" eb="5">
      <t>ゲンカショウキャクヒ</t>
    </rPh>
    <phoneticPr fontId="18"/>
  </si>
  <si>
    <t>管渠費</t>
    <rPh sb="0" eb="1">
      <t>カン</t>
    </rPh>
    <rPh sb="1" eb="2">
      <t>キョ</t>
    </rPh>
    <rPh sb="2" eb="3">
      <t>ヒ</t>
    </rPh>
    <phoneticPr fontId="18"/>
  </si>
  <si>
    <t>ポンプ場費</t>
    <rPh sb="3" eb="4">
      <t>ジョウ</t>
    </rPh>
    <rPh sb="4" eb="5">
      <t>ヒ</t>
    </rPh>
    <phoneticPr fontId="18"/>
  </si>
  <si>
    <t>処理場費</t>
    <rPh sb="0" eb="3">
      <t>ショリジョウ</t>
    </rPh>
    <rPh sb="3" eb="4">
      <t>ヒ</t>
    </rPh>
    <phoneticPr fontId="18"/>
  </si>
  <si>
    <t>総務・管理費等</t>
    <rPh sb="0" eb="2">
      <t>ソウム</t>
    </rPh>
    <rPh sb="3" eb="7">
      <t>カンリヒトウ</t>
    </rPh>
    <phoneticPr fontId="18"/>
  </si>
  <si>
    <t>汚水処理費</t>
    <rPh sb="0" eb="2">
      <t>オスイ</t>
    </rPh>
    <rPh sb="2" eb="4">
      <t>ショリ</t>
    </rPh>
    <rPh sb="4" eb="5">
      <t>ヒ</t>
    </rPh>
    <phoneticPr fontId="18"/>
  </si>
  <si>
    <t>雨水処理費</t>
    <phoneticPr fontId="18"/>
  </si>
  <si>
    <t>水質規制費</t>
    <rPh sb="0" eb="2">
      <t>スイシツ</t>
    </rPh>
    <rPh sb="2" eb="4">
      <t>キセイ</t>
    </rPh>
    <rPh sb="4" eb="5">
      <t>ヒ</t>
    </rPh>
    <phoneticPr fontId="18"/>
  </si>
  <si>
    <t>水洗便所等普及費</t>
    <rPh sb="0" eb="2">
      <t>スイセン</t>
    </rPh>
    <rPh sb="2" eb="4">
      <t>ベンジョ</t>
    </rPh>
    <rPh sb="4" eb="5">
      <t>トウ</t>
    </rPh>
    <rPh sb="5" eb="7">
      <t>フキュウ</t>
    </rPh>
    <rPh sb="7" eb="8">
      <t>ヒ</t>
    </rPh>
    <phoneticPr fontId="18"/>
  </si>
  <si>
    <t>不明水処理費</t>
    <phoneticPr fontId="18"/>
  </si>
  <si>
    <t>高度処理費</t>
    <phoneticPr fontId="18"/>
  </si>
  <si>
    <t>高資本費対策経費</t>
    <phoneticPr fontId="18"/>
  </si>
  <si>
    <t>分流式下水道に要する経費</t>
    <phoneticPr fontId="18"/>
  </si>
  <si>
    <t>汚水処理原価</t>
    <rPh sb="0" eb="6">
      <t>オスイショリゲンカ</t>
    </rPh>
    <phoneticPr fontId="18"/>
  </si>
  <si>
    <t>合計（b)</t>
    <rPh sb="0" eb="2">
      <t>ゴウケイ</t>
    </rPh>
    <phoneticPr fontId="18"/>
  </si>
  <si>
    <t>合計</t>
    <rPh sb="0" eb="2">
      <t>ゴウケイ</t>
    </rPh>
    <phoneticPr fontId="18"/>
  </si>
  <si>
    <t>収益的収入（a)</t>
    <rPh sb="0" eb="2">
      <t>シュウエキ</t>
    </rPh>
    <rPh sb="2" eb="5">
      <t>テキシュウニュウ</t>
    </rPh>
    <phoneticPr fontId="1"/>
  </si>
  <si>
    <t>他会計特別利益</t>
    <rPh sb="0" eb="1">
      <t>タ</t>
    </rPh>
    <rPh sb="1" eb="3">
      <t>カイケイ</t>
    </rPh>
    <rPh sb="3" eb="7">
      <t>トクベツリエキ</t>
    </rPh>
    <phoneticPr fontId="1"/>
  </si>
  <si>
    <t>資本的収入（b)</t>
    <rPh sb="0" eb="5">
      <t>シホンテキシュウニュウ</t>
    </rPh>
    <phoneticPr fontId="1"/>
  </si>
  <si>
    <t>計（a)＋（b)</t>
    <rPh sb="0" eb="1">
      <t>ケイ</t>
    </rPh>
    <phoneticPr fontId="1"/>
  </si>
  <si>
    <t>収益的収入（a)/（c)</t>
    <phoneticPr fontId="1"/>
  </si>
  <si>
    <t>資本的収入（b)/（d)</t>
    <rPh sb="0" eb="2">
      <t>シホン</t>
    </rPh>
    <rPh sb="2" eb="3">
      <t>テキ</t>
    </rPh>
    <phoneticPr fontId="1"/>
  </si>
  <si>
    <t>損益勘定職員数</t>
    <rPh sb="0" eb="2">
      <t>ソンエキ</t>
    </rPh>
    <rPh sb="2" eb="4">
      <t>カンジョウ</t>
    </rPh>
    <rPh sb="4" eb="7">
      <t>ショクインスウ</t>
    </rPh>
    <phoneticPr fontId="18"/>
  </si>
  <si>
    <t>資本勘定職員数</t>
    <rPh sb="0" eb="2">
      <t>シホン</t>
    </rPh>
    <rPh sb="2" eb="4">
      <t>カンジョウ</t>
    </rPh>
    <rPh sb="4" eb="7">
      <t>ショクインスウ</t>
    </rPh>
    <phoneticPr fontId="18"/>
  </si>
  <si>
    <t>建設投資額</t>
    <rPh sb="0" eb="2">
      <t>ケンセツ</t>
    </rPh>
    <rPh sb="2" eb="4">
      <t>トウシ</t>
    </rPh>
    <rPh sb="4" eb="5">
      <t>ガク</t>
    </rPh>
    <phoneticPr fontId="18"/>
  </si>
  <si>
    <t>企業債</t>
    <rPh sb="0" eb="2">
      <t>キギョウ</t>
    </rPh>
    <rPh sb="2" eb="3">
      <t>サイ</t>
    </rPh>
    <phoneticPr fontId="18"/>
  </si>
  <si>
    <t>経常収益</t>
    <rPh sb="0" eb="2">
      <t>ケイジョウ</t>
    </rPh>
    <rPh sb="2" eb="4">
      <t>シュウエキ</t>
    </rPh>
    <phoneticPr fontId="18"/>
  </si>
  <si>
    <t>国庫（県）補助金</t>
    <phoneticPr fontId="18"/>
  </si>
  <si>
    <t>長期前受金戻入</t>
    <phoneticPr fontId="18"/>
  </si>
  <si>
    <t>特別利益</t>
    <rPh sb="0" eb="4">
      <t>トクベツリエキ</t>
    </rPh>
    <phoneticPr fontId="18"/>
  </si>
  <si>
    <t>経常費用</t>
    <rPh sb="0" eb="2">
      <t>ケイジョウ</t>
    </rPh>
    <rPh sb="2" eb="4">
      <t>ヒヨウ</t>
    </rPh>
    <phoneticPr fontId="18"/>
  </si>
  <si>
    <t>支払利息</t>
    <rPh sb="0" eb="4">
      <t>シハライリソク</t>
    </rPh>
    <phoneticPr fontId="18"/>
  </si>
  <si>
    <t>特別損益</t>
    <rPh sb="0" eb="4">
      <t>トクベツソンエキ</t>
    </rPh>
    <phoneticPr fontId="18"/>
  </si>
  <si>
    <t>純利益</t>
    <rPh sb="0" eb="1">
      <t>ジュン</t>
    </rPh>
    <rPh sb="1" eb="3">
      <t>リエキ</t>
    </rPh>
    <phoneticPr fontId="18"/>
  </si>
  <si>
    <t>累積欠損金</t>
    <rPh sb="0" eb="5">
      <t>ルイセキケッソンキン</t>
    </rPh>
    <phoneticPr fontId="18"/>
  </si>
  <si>
    <t>不良債務</t>
    <rPh sb="0" eb="4">
      <t>フリョウサイム</t>
    </rPh>
    <phoneticPr fontId="18"/>
  </si>
  <si>
    <t>営業収益（a）に対する割合</t>
    <rPh sb="0" eb="2">
      <t>エイギョウ</t>
    </rPh>
    <rPh sb="2" eb="4">
      <t>シュウエキ</t>
    </rPh>
    <rPh sb="8" eb="9">
      <t>タイ</t>
    </rPh>
    <rPh sb="11" eb="13">
      <t>ワリアイ</t>
    </rPh>
    <phoneticPr fontId="18"/>
  </si>
  <si>
    <t>経常損失比率</t>
    <rPh sb="0" eb="2">
      <t>ケイジョウ</t>
    </rPh>
    <rPh sb="2" eb="4">
      <t>ソンシツ</t>
    </rPh>
    <rPh sb="4" eb="6">
      <t>ヒリツ</t>
    </rPh>
    <phoneticPr fontId="18"/>
  </si>
  <si>
    <t>累積欠損金比率</t>
    <rPh sb="0" eb="5">
      <t>ルイセキケッソンキン</t>
    </rPh>
    <rPh sb="5" eb="7">
      <t>ヒリツ</t>
    </rPh>
    <phoneticPr fontId="18"/>
  </si>
  <si>
    <t>不良債務比率</t>
    <rPh sb="0" eb="2">
      <t>フリョウ</t>
    </rPh>
    <rPh sb="2" eb="6">
      <t>サイムヒリツ</t>
    </rPh>
    <phoneticPr fontId="18"/>
  </si>
  <si>
    <t>資本的支出</t>
    <rPh sb="0" eb="3">
      <t>シホンテキ</t>
    </rPh>
    <rPh sb="3" eb="5">
      <t>シシュツ</t>
    </rPh>
    <phoneticPr fontId="18"/>
  </si>
  <si>
    <t>建設改良のための企業債償還金</t>
    <phoneticPr fontId="18"/>
  </si>
  <si>
    <t>同上財源</t>
    <rPh sb="0" eb="4">
      <t>ドウジョウザイゲン</t>
    </rPh>
    <phoneticPr fontId="18"/>
  </si>
  <si>
    <t>企業債</t>
    <phoneticPr fontId="18"/>
  </si>
  <si>
    <t>建設改良のための企業債</t>
    <rPh sb="0" eb="4">
      <t>ケンセツカイリョウ</t>
    </rPh>
    <rPh sb="8" eb="11">
      <t>キギョウサイ</t>
    </rPh>
    <phoneticPr fontId="18"/>
  </si>
  <si>
    <t>（km）</t>
    <phoneticPr fontId="18"/>
  </si>
  <si>
    <t>（注）</t>
    <rPh sb="1" eb="2">
      <t>チュウ</t>
    </rPh>
    <phoneticPr fontId="18"/>
  </si>
  <si>
    <t>1.内部資金＝補填財源合計額－前年度からの繰越工事資金＋固定資産売却代金</t>
    <rPh sb="2" eb="6">
      <t>ナイブシキン</t>
    </rPh>
    <rPh sb="7" eb="11">
      <t>ホテンザイゲン</t>
    </rPh>
    <rPh sb="11" eb="14">
      <t>ゴウケイガク</t>
    </rPh>
    <rPh sb="15" eb="18">
      <t>ゼンネンド</t>
    </rPh>
    <rPh sb="21" eb="23">
      <t>クリコシ</t>
    </rPh>
    <rPh sb="23" eb="27">
      <t>コウジシキン</t>
    </rPh>
    <rPh sb="28" eb="30">
      <t>コテイ</t>
    </rPh>
    <rPh sb="30" eb="32">
      <t>シサン</t>
    </rPh>
    <rPh sb="32" eb="34">
      <t>バイキャク</t>
    </rPh>
    <rPh sb="34" eb="36">
      <t>ダイキン</t>
    </rPh>
    <phoneticPr fontId="18"/>
  </si>
  <si>
    <t>2.外部資金＝資本的支出額－（内部資金＋財源不足額）</t>
    <rPh sb="2" eb="4">
      <t>ガイブ</t>
    </rPh>
    <rPh sb="4" eb="6">
      <t>シキン</t>
    </rPh>
    <rPh sb="7" eb="12">
      <t>シホンテキシシュツ</t>
    </rPh>
    <rPh sb="12" eb="13">
      <t>ガク</t>
    </rPh>
    <rPh sb="15" eb="19">
      <t>ナイブシキン</t>
    </rPh>
    <rPh sb="20" eb="25">
      <t>ザイゲンブソクガク</t>
    </rPh>
    <phoneticPr fontId="18"/>
  </si>
  <si>
    <t>1.管理運営費は、経常費用から、受託工事費、附帯事業費、材料及び不用品売却原価を控除したものである。</t>
    <rPh sb="2" eb="7">
      <t>カンリウンエイヒ</t>
    </rPh>
    <rPh sb="9" eb="11">
      <t>ケイジョウ</t>
    </rPh>
    <rPh sb="11" eb="13">
      <t>ヒヨウ</t>
    </rPh>
    <rPh sb="16" eb="21">
      <t>ジュタクコウジヒ</t>
    </rPh>
    <rPh sb="22" eb="27">
      <t>フタイジギョウヒ</t>
    </rPh>
    <rPh sb="28" eb="30">
      <t>ザイリョウ</t>
    </rPh>
    <rPh sb="30" eb="31">
      <t>オヨ</t>
    </rPh>
    <rPh sb="32" eb="37">
      <t>フヨウヒンバイキャク</t>
    </rPh>
    <rPh sb="37" eb="39">
      <t>ゲンカ</t>
    </rPh>
    <rPh sb="40" eb="42">
      <t>コウジョ</t>
    </rPh>
    <phoneticPr fontId="18"/>
  </si>
  <si>
    <t>2.管理運営費は、流域関連市町村から流域下水道事業に支払われる流域下水道運営費負担金を含む。</t>
    <rPh sb="2" eb="7">
      <t>カンリウンエイヒ</t>
    </rPh>
    <rPh sb="9" eb="16">
      <t>リュウイキカンレンシチョウソン</t>
    </rPh>
    <rPh sb="18" eb="25">
      <t>リュウイキゲスイドウジギョウ</t>
    </rPh>
    <rPh sb="26" eb="28">
      <t>シハラ</t>
    </rPh>
    <rPh sb="31" eb="36">
      <t>リュウイキゲスイドウ</t>
    </rPh>
    <rPh sb="36" eb="38">
      <t>ウンエイ</t>
    </rPh>
    <rPh sb="39" eb="42">
      <t>フタンキン</t>
    </rPh>
    <rPh sb="43" eb="44">
      <t>フク</t>
    </rPh>
    <phoneticPr fontId="18"/>
  </si>
  <si>
    <t>3.法非適用企業の「減価償却費」は企業債元利償還金である。ただし、借換債収入分・資本費平準化債収入分等をもって償還した額及び繰上償還額を控除したものである。</t>
    <rPh sb="2" eb="6">
      <t>ホウヒテキヨウ</t>
    </rPh>
    <rPh sb="6" eb="8">
      <t>キギョウ</t>
    </rPh>
    <rPh sb="10" eb="14">
      <t>ゲンカショウキャク</t>
    </rPh>
    <rPh sb="14" eb="15">
      <t>ヒ</t>
    </rPh>
    <rPh sb="17" eb="20">
      <t>キギョウサイ</t>
    </rPh>
    <rPh sb="20" eb="24">
      <t>ガンリショウカン</t>
    </rPh>
    <rPh sb="24" eb="25">
      <t>キン</t>
    </rPh>
    <rPh sb="33" eb="36">
      <t>カリカエサイ</t>
    </rPh>
    <rPh sb="36" eb="38">
      <t>シュウニュウ</t>
    </rPh>
    <rPh sb="38" eb="39">
      <t>ブン</t>
    </rPh>
    <rPh sb="40" eb="42">
      <t>シホン</t>
    </rPh>
    <rPh sb="42" eb="43">
      <t>ヒ</t>
    </rPh>
    <rPh sb="43" eb="45">
      <t>ヘイジュン</t>
    </rPh>
    <rPh sb="45" eb="46">
      <t>カ</t>
    </rPh>
    <rPh sb="46" eb="47">
      <t>サイ</t>
    </rPh>
    <rPh sb="47" eb="49">
      <t>シュウニュウ</t>
    </rPh>
    <rPh sb="49" eb="50">
      <t>ブン</t>
    </rPh>
    <rPh sb="50" eb="51">
      <t>トウ</t>
    </rPh>
    <rPh sb="55" eb="57">
      <t>ショウカン</t>
    </rPh>
    <rPh sb="59" eb="60">
      <t>ガク</t>
    </rPh>
    <rPh sb="60" eb="61">
      <t>オヨ</t>
    </rPh>
    <rPh sb="62" eb="64">
      <t>クリアゲ</t>
    </rPh>
    <rPh sb="64" eb="66">
      <t>ショウカン</t>
    </rPh>
    <rPh sb="66" eb="67">
      <t>ガク</t>
    </rPh>
    <rPh sb="68" eb="70">
      <t>コウジョ</t>
    </rPh>
    <phoneticPr fontId="18"/>
  </si>
  <si>
    <t>汚水処理費とは、汚水処理に要する経費から繰出基準に基づき他会計が負担すべき額を除いたものである。</t>
    <rPh sb="0" eb="5">
      <t>オスイショリヒ</t>
    </rPh>
    <rPh sb="8" eb="12">
      <t>オスイショリ</t>
    </rPh>
    <rPh sb="13" eb="14">
      <t>ヨウ</t>
    </rPh>
    <rPh sb="16" eb="18">
      <t>ケイヒ</t>
    </rPh>
    <rPh sb="20" eb="22">
      <t>クリダ</t>
    </rPh>
    <rPh sb="22" eb="24">
      <t>キジュン</t>
    </rPh>
    <rPh sb="25" eb="26">
      <t>モト</t>
    </rPh>
    <rPh sb="28" eb="29">
      <t>タ</t>
    </rPh>
    <rPh sb="29" eb="31">
      <t>カイケイ</t>
    </rPh>
    <rPh sb="32" eb="34">
      <t>フタン</t>
    </rPh>
    <rPh sb="37" eb="38">
      <t>ガク</t>
    </rPh>
    <rPh sb="39" eb="40">
      <t>ノゾ</t>
    </rPh>
    <phoneticPr fontId="18"/>
  </si>
  <si>
    <t>1.不明水は、総処理水量から雨水処理水量及び有収水量を除いたものである。</t>
    <rPh sb="2" eb="5">
      <t>フメイスイ</t>
    </rPh>
    <rPh sb="7" eb="10">
      <t>ソウショリ</t>
    </rPh>
    <rPh sb="10" eb="12">
      <t>スイリョウ</t>
    </rPh>
    <rPh sb="14" eb="18">
      <t>ウスイショリ</t>
    </rPh>
    <rPh sb="18" eb="21">
      <t>スイリョウオヨ</t>
    </rPh>
    <rPh sb="22" eb="24">
      <t>ユウシュウ</t>
    </rPh>
    <rPh sb="24" eb="26">
      <t>スイリョウ</t>
    </rPh>
    <rPh sb="27" eb="28">
      <t>ノゾ</t>
    </rPh>
    <phoneticPr fontId="18"/>
  </si>
  <si>
    <t>使用料単価（a)</t>
    <rPh sb="0" eb="3">
      <t>シヨウリョウ</t>
    </rPh>
    <rPh sb="3" eb="5">
      <t>タンカ</t>
    </rPh>
    <phoneticPr fontId="18"/>
  </si>
  <si>
    <t>（円/㎥）</t>
    <rPh sb="1" eb="2">
      <t>エン</t>
    </rPh>
    <phoneticPr fontId="18"/>
  </si>
  <si>
    <t>団体名</t>
    <rPh sb="0" eb="3">
      <t>ダンタイメイ</t>
    </rPh>
    <phoneticPr fontId="18"/>
  </si>
  <si>
    <t>1.使用料単価＝使用料収入÷年間有収水量</t>
    <rPh sb="2" eb="5">
      <t>シヨウリョウ</t>
    </rPh>
    <rPh sb="5" eb="7">
      <t>タンカ</t>
    </rPh>
    <rPh sb="8" eb="11">
      <t>シヨウリョウ</t>
    </rPh>
    <rPh sb="11" eb="13">
      <t>シュウニュウ</t>
    </rPh>
    <rPh sb="14" eb="16">
      <t>ネンカン</t>
    </rPh>
    <rPh sb="16" eb="18">
      <t>ユウシュウ</t>
    </rPh>
    <rPh sb="18" eb="20">
      <t>スイリョウ</t>
    </rPh>
    <phoneticPr fontId="18"/>
  </si>
  <si>
    <t>2.汚水処理原価＝汚水処理費（一般会計が負担すべき経費を除く）÷年間有収水量</t>
    <rPh sb="2" eb="8">
      <t>オスイショリゲンカ</t>
    </rPh>
    <rPh sb="9" eb="14">
      <t>オスイショリヒ</t>
    </rPh>
    <rPh sb="15" eb="19">
      <t>イッパンカイケイ</t>
    </rPh>
    <rPh sb="20" eb="22">
      <t>フタン</t>
    </rPh>
    <rPh sb="25" eb="27">
      <t>ケイヒ</t>
    </rPh>
    <rPh sb="28" eb="29">
      <t>ノゾ</t>
    </rPh>
    <rPh sb="32" eb="34">
      <t>ネンカン</t>
    </rPh>
    <rPh sb="34" eb="38">
      <t>ユウシュウスイリョウ</t>
    </rPh>
    <phoneticPr fontId="18"/>
  </si>
  <si>
    <t>3.経費回収率＝使用料単価÷汚水処理原価</t>
    <rPh sb="2" eb="4">
      <t>ケイヒ</t>
    </rPh>
    <rPh sb="4" eb="6">
      <t>カイシュウ</t>
    </rPh>
    <rPh sb="6" eb="7">
      <t>リツ</t>
    </rPh>
    <rPh sb="8" eb="11">
      <t>シヨウリョウ</t>
    </rPh>
    <rPh sb="11" eb="13">
      <t>タンカ</t>
    </rPh>
    <rPh sb="14" eb="16">
      <t>オスイ</t>
    </rPh>
    <rPh sb="16" eb="18">
      <t>ショリ</t>
    </rPh>
    <rPh sb="18" eb="20">
      <t>ゲンカ</t>
    </rPh>
    <phoneticPr fontId="18"/>
  </si>
  <si>
    <t>収益的収入の負担金は雨水処理費負担金である。</t>
    <rPh sb="0" eb="3">
      <t>シュウエキテキ</t>
    </rPh>
    <rPh sb="3" eb="5">
      <t>シュウニュウ</t>
    </rPh>
    <rPh sb="6" eb="8">
      <t>フタン</t>
    </rPh>
    <rPh sb="8" eb="9">
      <t>キン</t>
    </rPh>
    <rPh sb="10" eb="12">
      <t>ウスイ</t>
    </rPh>
    <rPh sb="12" eb="14">
      <t>ショリ</t>
    </rPh>
    <rPh sb="14" eb="15">
      <t>ヒ</t>
    </rPh>
    <rPh sb="15" eb="17">
      <t>フタン</t>
    </rPh>
    <rPh sb="17" eb="18">
      <t>キン</t>
    </rPh>
    <phoneticPr fontId="18"/>
  </si>
  <si>
    <t>受託工事費</t>
    <rPh sb="0" eb="2">
      <t>ジュタク</t>
    </rPh>
    <rPh sb="2" eb="4">
      <t>コウジ</t>
    </rPh>
    <phoneticPr fontId="18"/>
  </si>
  <si>
    <t>営業収支比率</t>
    <rPh sb="2" eb="4">
      <t>シュウシ</t>
    </rPh>
    <rPh sb="4" eb="6">
      <t>ヒリツ</t>
    </rPh>
    <phoneticPr fontId="18"/>
  </si>
  <si>
    <t>第３表　賃借対照表</t>
    <rPh sb="0" eb="1">
      <t>ダイ</t>
    </rPh>
    <rPh sb="2" eb="3">
      <t>ヒョウ</t>
    </rPh>
    <rPh sb="4" eb="6">
      <t>チンシャク</t>
    </rPh>
    <rPh sb="6" eb="9">
      <t>タイショウヒョウ</t>
    </rPh>
    <phoneticPr fontId="18"/>
  </si>
  <si>
    <t>固定資産</t>
    <rPh sb="0" eb="4">
      <t>コテイシサン</t>
    </rPh>
    <phoneticPr fontId="18"/>
  </si>
  <si>
    <t>流動資産</t>
    <rPh sb="0" eb="4">
      <t>リュウドウシサン</t>
    </rPh>
    <phoneticPr fontId="18"/>
  </si>
  <si>
    <t>繰延資産</t>
    <rPh sb="0" eb="2">
      <t>クリノベ</t>
    </rPh>
    <rPh sb="2" eb="4">
      <t>シサン</t>
    </rPh>
    <phoneticPr fontId="18"/>
  </si>
  <si>
    <t>資産合計</t>
    <rPh sb="0" eb="4">
      <t>シサンゴウケイ</t>
    </rPh>
    <phoneticPr fontId="18"/>
  </si>
  <si>
    <t>固定負債</t>
    <rPh sb="0" eb="4">
      <t>コテイフサイ</t>
    </rPh>
    <phoneticPr fontId="18"/>
  </si>
  <si>
    <t>流動負債</t>
    <rPh sb="0" eb="2">
      <t>リュウドウ</t>
    </rPh>
    <rPh sb="2" eb="4">
      <t>フサイ</t>
    </rPh>
    <phoneticPr fontId="18"/>
  </si>
  <si>
    <t>繰延収益</t>
    <rPh sb="0" eb="2">
      <t>クリノベ</t>
    </rPh>
    <rPh sb="2" eb="4">
      <t>シュウエキ</t>
    </rPh>
    <phoneticPr fontId="18"/>
  </si>
  <si>
    <t>負債合計</t>
    <rPh sb="0" eb="4">
      <t>フサイゴウケイ</t>
    </rPh>
    <phoneticPr fontId="18"/>
  </si>
  <si>
    <t>資本金</t>
    <rPh sb="0" eb="3">
      <t>シホンキン</t>
    </rPh>
    <phoneticPr fontId="18"/>
  </si>
  <si>
    <t>剰余金</t>
    <rPh sb="0" eb="3">
      <t>ジョウヨキン</t>
    </rPh>
    <phoneticPr fontId="18"/>
  </si>
  <si>
    <t>資本剰余金</t>
    <rPh sb="0" eb="5">
      <t>シホンジョウヨキン</t>
    </rPh>
    <phoneticPr fontId="18"/>
  </si>
  <si>
    <t>利益剰余金</t>
    <rPh sb="0" eb="2">
      <t>リエキ</t>
    </rPh>
    <rPh sb="2" eb="5">
      <t>ジョウヨキン</t>
    </rPh>
    <phoneticPr fontId="18"/>
  </si>
  <si>
    <t>その他有価証券評価差額</t>
    <rPh sb="2" eb="3">
      <t>タ</t>
    </rPh>
    <rPh sb="3" eb="7">
      <t>ユウカショウケン</t>
    </rPh>
    <rPh sb="7" eb="11">
      <t>ヒョウカサガク</t>
    </rPh>
    <phoneticPr fontId="18"/>
  </si>
  <si>
    <t>資本合計</t>
    <rPh sb="0" eb="4">
      <t>シホンゴウケイ</t>
    </rPh>
    <phoneticPr fontId="18"/>
  </si>
  <si>
    <t>負債・資本合計</t>
    <rPh sb="0" eb="2">
      <t>フサイ</t>
    </rPh>
    <rPh sb="3" eb="7">
      <t>シホンゴウケイ</t>
    </rPh>
    <phoneticPr fontId="18"/>
  </si>
  <si>
    <t>自己資本構成比率</t>
    <rPh sb="0" eb="4">
      <t>ジコシホン</t>
    </rPh>
    <rPh sb="4" eb="8">
      <t>コウセイヒリツ</t>
    </rPh>
    <phoneticPr fontId="18"/>
  </si>
  <si>
    <t>固定資産構成比率</t>
    <rPh sb="0" eb="2">
      <t>コテイ</t>
    </rPh>
    <rPh sb="2" eb="4">
      <t>シサン</t>
    </rPh>
    <rPh sb="4" eb="8">
      <t>コウセイヒリツ</t>
    </rPh>
    <phoneticPr fontId="18"/>
  </si>
  <si>
    <t>固定負債構成比率</t>
    <rPh sb="0" eb="4">
      <t>コテイフサイ</t>
    </rPh>
    <rPh sb="4" eb="8">
      <t>コウセイヒリツ</t>
    </rPh>
    <phoneticPr fontId="18"/>
  </si>
  <si>
    <t>流動比率</t>
    <rPh sb="0" eb="4">
      <t>リュウドウヒリツ</t>
    </rPh>
    <phoneticPr fontId="18"/>
  </si>
  <si>
    <t>固定比率</t>
    <rPh sb="0" eb="2">
      <t>コテイ</t>
    </rPh>
    <rPh sb="2" eb="4">
      <t>ヒリツ</t>
    </rPh>
    <phoneticPr fontId="18"/>
  </si>
  <si>
    <t>第４表　資本収支</t>
    <rPh sb="0" eb="1">
      <t>ダイ</t>
    </rPh>
    <rPh sb="2" eb="3">
      <t>ヒョウ</t>
    </rPh>
    <rPh sb="4" eb="8">
      <t>シホンシュウシ</t>
    </rPh>
    <phoneticPr fontId="18"/>
  </si>
  <si>
    <t>第５表　管渠の老朽化状況</t>
    <rPh sb="0" eb="1">
      <t>ダイ</t>
    </rPh>
    <rPh sb="2" eb="3">
      <t>ヒョウ</t>
    </rPh>
    <rPh sb="4" eb="6">
      <t>カンキョ</t>
    </rPh>
    <rPh sb="7" eb="10">
      <t>ロウキュウカ</t>
    </rPh>
    <rPh sb="10" eb="12">
      <t>ジョウキョウ</t>
    </rPh>
    <phoneticPr fontId="18"/>
  </si>
  <si>
    <t>第６表　維持管理費及び資本費の状況</t>
    <rPh sb="0" eb="1">
      <t>ダイ</t>
    </rPh>
    <rPh sb="2" eb="3">
      <t>ヒョウ</t>
    </rPh>
    <rPh sb="4" eb="9">
      <t>イジカンリヒ</t>
    </rPh>
    <rPh sb="9" eb="10">
      <t>オヨ</t>
    </rPh>
    <rPh sb="11" eb="13">
      <t>シホン</t>
    </rPh>
    <rPh sb="13" eb="14">
      <t>ヒ</t>
    </rPh>
    <rPh sb="15" eb="17">
      <t>ジョウキョウ</t>
    </rPh>
    <phoneticPr fontId="18"/>
  </si>
  <si>
    <t>第７表　維持管理費の内訳（施設別）</t>
    <rPh sb="0" eb="1">
      <t>ダイ</t>
    </rPh>
    <rPh sb="2" eb="3">
      <t>ヒョウ</t>
    </rPh>
    <rPh sb="4" eb="9">
      <t>イジカンリヒ</t>
    </rPh>
    <rPh sb="10" eb="12">
      <t>ウチワケ</t>
    </rPh>
    <rPh sb="13" eb="16">
      <t>シセツベツ</t>
    </rPh>
    <phoneticPr fontId="18"/>
  </si>
  <si>
    <t>第８表　維持管理費の内訳（経費別）</t>
    <rPh sb="0" eb="1">
      <t>ダイ</t>
    </rPh>
    <rPh sb="2" eb="3">
      <t>ヒョウ</t>
    </rPh>
    <rPh sb="4" eb="9">
      <t>イジカンリヒ</t>
    </rPh>
    <rPh sb="10" eb="12">
      <t>ウチワケ</t>
    </rPh>
    <rPh sb="13" eb="15">
      <t>ケイヒ</t>
    </rPh>
    <rPh sb="15" eb="16">
      <t>ベツ</t>
    </rPh>
    <phoneticPr fontId="18"/>
  </si>
  <si>
    <t>第９表　資本費の内訳</t>
    <rPh sb="0" eb="1">
      <t>ダイ</t>
    </rPh>
    <rPh sb="2" eb="3">
      <t>ヒョウ</t>
    </rPh>
    <rPh sb="4" eb="7">
      <t>シホンヒ</t>
    </rPh>
    <rPh sb="8" eb="10">
      <t>ウチワケ</t>
    </rPh>
    <phoneticPr fontId="18"/>
  </si>
  <si>
    <t>第１１表　損益計算書</t>
    <rPh sb="0" eb="1">
      <t>ダイ</t>
    </rPh>
    <rPh sb="3" eb="4">
      <t>ヒョウ</t>
    </rPh>
    <rPh sb="5" eb="10">
      <t>ソンエキケイサンショ</t>
    </rPh>
    <phoneticPr fontId="18"/>
  </si>
  <si>
    <t>第１２表　他会計からの繰入状況の推移</t>
    <rPh sb="0" eb="1">
      <t>ダイ</t>
    </rPh>
    <rPh sb="3" eb="4">
      <t>ヒョウ</t>
    </rPh>
    <rPh sb="5" eb="6">
      <t>タ</t>
    </rPh>
    <rPh sb="6" eb="8">
      <t>カイケイ</t>
    </rPh>
    <rPh sb="11" eb="13">
      <t>クリイレ</t>
    </rPh>
    <rPh sb="13" eb="15">
      <t>ジョウキョウ</t>
    </rPh>
    <rPh sb="16" eb="18">
      <t>スイイ</t>
    </rPh>
    <phoneticPr fontId="18"/>
  </si>
  <si>
    <t>減価償却費</t>
    <phoneticPr fontId="18"/>
  </si>
  <si>
    <t>企業債利子</t>
    <phoneticPr fontId="18"/>
  </si>
  <si>
    <t>第１０表　不明水</t>
    <rPh sb="0" eb="1">
      <t>ダイ</t>
    </rPh>
    <rPh sb="3" eb="4">
      <t>ヒョウ</t>
    </rPh>
    <rPh sb="5" eb="8">
      <t>フメイスイ</t>
    </rPh>
    <phoneticPr fontId="18"/>
  </si>
  <si>
    <t>第１３表　建設投資及び企業債・国庫（県）補助金</t>
    <rPh sb="0" eb="1">
      <t>ダイ</t>
    </rPh>
    <rPh sb="3" eb="4">
      <t>ヒョウ</t>
    </rPh>
    <rPh sb="5" eb="9">
      <t>ケンセツトウシ</t>
    </rPh>
    <rPh sb="9" eb="10">
      <t>オヨ</t>
    </rPh>
    <rPh sb="11" eb="14">
      <t>キギョウサイ</t>
    </rPh>
    <rPh sb="15" eb="17">
      <t>コッコ</t>
    </rPh>
    <rPh sb="18" eb="19">
      <t>ケン</t>
    </rPh>
    <rPh sb="20" eb="23">
      <t>ホジョキン</t>
    </rPh>
    <phoneticPr fontId="18"/>
  </si>
  <si>
    <t>第１４表　職員数</t>
    <rPh sb="0" eb="1">
      <t>ダイ</t>
    </rPh>
    <rPh sb="3" eb="4">
      <t>ヒョウ</t>
    </rPh>
    <rPh sb="5" eb="8">
      <t>ショクインスウ</t>
    </rPh>
    <phoneticPr fontId="18"/>
  </si>
  <si>
    <t>公共下水道</t>
    <rPh sb="0" eb="5">
      <t>コウキョウゲスイドウ</t>
    </rPh>
    <phoneticPr fontId="18"/>
  </si>
  <si>
    <t>法適用　下水道合計</t>
    <rPh sb="0" eb="1">
      <t>ホウ</t>
    </rPh>
    <rPh sb="1" eb="3">
      <t>テキヨウ</t>
    </rPh>
    <rPh sb="4" eb="5">
      <t>シタ</t>
    </rPh>
    <rPh sb="5" eb="7">
      <t>スイドウ</t>
    </rPh>
    <rPh sb="7" eb="9">
      <t>ゴウケイ</t>
    </rPh>
    <phoneticPr fontId="18"/>
  </si>
  <si>
    <t>特定環境保全
公共下水道</t>
    <rPh sb="0" eb="2">
      <t>トクテイ</t>
    </rPh>
    <rPh sb="2" eb="4">
      <t>カンキョウ</t>
    </rPh>
    <rPh sb="4" eb="6">
      <t>ホゼン</t>
    </rPh>
    <rPh sb="7" eb="9">
      <t>コウキョウ</t>
    </rPh>
    <rPh sb="9" eb="12">
      <t>ゲスイドウ</t>
    </rPh>
    <phoneticPr fontId="18"/>
  </si>
  <si>
    <t>農業集落排水</t>
    <rPh sb="0" eb="2">
      <t>ノウギョウ</t>
    </rPh>
    <rPh sb="2" eb="4">
      <t>シュウラク</t>
    </rPh>
    <rPh sb="4" eb="6">
      <t>ハイスイ</t>
    </rPh>
    <phoneticPr fontId="18"/>
  </si>
  <si>
    <t>漁業集落排水</t>
    <rPh sb="0" eb="2">
      <t>ギョギョウ</t>
    </rPh>
    <rPh sb="2" eb="4">
      <t>シュウラク</t>
    </rPh>
    <rPh sb="4" eb="6">
      <t>ハイスイ</t>
    </rPh>
    <phoneticPr fontId="18"/>
  </si>
  <si>
    <t>小規模集合
排水処理</t>
    <rPh sb="0" eb="3">
      <t>ショウキボ</t>
    </rPh>
    <rPh sb="3" eb="5">
      <t>シュウゴウ</t>
    </rPh>
    <rPh sb="6" eb="8">
      <t>ハイスイ</t>
    </rPh>
    <rPh sb="8" eb="10">
      <t>ショリ</t>
    </rPh>
    <phoneticPr fontId="18"/>
  </si>
  <si>
    <t>特定地域生活
排水処理</t>
    <rPh sb="0" eb="2">
      <t>トクテイ</t>
    </rPh>
    <rPh sb="2" eb="4">
      <t>チイキ</t>
    </rPh>
    <rPh sb="4" eb="6">
      <t>セイカツ</t>
    </rPh>
    <rPh sb="7" eb="9">
      <t>ハイスイ</t>
    </rPh>
    <rPh sb="9" eb="11">
      <t>ショリ</t>
    </rPh>
    <phoneticPr fontId="18"/>
  </si>
  <si>
    <t>個別排水処理</t>
    <rPh sb="0" eb="2">
      <t>コベツ</t>
    </rPh>
    <rPh sb="2" eb="4">
      <t>ハイスイ</t>
    </rPh>
    <rPh sb="4" eb="6">
      <t>ショリ</t>
    </rPh>
    <phoneticPr fontId="18"/>
  </si>
  <si>
    <t>下水道合計</t>
    <rPh sb="0" eb="3">
      <t>ゲスイドウ</t>
    </rPh>
    <rPh sb="3" eb="5">
      <t>ゴウケイ</t>
    </rPh>
    <phoneticPr fontId="18"/>
  </si>
  <si>
    <t>総収益</t>
    <rPh sb="0" eb="3">
      <t>ソウシュウエキ</t>
    </rPh>
    <phoneticPr fontId="1"/>
  </si>
  <si>
    <t>営業収益</t>
    <phoneticPr fontId="18"/>
  </si>
  <si>
    <t>営業収益（受講時収益を除く）（a）</t>
    <phoneticPr fontId="18"/>
  </si>
  <si>
    <t>汚水処理にかかる企業債利子（公表しない）</t>
    <rPh sb="0" eb="4">
      <t>オスイショリ</t>
    </rPh>
    <rPh sb="8" eb="10">
      <t>キギョウ</t>
    </rPh>
    <rPh sb="10" eb="11">
      <t>サイ</t>
    </rPh>
    <rPh sb="11" eb="13">
      <t>リシ</t>
    </rPh>
    <rPh sb="14" eb="16">
      <t>コウヒョウ</t>
    </rPh>
    <phoneticPr fontId="18"/>
  </si>
  <si>
    <t>汚水処理にかかる減価償却費（公表しない）</t>
    <rPh sb="0" eb="4">
      <t>オスイショリ</t>
    </rPh>
    <rPh sb="8" eb="13">
      <t>ゲンカショウキャクヒ</t>
    </rPh>
    <rPh sb="14" eb="16">
      <t>コウヒョウ</t>
    </rPh>
    <phoneticPr fontId="18"/>
  </si>
  <si>
    <t>林業集落排水</t>
    <rPh sb="0" eb="2">
      <t>リンギョウ</t>
    </rPh>
    <rPh sb="2" eb="4">
      <t>シュウラク</t>
    </rPh>
    <rPh sb="4" eb="6">
      <t>ハイスイ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</si>
</sst>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23" x14ac:knownFonts="1">
    <font>
      <sz val="11"/>
      <color theme="1"/>
      <name val="ＭＳ Ｐゴシック"/>
      <family val="2"/>
      <charset val="128"/>
    </font>
    <font>
      <sz val="11"/>
      <color theme="1"/>
      <name val="ＭＳ Ｐゴシック"/>
      <family val="2"/>
      <charset val="128"/>
    </font>
    <font>
      <b/>
      <sz val="18"/>
      <color theme="3"/>
      <name val="ＭＳ Ｐゴシック"/>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2"/>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0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xf numFmtId="0" fontId="19" fillId="0" borderId="0"/>
    <xf numFmtId="38" fontId="1" fillId="0" borderId="0" applyFont="0" applyFill="0" applyBorder="0" applyAlignment="0" applyProtection="0">
      <alignment vertical="center"/>
    </xf>
    <xf numFmtId="9" fontId="19" fillId="0" borderId="0" applyFont="0" applyFill="0" applyBorder="0" applyAlignment="0" applyProtection="0"/>
    <xf numFmtId="9" fontId="1" fillId="0" borderId="0" applyFont="0" applyFill="0" applyBorder="0" applyAlignment="0" applyProtection="0">
      <alignment vertical="center"/>
    </xf>
  </cellStyleXfs>
  <cellXfs count="150">
    <xf numFmtId="0" fontId="0" fillId="0" borderId="0" xfId="0">
      <alignment vertical="center"/>
    </xf>
    <xf numFmtId="38" fontId="21" fillId="33" borderId="10" xfId="44" applyFont="1" applyFill="1" applyBorder="1" applyAlignment="1">
      <alignment horizontal="distributed" justifyLastLine="1"/>
    </xf>
    <xf numFmtId="38" fontId="19" fillId="0" borderId="0" xfId="44" applyFont="1" applyFill="1" applyBorder="1" applyAlignment="1">
      <alignment vertical="center"/>
    </xf>
    <xf numFmtId="0" fontId="22" fillId="0" borderId="0" xfId="0" applyFont="1">
      <alignment vertical="center"/>
    </xf>
    <xf numFmtId="38" fontId="22" fillId="0" borderId="0" xfId="44" applyFont="1">
      <alignment vertical="center"/>
    </xf>
    <xf numFmtId="38" fontId="22" fillId="0" borderId="0" xfId="44" applyFont="1" applyAlignment="1">
      <alignment horizontal="right" vertical="center"/>
    </xf>
    <xf numFmtId="38" fontId="22" fillId="0" borderId="12" xfId="44" applyFont="1" applyBorder="1" applyAlignment="1">
      <alignment horizontal="left"/>
    </xf>
    <xf numFmtId="38" fontId="22" fillId="0" borderId="19" xfId="44" applyFont="1" applyBorder="1" applyAlignment="1">
      <alignment horizontal="left" vertical="center"/>
    </xf>
    <xf numFmtId="38" fontId="22" fillId="0" borderId="19" xfId="44" applyFont="1" applyBorder="1" applyAlignment="1">
      <alignment horizontal="right" vertical="center"/>
    </xf>
    <xf numFmtId="38" fontId="22" fillId="0" borderId="11" xfId="44" applyFont="1" applyBorder="1" applyAlignment="1">
      <alignment horizontal="right" vertical="top"/>
    </xf>
    <xf numFmtId="38" fontId="22" fillId="0" borderId="10" xfId="44" applyFont="1" applyBorder="1">
      <alignment vertical="center"/>
    </xf>
    <xf numFmtId="38" fontId="22" fillId="0" borderId="10" xfId="44" applyFont="1" applyBorder="1" applyAlignment="1">
      <alignment horizontal="right" vertical="center"/>
    </xf>
    <xf numFmtId="38" fontId="22" fillId="0" borderId="13" xfId="44" applyFont="1" applyBorder="1" applyAlignment="1">
      <alignment horizontal="right" vertical="center"/>
    </xf>
    <xf numFmtId="38" fontId="22" fillId="0" borderId="25" xfId="44" applyFont="1" applyBorder="1" applyAlignment="1">
      <alignment horizontal="right" vertical="center"/>
    </xf>
    <xf numFmtId="38" fontId="22" fillId="0" borderId="15" xfId="44" applyFont="1" applyBorder="1" applyAlignment="1">
      <alignment horizontal="right" vertical="center"/>
    </xf>
    <xf numFmtId="38" fontId="22" fillId="0" borderId="13" xfId="44" applyFont="1" applyBorder="1">
      <alignment vertical="center"/>
    </xf>
    <xf numFmtId="38" fontId="22" fillId="0" borderId="17" xfId="44" applyFont="1" applyBorder="1" applyAlignment="1">
      <alignment horizontal="right" vertical="center"/>
    </xf>
    <xf numFmtId="38" fontId="22" fillId="0" borderId="17" xfId="44" applyFont="1" applyBorder="1">
      <alignment vertical="center"/>
    </xf>
    <xf numFmtId="38" fontId="22" fillId="0" borderId="15" xfId="44" applyFont="1" applyBorder="1">
      <alignment vertical="center"/>
    </xf>
    <xf numFmtId="38" fontId="22" fillId="0" borderId="24" xfId="44" applyFont="1" applyBorder="1">
      <alignment vertical="center"/>
    </xf>
    <xf numFmtId="38" fontId="22" fillId="0" borderId="0" xfId="44" applyFont="1" applyBorder="1">
      <alignment vertical="center"/>
    </xf>
    <xf numFmtId="38" fontId="22" fillId="0" borderId="21" xfId="44" applyFont="1" applyBorder="1">
      <alignment vertical="center"/>
    </xf>
    <xf numFmtId="38" fontId="22" fillId="0" borderId="23" xfId="44" applyFont="1" applyBorder="1">
      <alignment vertical="center"/>
    </xf>
    <xf numFmtId="0" fontId="22" fillId="0" borderId="17" xfId="0" applyFont="1" applyBorder="1" applyAlignment="1">
      <alignment horizontal="right" vertical="center"/>
    </xf>
    <xf numFmtId="176" fontId="22" fillId="0" borderId="17" xfId="44" applyNumberFormat="1" applyFont="1" applyBorder="1">
      <alignment vertical="center"/>
    </xf>
    <xf numFmtId="176" fontId="22" fillId="0" borderId="15" xfId="44" applyNumberFormat="1" applyFont="1" applyBorder="1">
      <alignment vertical="center"/>
    </xf>
    <xf numFmtId="176" fontId="22" fillId="0" borderId="13" xfId="44" applyNumberFormat="1" applyFont="1" applyBorder="1">
      <alignment vertical="center"/>
    </xf>
    <xf numFmtId="38" fontId="19" fillId="0" borderId="24" xfId="44" applyFont="1" applyBorder="1" applyAlignment="1">
      <alignment vertical="center"/>
    </xf>
    <xf numFmtId="38" fontId="22" fillId="0" borderId="0" xfId="44" applyFont="1" applyBorder="1" applyAlignment="1">
      <alignment vertical="center"/>
    </xf>
    <xf numFmtId="38" fontId="22" fillId="0" borderId="22" xfId="44" applyFont="1" applyBorder="1">
      <alignment vertical="center"/>
    </xf>
    <xf numFmtId="38" fontId="22" fillId="0" borderId="16" xfId="44" applyFont="1" applyBorder="1">
      <alignment vertical="center"/>
    </xf>
    <xf numFmtId="38" fontId="22" fillId="0" borderId="12" xfId="44" applyFont="1" applyFill="1" applyBorder="1">
      <alignment vertical="center"/>
    </xf>
    <xf numFmtId="38" fontId="22" fillId="0" borderId="19" xfId="44" applyFont="1" applyFill="1" applyBorder="1">
      <alignment vertical="center"/>
    </xf>
    <xf numFmtId="38" fontId="22" fillId="0" borderId="11" xfId="44" applyFont="1" applyFill="1" applyBorder="1">
      <alignment vertical="center"/>
    </xf>
    <xf numFmtId="0" fontId="22" fillId="0" borderId="0" xfId="0" applyFont="1" applyAlignment="1">
      <alignment horizontal="right" vertical="center"/>
    </xf>
    <xf numFmtId="38" fontId="22" fillId="0" borderId="14" xfId="44" applyFont="1" applyBorder="1">
      <alignment vertical="center"/>
    </xf>
    <xf numFmtId="38" fontId="22" fillId="0" borderId="18" xfId="44" applyFont="1" applyBorder="1">
      <alignment vertical="center"/>
    </xf>
    <xf numFmtId="38" fontId="22" fillId="0" borderId="20" xfId="44" applyFont="1" applyBorder="1">
      <alignment vertical="center"/>
    </xf>
    <xf numFmtId="38" fontId="22" fillId="0" borderId="0" xfId="44" applyFont="1" applyBorder="1" applyAlignment="1">
      <alignment horizontal="right" vertical="center"/>
    </xf>
    <xf numFmtId="0" fontId="22" fillId="0" borderId="19" xfId="0" applyFont="1" applyBorder="1">
      <alignment vertical="center"/>
    </xf>
    <xf numFmtId="0" fontId="22" fillId="0" borderId="19" xfId="0" applyFont="1" applyBorder="1" applyAlignment="1">
      <alignment horizontal="right" vertical="center"/>
    </xf>
    <xf numFmtId="38" fontId="22" fillId="0" borderId="19" xfId="44" applyFont="1" applyBorder="1">
      <alignment vertical="center"/>
    </xf>
    <xf numFmtId="0" fontId="22" fillId="0" borderId="22" xfId="0" applyFont="1" applyBorder="1" applyAlignment="1">
      <alignment horizontal="right" vertical="center"/>
    </xf>
    <xf numFmtId="0" fontId="22" fillId="0" borderId="22" xfId="0" applyFont="1" applyBorder="1">
      <alignment vertical="center"/>
    </xf>
    <xf numFmtId="38" fontId="19" fillId="0" borderId="17" xfId="44" applyFont="1" applyBorder="1" applyAlignment="1">
      <alignment horizontal="right" vertical="center"/>
    </xf>
    <xf numFmtId="38" fontId="22" fillId="0" borderId="22" xfId="44" applyFont="1" applyBorder="1" applyAlignment="1">
      <alignment horizontal="right" vertical="center"/>
    </xf>
    <xf numFmtId="38" fontId="22" fillId="0" borderId="12" xfId="44" applyFont="1" applyBorder="1">
      <alignment vertical="center"/>
    </xf>
    <xf numFmtId="38" fontId="22" fillId="0" borderId="11" xfId="44" applyFont="1" applyBorder="1">
      <alignment vertical="center"/>
    </xf>
    <xf numFmtId="40" fontId="22" fillId="0" borderId="10" xfId="44" applyNumberFormat="1" applyFont="1" applyBorder="1">
      <alignment vertical="center"/>
    </xf>
    <xf numFmtId="40" fontId="22" fillId="0" borderId="13" xfId="44" applyNumberFormat="1" applyFont="1" applyBorder="1">
      <alignment vertical="center"/>
    </xf>
    <xf numFmtId="40" fontId="22" fillId="0" borderId="17" xfId="44" applyNumberFormat="1" applyFont="1" applyBorder="1">
      <alignment vertical="center"/>
    </xf>
    <xf numFmtId="40" fontId="22" fillId="0" borderId="15" xfId="44" applyNumberFormat="1" applyFont="1" applyBorder="1">
      <alignment vertical="center"/>
    </xf>
    <xf numFmtId="176" fontId="22" fillId="0" borderId="10" xfId="44" applyNumberFormat="1" applyFont="1" applyBorder="1">
      <alignment vertical="center"/>
    </xf>
    <xf numFmtId="176" fontId="22" fillId="0" borderId="0" xfId="44" applyNumberFormat="1" applyFont="1" applyBorder="1">
      <alignment vertical="center"/>
    </xf>
    <xf numFmtId="38" fontId="22" fillId="0" borderId="15" xfId="44" applyFont="1" applyFill="1" applyBorder="1" applyAlignment="1">
      <alignment horizontal="right" vertical="center"/>
    </xf>
    <xf numFmtId="38" fontId="22" fillId="0" borderId="15" xfId="44" applyFont="1" applyFill="1" applyBorder="1">
      <alignment vertical="center"/>
    </xf>
    <xf numFmtId="38" fontId="22" fillId="0" borderId="14" xfId="44" applyFont="1" applyFill="1" applyBorder="1">
      <alignment vertical="center"/>
    </xf>
    <xf numFmtId="38" fontId="22" fillId="0" borderId="18" xfId="44" applyFont="1" applyFill="1" applyBorder="1">
      <alignment vertical="center"/>
    </xf>
    <xf numFmtId="38" fontId="22" fillId="0" borderId="20" xfId="44" applyFont="1" applyFill="1" applyBorder="1">
      <alignment vertical="center"/>
    </xf>
    <xf numFmtId="38" fontId="22" fillId="0" borderId="13" xfId="44" applyFont="1" applyFill="1" applyBorder="1" applyAlignment="1">
      <alignment horizontal="right" vertical="center"/>
    </xf>
    <xf numFmtId="38" fontId="22" fillId="0" borderId="13" xfId="44" applyFont="1" applyFill="1" applyBorder="1">
      <alignment vertical="center"/>
    </xf>
    <xf numFmtId="38" fontId="22" fillId="0" borderId="23" xfId="44" applyFont="1" applyFill="1" applyBorder="1">
      <alignment vertical="center"/>
    </xf>
    <xf numFmtId="38" fontId="22" fillId="0" borderId="22" xfId="44" applyFont="1" applyFill="1" applyBorder="1">
      <alignment vertical="center"/>
    </xf>
    <xf numFmtId="38" fontId="22" fillId="0" borderId="16" xfId="44" applyFont="1" applyFill="1" applyBorder="1">
      <alignment vertical="center"/>
    </xf>
    <xf numFmtId="176" fontId="22" fillId="0" borderId="13" xfId="44" applyNumberFormat="1" applyFont="1" applyFill="1" applyBorder="1">
      <alignment vertical="center"/>
    </xf>
    <xf numFmtId="176" fontId="22" fillId="0" borderId="15" xfId="44" applyNumberFormat="1" applyFont="1" applyFill="1" applyBorder="1">
      <alignment vertical="center"/>
    </xf>
    <xf numFmtId="38" fontId="22" fillId="0" borderId="24" xfId="44" applyFont="1" applyFill="1" applyBorder="1">
      <alignment vertical="center"/>
    </xf>
    <xf numFmtId="38" fontId="22" fillId="0" borderId="0" xfId="44" applyFont="1" applyFill="1" applyBorder="1">
      <alignment vertical="center"/>
    </xf>
    <xf numFmtId="38" fontId="22" fillId="0" borderId="21" xfId="44" applyFont="1" applyFill="1" applyBorder="1">
      <alignment vertical="center"/>
    </xf>
    <xf numFmtId="38" fontId="22" fillId="0" borderId="17" xfId="44" applyFont="1" applyFill="1" applyBorder="1" applyAlignment="1">
      <alignment horizontal="right" vertical="center"/>
    </xf>
    <xf numFmtId="38" fontId="22" fillId="0" borderId="17" xfId="44" applyFont="1" applyFill="1" applyBorder="1">
      <alignment vertical="center"/>
    </xf>
    <xf numFmtId="176" fontId="22" fillId="0" borderId="17" xfId="44" applyNumberFormat="1" applyFont="1" applyFill="1" applyBorder="1">
      <alignment vertical="center"/>
    </xf>
    <xf numFmtId="177" fontId="0" fillId="0" borderId="17" xfId="46" applyNumberFormat="1" applyFont="1" applyFill="1" applyBorder="1">
      <alignment vertical="center"/>
    </xf>
    <xf numFmtId="40" fontId="22" fillId="0" borderId="10" xfId="44" applyNumberFormat="1" applyFont="1" applyFill="1" applyBorder="1">
      <alignment vertical="center"/>
    </xf>
    <xf numFmtId="40" fontId="22" fillId="0" borderId="13" xfId="44" applyNumberFormat="1" applyFont="1" applyFill="1" applyBorder="1">
      <alignment vertical="center"/>
    </xf>
    <xf numFmtId="40" fontId="22" fillId="0" borderId="17" xfId="44" applyNumberFormat="1" applyFont="1" applyFill="1" applyBorder="1">
      <alignment vertical="center"/>
    </xf>
    <xf numFmtId="38" fontId="22" fillId="35" borderId="17" xfId="44" applyFont="1" applyFill="1" applyBorder="1">
      <alignment vertical="center"/>
    </xf>
    <xf numFmtId="176" fontId="22" fillId="0" borderId="10" xfId="44" applyNumberFormat="1" applyFont="1" applyFill="1" applyBorder="1">
      <alignment vertical="center"/>
    </xf>
    <xf numFmtId="40" fontId="22" fillId="0" borderId="15" xfId="44" applyNumberFormat="1" applyFont="1" applyFill="1" applyBorder="1">
      <alignment vertical="center"/>
    </xf>
    <xf numFmtId="0" fontId="0" fillId="35" borderId="0" xfId="0" applyFill="1">
      <alignment vertical="center"/>
    </xf>
    <xf numFmtId="38" fontId="22" fillId="34" borderId="10" xfId="44" applyFont="1" applyFill="1" applyBorder="1" applyAlignment="1">
      <alignment horizontal="right" vertical="center"/>
    </xf>
    <xf numFmtId="38" fontId="22" fillId="34" borderId="10" xfId="44" applyFont="1" applyFill="1" applyBorder="1">
      <alignment vertical="center"/>
    </xf>
    <xf numFmtId="176" fontId="22" fillId="34" borderId="15" xfId="44" applyNumberFormat="1" applyFont="1" applyFill="1" applyBorder="1">
      <alignment vertical="center"/>
    </xf>
    <xf numFmtId="38" fontId="22" fillId="35" borderId="0" xfId="44" applyFont="1" applyFill="1" applyBorder="1">
      <alignment vertical="center"/>
    </xf>
    <xf numFmtId="38" fontId="22" fillId="35" borderId="21" xfId="44" applyFont="1" applyFill="1" applyBorder="1">
      <alignment vertical="center"/>
    </xf>
    <xf numFmtId="38" fontId="22" fillId="35" borderId="17" xfId="44" applyFont="1" applyFill="1" applyBorder="1" applyAlignment="1">
      <alignment horizontal="right" vertical="center"/>
    </xf>
    <xf numFmtId="38" fontId="21" fillId="0" borderId="10" xfId="44" applyFont="1" applyFill="1" applyBorder="1" applyAlignment="1">
      <alignment horizontal="distributed" justifyLastLine="1"/>
    </xf>
    <xf numFmtId="38" fontId="21" fillId="0" borderId="10" xfId="44" applyFont="1" applyFill="1" applyBorder="1" applyAlignment="1">
      <alignment horizontal="distributed" wrapText="1" justifyLastLine="1"/>
    </xf>
    <xf numFmtId="38" fontId="19" fillId="0" borderId="24" xfId="44" applyFont="1" applyBorder="1" applyAlignment="1">
      <alignment vertical="center"/>
    </xf>
    <xf numFmtId="38" fontId="19" fillId="0" borderId="0" xfId="44" applyFont="1" applyBorder="1" applyAlignment="1">
      <alignment vertical="center"/>
    </xf>
    <xf numFmtId="38" fontId="19" fillId="0" borderId="21" xfId="44" applyFont="1" applyBorder="1" applyAlignment="1">
      <alignment vertical="center"/>
    </xf>
    <xf numFmtId="38" fontId="19" fillId="0" borderId="23" xfId="44" applyFont="1" applyBorder="1" applyAlignment="1">
      <alignment vertical="center"/>
    </xf>
    <xf numFmtId="38" fontId="19" fillId="0" borderId="22" xfId="44" applyFont="1" applyBorder="1" applyAlignment="1">
      <alignment vertical="center"/>
    </xf>
    <xf numFmtId="38" fontId="19" fillId="0" borderId="16" xfId="44" applyFont="1" applyBorder="1" applyAlignment="1">
      <alignment vertical="center"/>
    </xf>
    <xf numFmtId="38" fontId="22" fillId="0" borderId="0" xfId="44" applyFont="1" applyBorder="1">
      <alignment vertical="center"/>
    </xf>
    <xf numFmtId="38" fontId="22" fillId="0" borderId="21" xfId="44" applyFont="1" applyBorder="1">
      <alignment vertical="center"/>
    </xf>
    <xf numFmtId="38" fontId="22" fillId="34" borderId="12" xfId="44" applyFont="1" applyFill="1" applyBorder="1" applyAlignment="1">
      <alignment horizontal="center" vertical="center"/>
    </xf>
    <xf numFmtId="38" fontId="22" fillId="34" borderId="19" xfId="44" applyFont="1" applyFill="1" applyBorder="1" applyAlignment="1">
      <alignment horizontal="center" vertical="center"/>
    </xf>
    <xf numFmtId="38" fontId="22" fillId="34" borderId="11" xfId="44" applyFont="1" applyFill="1" applyBorder="1" applyAlignment="1">
      <alignment horizontal="center" vertical="center"/>
    </xf>
    <xf numFmtId="38" fontId="22" fillId="0" borderId="0" xfId="44" applyFont="1" applyBorder="1" applyAlignment="1">
      <alignment vertical="center"/>
    </xf>
    <xf numFmtId="38" fontId="22" fillId="0" borderId="21" xfId="44" applyFont="1" applyBorder="1" applyAlignment="1">
      <alignment vertical="center"/>
    </xf>
    <xf numFmtId="38" fontId="22" fillId="0" borderId="18" xfId="44" applyFont="1" applyBorder="1" applyAlignment="1">
      <alignment vertical="center"/>
    </xf>
    <xf numFmtId="38" fontId="22" fillId="0" borderId="20" xfId="44" applyFont="1" applyBorder="1" applyAlignment="1">
      <alignment vertical="center"/>
    </xf>
    <xf numFmtId="38" fontId="19" fillId="0" borderId="24" xfId="44" applyFont="1" applyBorder="1">
      <alignment vertical="center"/>
    </xf>
    <xf numFmtId="38" fontId="19" fillId="0" borderId="0" xfId="44" applyFont="1" applyBorder="1">
      <alignment vertical="center"/>
    </xf>
    <xf numFmtId="38" fontId="19" fillId="0" borderId="21" xfId="44" applyFont="1" applyBorder="1">
      <alignment vertical="center"/>
    </xf>
    <xf numFmtId="0" fontId="22" fillId="0" borderId="0" xfId="0" applyFont="1">
      <alignment vertical="center"/>
    </xf>
    <xf numFmtId="0" fontId="19" fillId="0" borderId="21" xfId="0" applyFont="1" applyBorder="1">
      <alignment vertical="center"/>
    </xf>
    <xf numFmtId="38" fontId="19" fillId="0" borderId="14" xfId="42" applyFont="1" applyFill="1" applyBorder="1" applyAlignment="1">
      <alignment vertical="center"/>
    </xf>
    <xf numFmtId="38" fontId="19" fillId="0" borderId="18" xfId="42" applyFont="1" applyFill="1" applyBorder="1" applyAlignment="1">
      <alignment vertical="center"/>
    </xf>
    <xf numFmtId="38" fontId="19" fillId="0" borderId="20" xfId="42" applyFont="1" applyFill="1" applyBorder="1" applyAlignment="1">
      <alignment vertical="center"/>
    </xf>
    <xf numFmtId="38" fontId="22" fillId="0" borderId="23" xfId="44" applyFont="1" applyBorder="1">
      <alignment vertical="center"/>
    </xf>
    <xf numFmtId="38" fontId="22" fillId="0" borderId="22" xfId="44" applyFont="1" applyBorder="1">
      <alignment vertical="center"/>
    </xf>
    <xf numFmtId="38" fontId="22" fillId="0" borderId="16" xfId="44" applyFont="1" applyBorder="1">
      <alignment vertical="center"/>
    </xf>
    <xf numFmtId="38" fontId="22" fillId="0" borderId="13" xfId="44" applyFont="1" applyBorder="1" applyAlignment="1">
      <alignment horizontal="center" vertical="center" textRotation="255"/>
    </xf>
    <xf numFmtId="38" fontId="22" fillId="0" borderId="17" xfId="44" applyFont="1" applyBorder="1" applyAlignment="1">
      <alignment horizontal="center" vertical="center" textRotation="255"/>
    </xf>
    <xf numFmtId="38" fontId="22" fillId="0" borderId="15" xfId="44" applyFont="1" applyBorder="1" applyAlignment="1">
      <alignment horizontal="center" vertical="center" textRotation="255"/>
    </xf>
    <xf numFmtId="38" fontId="22" fillId="0" borderId="24" xfId="44" applyFont="1" applyBorder="1">
      <alignment vertical="center"/>
    </xf>
    <xf numFmtId="38" fontId="22" fillId="0" borderId="14" xfId="44" applyFont="1" applyBorder="1">
      <alignment vertical="center"/>
    </xf>
    <xf numFmtId="38" fontId="22" fillId="0" borderId="18" xfId="44" applyFont="1" applyBorder="1">
      <alignment vertical="center"/>
    </xf>
    <xf numFmtId="38" fontId="22" fillId="0" borderId="20" xfId="44" applyFont="1" applyBorder="1">
      <alignment vertical="center"/>
    </xf>
    <xf numFmtId="38" fontId="22" fillId="0" borderId="12" xfId="44" applyFont="1" applyBorder="1" applyAlignment="1">
      <alignment horizontal="center" vertical="center"/>
    </xf>
    <xf numFmtId="38" fontId="22" fillId="0" borderId="19" xfId="44" applyFont="1" applyBorder="1" applyAlignment="1">
      <alignment horizontal="center" vertical="center"/>
    </xf>
    <xf numFmtId="38" fontId="22" fillId="0" borderId="11" xfId="44" applyFont="1" applyBorder="1" applyAlignment="1">
      <alignment horizontal="center" vertical="center"/>
    </xf>
    <xf numFmtId="38" fontId="22" fillId="0" borderId="0" xfId="44" applyFont="1" applyFill="1" applyBorder="1">
      <alignment vertical="center"/>
    </xf>
    <xf numFmtId="38" fontId="22" fillId="0" borderId="21" xfId="44" applyFont="1" applyFill="1" applyBorder="1">
      <alignment vertical="center"/>
    </xf>
    <xf numFmtId="38" fontId="22" fillId="0" borderId="22" xfId="44" applyFont="1" applyFill="1" applyBorder="1">
      <alignment vertical="center"/>
    </xf>
    <xf numFmtId="38" fontId="22" fillId="0" borderId="16" xfId="44" applyFont="1" applyFill="1" applyBorder="1">
      <alignment vertical="center"/>
    </xf>
    <xf numFmtId="38" fontId="22" fillId="34" borderId="10" xfId="44" applyFont="1" applyFill="1" applyBorder="1" applyAlignment="1">
      <alignment horizontal="center" vertical="center"/>
    </xf>
    <xf numFmtId="38" fontId="22" fillId="0" borderId="13" xfId="44" applyFont="1" applyBorder="1">
      <alignment vertical="center"/>
    </xf>
    <xf numFmtId="38" fontId="22" fillId="0" borderId="10" xfId="44" applyFont="1" applyBorder="1" applyAlignment="1">
      <alignment horizontal="center" vertical="center" textRotation="255"/>
    </xf>
    <xf numFmtId="38" fontId="22" fillId="0" borderId="14" xfId="44" applyFont="1" applyFill="1" applyBorder="1">
      <alignment vertical="center"/>
    </xf>
    <xf numFmtId="38" fontId="22" fillId="0" borderId="18" xfId="44" applyFont="1" applyFill="1" applyBorder="1">
      <alignment vertical="center"/>
    </xf>
    <xf numFmtId="38" fontId="22" fillId="0" borderId="20" xfId="44" applyFont="1" applyFill="1" applyBorder="1">
      <alignment vertical="center"/>
    </xf>
    <xf numFmtId="38" fontId="22" fillId="0" borderId="24" xfId="44" applyFont="1" applyFill="1" applyBorder="1">
      <alignment vertical="center"/>
    </xf>
    <xf numFmtId="38" fontId="22" fillId="0" borderId="23" xfId="44" applyFont="1" applyFill="1" applyBorder="1">
      <alignment vertical="center"/>
    </xf>
    <xf numFmtId="38" fontId="22" fillId="0" borderId="13" xfId="44" applyFont="1" applyFill="1" applyBorder="1">
      <alignment vertical="center"/>
    </xf>
    <xf numFmtId="38" fontId="22" fillId="0" borderId="15" xfId="44" applyFont="1" applyFill="1" applyBorder="1">
      <alignment vertical="center"/>
    </xf>
    <xf numFmtId="38" fontId="19" fillId="0" borderId="23" xfId="44" applyFont="1" applyFill="1" applyBorder="1" applyAlignment="1">
      <alignment vertical="center"/>
    </xf>
    <xf numFmtId="38" fontId="19" fillId="0" borderId="22" xfId="44" applyFont="1" applyFill="1" applyBorder="1" applyAlignment="1">
      <alignment vertical="center"/>
    </xf>
    <xf numFmtId="38" fontId="19" fillId="0" borderId="16" xfId="44" applyFont="1" applyFill="1" applyBorder="1" applyAlignment="1">
      <alignment vertical="center"/>
    </xf>
    <xf numFmtId="38" fontId="22" fillId="0" borderId="14" xfId="44" applyFont="1" applyBorder="1" applyAlignment="1">
      <alignment vertical="center" wrapText="1"/>
    </xf>
    <xf numFmtId="38" fontId="22" fillId="0" borderId="18" xfId="44" applyFont="1" applyBorder="1" applyAlignment="1">
      <alignment vertical="center" wrapText="1"/>
    </xf>
    <xf numFmtId="38" fontId="22" fillId="0" borderId="24" xfId="44" applyFont="1" applyBorder="1" applyAlignment="1">
      <alignment vertical="center" wrapText="1"/>
    </xf>
    <xf numFmtId="38" fontId="22" fillId="0" borderId="0" xfId="44" applyFont="1" applyBorder="1" applyAlignment="1">
      <alignment vertical="center" wrapText="1"/>
    </xf>
    <xf numFmtId="38" fontId="22" fillId="0" borderId="10" xfId="44" applyFont="1" applyBorder="1" applyAlignment="1">
      <alignment vertical="center" textRotation="255"/>
    </xf>
    <xf numFmtId="38" fontId="22" fillId="0" borderId="17" xfId="44" applyFont="1" applyBorder="1">
      <alignment vertical="center"/>
    </xf>
    <xf numFmtId="38" fontId="22" fillId="0" borderId="10" xfId="44" applyFont="1" applyFill="1" applyBorder="1" applyAlignment="1">
      <alignment vertical="center" textRotation="255"/>
    </xf>
    <xf numFmtId="38" fontId="21" fillId="36" borderId="10" xfId="44" applyFont="1" applyFill="1" applyBorder="1" applyAlignment="1">
      <alignment horizontal="distributed" justifyLastLine="1"/>
    </xf>
    <xf numFmtId="38" fontId="21" fillId="36" borderId="10" xfId="44" applyFont="1" applyFill="1" applyBorder="1" applyAlignment="1">
      <alignment horizontal="distributed" wrapText="1" justifyLastLine="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6" builtinId="5"/>
    <cellStyle name="パーセント 2" xfId="45" xr:uid="{00000000-0005-0000-0000-00001C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2"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D000000}"/>
    <cellStyle name="良い" xfId="6" builtinId="26" customBuiltin="1"/>
  </cellStyles>
  <dxfs count="0"/>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28575</xdr:rowOff>
    </xdr:from>
    <xdr:to>
      <xdr:col>7</xdr:col>
      <xdr:colOff>0</xdr:colOff>
      <xdr:row>2</xdr:row>
      <xdr:rowOff>0</xdr:rowOff>
    </xdr:to>
    <xdr:cxnSp macro="">
      <xdr:nvCxnSpPr>
        <xdr:cNvPr id="2" name="直線コネクタ 1">
          <a:extLst>
            <a:ext uri="{FF2B5EF4-FFF2-40B4-BE49-F238E27FC236}">
              <a16:creationId xmlns:a16="http://schemas.microsoft.com/office/drawing/2014/main" id="{FB732930-EBAB-4EFC-BA90-8CCB0EECD7EF}"/>
            </a:ext>
          </a:extLst>
        </xdr:cNvPr>
        <xdr:cNvCxnSpPr/>
      </xdr:nvCxnSpPr>
      <xdr:spPr>
        <a:xfrm>
          <a:off x="9525" y="28575"/>
          <a:ext cx="3886200" cy="714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xdr:row>
      <xdr:rowOff>28575</xdr:rowOff>
    </xdr:from>
    <xdr:to>
      <xdr:col>7</xdr:col>
      <xdr:colOff>0</xdr:colOff>
      <xdr:row>2</xdr:row>
      <xdr:rowOff>0</xdr:rowOff>
    </xdr:to>
    <xdr:cxnSp macro="">
      <xdr:nvCxnSpPr>
        <xdr:cNvPr id="3" name="直線コネクタ 2">
          <a:extLst>
            <a:ext uri="{FF2B5EF4-FFF2-40B4-BE49-F238E27FC236}">
              <a16:creationId xmlns:a16="http://schemas.microsoft.com/office/drawing/2014/main" id="{EB5FA5C6-DA8A-4E4E-8DB1-656F5A067320}"/>
            </a:ext>
          </a:extLst>
        </xdr:cNvPr>
        <xdr:cNvCxnSpPr/>
      </xdr:nvCxnSpPr>
      <xdr:spPr>
        <a:xfrm>
          <a:off x="9525" y="190500"/>
          <a:ext cx="4462463" cy="733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79"/>
  <sheetViews>
    <sheetView tabSelected="1" zoomScale="90" zoomScaleNormal="90" workbookViewId="0">
      <pane ySplit="2" topLeftCell="A155" activePane="bottomLeft" state="frozen"/>
      <selection pane="bottomLeft" activeCell="O2" sqref="O2"/>
    </sheetView>
  </sheetViews>
  <sheetFormatPr defaultColWidth="9" defaultRowHeight="13" x14ac:dyDescent="0.2"/>
  <cols>
    <col min="1" max="5" width="4.6328125" style="4" customWidth="1"/>
    <col min="6" max="6" width="30.6328125" style="4" customWidth="1"/>
    <col min="7" max="7" width="9" style="5" customWidth="1"/>
    <col min="8" max="15" width="13" style="4" customWidth="1"/>
    <col min="16" max="16" width="16.36328125" style="4" customWidth="1"/>
    <col min="17" max="16384" width="9" style="4"/>
  </cols>
  <sheetData>
    <row r="1" spans="1:16" x14ac:dyDescent="0.2">
      <c r="A1" s="3" t="s">
        <v>169</v>
      </c>
    </row>
    <row r="2" spans="1:16" ht="60" customHeight="1" x14ac:dyDescent="0.2">
      <c r="A2" s="6" t="s">
        <v>5</v>
      </c>
      <c r="B2" s="7"/>
      <c r="C2" s="8"/>
      <c r="D2" s="8"/>
      <c r="E2" s="8"/>
      <c r="F2" s="8"/>
      <c r="G2" s="9" t="s">
        <v>127</v>
      </c>
      <c r="H2" s="148" t="s">
        <v>168</v>
      </c>
      <c r="I2" s="149" t="s">
        <v>170</v>
      </c>
      <c r="J2" s="148" t="s">
        <v>171</v>
      </c>
      <c r="K2" s="86" t="s">
        <v>172</v>
      </c>
      <c r="L2" s="86" t="s">
        <v>182</v>
      </c>
      <c r="M2" s="87" t="s">
        <v>173</v>
      </c>
      <c r="N2" s="149" t="s">
        <v>174</v>
      </c>
      <c r="O2" s="148" t="s">
        <v>175</v>
      </c>
      <c r="P2" s="1" t="s">
        <v>176</v>
      </c>
    </row>
    <row r="3" spans="1:16" x14ac:dyDescent="0.2">
      <c r="A3" s="128" t="s">
        <v>39</v>
      </c>
      <c r="B3" s="128"/>
      <c r="C3" s="128"/>
      <c r="D3" s="128"/>
      <c r="E3" s="128"/>
      <c r="F3" s="128"/>
      <c r="G3" s="128"/>
      <c r="H3" s="80"/>
      <c r="I3" s="80"/>
      <c r="J3" s="80"/>
      <c r="K3" s="80"/>
      <c r="L3" s="80"/>
      <c r="M3" s="80"/>
      <c r="N3" s="80"/>
      <c r="O3" s="80"/>
      <c r="P3" s="80"/>
    </row>
    <row r="4" spans="1:16" x14ac:dyDescent="0.2">
      <c r="A4" s="136" t="s">
        <v>0</v>
      </c>
      <c r="B4" s="136"/>
      <c r="C4" s="136"/>
      <c r="D4" s="136"/>
      <c r="E4" s="136"/>
      <c r="F4" s="136"/>
      <c r="G4" s="136"/>
      <c r="H4" s="13"/>
      <c r="I4" s="13"/>
      <c r="J4" s="13"/>
      <c r="K4" s="13"/>
      <c r="L4" s="13"/>
      <c r="M4" s="13"/>
      <c r="N4" s="13"/>
      <c r="O4" s="13"/>
      <c r="P4" s="13"/>
    </row>
    <row r="5" spans="1:16" x14ac:dyDescent="0.2">
      <c r="A5" s="137" t="s">
        <v>1</v>
      </c>
      <c r="B5" s="137"/>
      <c r="C5" s="137"/>
      <c r="D5" s="137"/>
      <c r="E5" s="137"/>
      <c r="F5" s="137"/>
      <c r="G5" s="137"/>
      <c r="H5" s="13"/>
      <c r="I5" s="13"/>
      <c r="J5" s="13"/>
      <c r="K5" s="13"/>
      <c r="L5" s="13"/>
      <c r="M5" s="13"/>
      <c r="N5" s="13"/>
      <c r="O5" s="13"/>
      <c r="P5" s="13"/>
    </row>
    <row r="6" spans="1:16" x14ac:dyDescent="0.2">
      <c r="A6" s="118" t="s">
        <v>48</v>
      </c>
      <c r="B6" s="119"/>
      <c r="C6" s="119"/>
      <c r="D6" s="119"/>
      <c r="E6" s="119"/>
      <c r="F6" s="120"/>
      <c r="G6" s="12" t="s">
        <v>2</v>
      </c>
      <c r="H6" s="15">
        <v>1441598</v>
      </c>
      <c r="I6" s="15">
        <v>214388</v>
      </c>
      <c r="J6" s="15">
        <v>107157</v>
      </c>
      <c r="K6" s="15">
        <v>1483</v>
      </c>
      <c r="L6" s="15">
        <v>37</v>
      </c>
      <c r="M6" s="15">
        <v>39</v>
      </c>
      <c r="N6" s="15">
        <v>7157</v>
      </c>
      <c r="O6" s="15">
        <v>714</v>
      </c>
      <c r="P6" s="15">
        <f>SUM(H6:O6)</f>
        <v>1772573</v>
      </c>
    </row>
    <row r="7" spans="1:16" x14ac:dyDescent="0.2">
      <c r="A7" s="117" t="s">
        <v>49</v>
      </c>
      <c r="B7" s="94"/>
      <c r="C7" s="94"/>
      <c r="D7" s="94"/>
      <c r="E7" s="94"/>
      <c r="F7" s="95"/>
      <c r="G7" s="16" t="s">
        <v>67</v>
      </c>
      <c r="H7" s="17">
        <v>39938</v>
      </c>
      <c r="I7" s="18">
        <v>11517</v>
      </c>
      <c r="J7" s="18">
        <v>8984</v>
      </c>
      <c r="K7" s="18">
        <v>145</v>
      </c>
      <c r="L7" s="18">
        <v>2</v>
      </c>
      <c r="M7" s="17">
        <v>6</v>
      </c>
      <c r="N7" s="18">
        <v>14140</v>
      </c>
      <c r="O7" s="17">
        <v>7341</v>
      </c>
      <c r="P7" s="17">
        <f t="shared" ref="P7:P9" si="0">SUM(H7:O7)</f>
        <v>82073</v>
      </c>
    </row>
    <row r="8" spans="1:16" x14ac:dyDescent="0.2">
      <c r="A8" s="118" t="s">
        <v>50</v>
      </c>
      <c r="B8" s="119"/>
      <c r="C8" s="119"/>
      <c r="D8" s="119"/>
      <c r="E8" s="119"/>
      <c r="F8" s="120"/>
      <c r="G8" s="12" t="s">
        <v>4</v>
      </c>
      <c r="H8" s="15">
        <v>234512951</v>
      </c>
      <c r="I8" s="15">
        <v>25163744</v>
      </c>
      <c r="J8" s="15">
        <v>10885192</v>
      </c>
      <c r="K8" s="17">
        <v>161722</v>
      </c>
      <c r="L8" s="17">
        <v>2394</v>
      </c>
      <c r="M8" s="15">
        <v>3090</v>
      </c>
      <c r="N8" s="15">
        <v>659976</v>
      </c>
      <c r="O8" s="15">
        <v>72608</v>
      </c>
      <c r="P8" s="15">
        <f t="shared" si="0"/>
        <v>271461677</v>
      </c>
    </row>
    <row r="9" spans="1:16" x14ac:dyDescent="0.2">
      <c r="A9" s="111" t="s">
        <v>51</v>
      </c>
      <c r="B9" s="112"/>
      <c r="C9" s="112"/>
      <c r="D9" s="112"/>
      <c r="E9" s="112"/>
      <c r="F9" s="113"/>
      <c r="G9" s="14" t="s">
        <v>4</v>
      </c>
      <c r="H9" s="18">
        <v>152008687</v>
      </c>
      <c r="I9" s="18">
        <v>21414710</v>
      </c>
      <c r="J9" s="18">
        <v>9732091</v>
      </c>
      <c r="K9" s="18">
        <v>131387</v>
      </c>
      <c r="L9" s="18">
        <v>2959</v>
      </c>
      <c r="M9" s="18">
        <v>3090</v>
      </c>
      <c r="N9" s="18">
        <v>659976</v>
      </c>
      <c r="O9" s="18">
        <v>72608</v>
      </c>
      <c r="P9" s="17">
        <f t="shared" si="0"/>
        <v>184025508</v>
      </c>
    </row>
    <row r="10" spans="1:16" x14ac:dyDescent="0.2">
      <c r="A10" s="128" t="s">
        <v>40</v>
      </c>
      <c r="B10" s="128"/>
      <c r="C10" s="128"/>
      <c r="D10" s="128"/>
      <c r="E10" s="128"/>
      <c r="F10" s="128"/>
      <c r="G10" s="128"/>
      <c r="H10" s="81"/>
      <c r="I10" s="81"/>
      <c r="J10" s="81"/>
      <c r="K10" s="81"/>
      <c r="L10" s="81"/>
      <c r="M10" s="81"/>
      <c r="N10" s="81"/>
      <c r="O10" s="81"/>
      <c r="P10" s="81"/>
    </row>
    <row r="11" spans="1:16" x14ac:dyDescent="0.2">
      <c r="A11" s="129" t="s">
        <v>177</v>
      </c>
      <c r="B11" s="129"/>
      <c r="C11" s="129"/>
      <c r="D11" s="129"/>
      <c r="E11" s="129"/>
      <c r="F11" s="129"/>
      <c r="G11" s="12" t="s">
        <v>34</v>
      </c>
      <c r="H11" s="15">
        <v>71780477</v>
      </c>
      <c r="I11" s="15">
        <v>14820343</v>
      </c>
      <c r="J11" s="15">
        <v>8831246</v>
      </c>
      <c r="K11" s="15">
        <v>169290</v>
      </c>
      <c r="L11" s="15">
        <v>7346</v>
      </c>
      <c r="M11" s="15">
        <v>7067</v>
      </c>
      <c r="N11" s="15">
        <v>379063</v>
      </c>
      <c r="O11" s="15">
        <v>56737</v>
      </c>
      <c r="P11" s="15">
        <f>SUM(H11:O11)</f>
        <v>96051569</v>
      </c>
    </row>
    <row r="12" spans="1:16" x14ac:dyDescent="0.2">
      <c r="A12" s="19"/>
      <c r="B12" s="94" t="s">
        <v>97</v>
      </c>
      <c r="C12" s="94"/>
      <c r="D12" s="94"/>
      <c r="E12" s="94"/>
      <c r="F12" s="95"/>
      <c r="G12" s="16" t="s">
        <v>34</v>
      </c>
      <c r="H12" s="17">
        <v>71280696</v>
      </c>
      <c r="I12" s="17">
        <v>14811973</v>
      </c>
      <c r="J12" s="17">
        <v>8829796</v>
      </c>
      <c r="K12" s="17">
        <v>169070</v>
      </c>
      <c r="L12" s="17">
        <v>7346</v>
      </c>
      <c r="M12" s="17">
        <v>7067</v>
      </c>
      <c r="N12" s="17">
        <v>379058</v>
      </c>
      <c r="O12" s="17">
        <v>56737</v>
      </c>
      <c r="P12" s="17">
        <f t="shared" ref="P12:P37" si="1">SUM(H12:O12)</f>
        <v>95541743</v>
      </c>
    </row>
    <row r="13" spans="1:16" x14ac:dyDescent="0.2">
      <c r="A13" s="19"/>
      <c r="B13" s="20"/>
      <c r="C13" s="94" t="s">
        <v>178</v>
      </c>
      <c r="D13" s="94"/>
      <c r="E13" s="94"/>
      <c r="F13" s="95"/>
      <c r="G13" s="16" t="s">
        <v>34</v>
      </c>
      <c r="H13" s="17">
        <v>38046194</v>
      </c>
      <c r="I13" s="17">
        <v>3819252</v>
      </c>
      <c r="J13" s="17">
        <v>1761045</v>
      </c>
      <c r="K13" s="17">
        <v>28054</v>
      </c>
      <c r="L13" s="17">
        <v>629</v>
      </c>
      <c r="M13" s="17">
        <v>541</v>
      </c>
      <c r="N13" s="17">
        <v>105975</v>
      </c>
      <c r="O13" s="17">
        <v>12045</v>
      </c>
      <c r="P13" s="17">
        <f t="shared" si="1"/>
        <v>43773735</v>
      </c>
    </row>
    <row r="14" spans="1:16" x14ac:dyDescent="0.2">
      <c r="A14" s="19"/>
      <c r="B14" s="20"/>
      <c r="C14" s="94" t="s">
        <v>179</v>
      </c>
      <c r="D14" s="94"/>
      <c r="E14" s="94"/>
      <c r="F14" s="95"/>
      <c r="G14" s="16" t="s">
        <v>34</v>
      </c>
      <c r="H14" s="17">
        <v>38046194</v>
      </c>
      <c r="I14" s="17">
        <v>3819252</v>
      </c>
      <c r="J14" s="17">
        <v>1761045</v>
      </c>
      <c r="K14" s="17">
        <v>28054</v>
      </c>
      <c r="L14" s="17">
        <v>629</v>
      </c>
      <c r="M14" s="17">
        <v>541</v>
      </c>
      <c r="N14" s="17">
        <v>105975</v>
      </c>
      <c r="O14" s="17">
        <v>12045</v>
      </c>
      <c r="P14" s="17">
        <f t="shared" si="1"/>
        <v>43773735</v>
      </c>
    </row>
    <row r="15" spans="1:16" x14ac:dyDescent="0.2">
      <c r="A15" s="19"/>
      <c r="B15" s="20"/>
      <c r="C15" s="20"/>
      <c r="D15" s="20" t="s">
        <v>35</v>
      </c>
      <c r="E15" s="20" t="s">
        <v>68</v>
      </c>
      <c r="F15" s="21"/>
      <c r="G15" s="16" t="s">
        <v>34</v>
      </c>
      <c r="H15" s="17">
        <v>25688716</v>
      </c>
      <c r="I15" s="17">
        <v>3705250</v>
      </c>
      <c r="J15" s="17">
        <v>1758536</v>
      </c>
      <c r="K15" s="17">
        <v>28054</v>
      </c>
      <c r="L15" s="17">
        <v>629</v>
      </c>
      <c r="M15" s="17">
        <v>541</v>
      </c>
      <c r="N15" s="17">
        <v>104558</v>
      </c>
      <c r="O15" s="17">
        <v>12044</v>
      </c>
      <c r="P15" s="17">
        <f t="shared" si="1"/>
        <v>31298328</v>
      </c>
    </row>
    <row r="16" spans="1:16" x14ac:dyDescent="0.2">
      <c r="A16" s="19"/>
      <c r="B16" s="20"/>
      <c r="C16" s="20"/>
      <c r="D16" s="20"/>
      <c r="E16" s="20" t="s">
        <v>69</v>
      </c>
      <c r="F16" s="21"/>
      <c r="G16" s="16" t="s">
        <v>34</v>
      </c>
      <c r="H16" s="17">
        <v>12164164</v>
      </c>
      <c r="I16" s="17">
        <v>96058</v>
      </c>
      <c r="J16" s="17">
        <v>497</v>
      </c>
      <c r="K16" s="17">
        <v>0</v>
      </c>
      <c r="L16" s="17">
        <v>0</v>
      </c>
      <c r="M16" s="17">
        <v>0</v>
      </c>
      <c r="N16" s="17">
        <v>0</v>
      </c>
      <c r="O16" s="17">
        <v>0</v>
      </c>
      <c r="P16" s="17">
        <f t="shared" si="1"/>
        <v>12260719</v>
      </c>
    </row>
    <row r="17" spans="1:16" x14ac:dyDescent="0.2">
      <c r="A17" s="19"/>
      <c r="B17" s="20"/>
      <c r="C17" s="94" t="s">
        <v>6</v>
      </c>
      <c r="D17" s="94"/>
      <c r="E17" s="94"/>
      <c r="F17" s="95"/>
      <c r="G17" s="16" t="s">
        <v>34</v>
      </c>
      <c r="H17" s="17">
        <v>10784504</v>
      </c>
      <c r="I17" s="17">
        <v>5756265</v>
      </c>
      <c r="J17" s="17">
        <v>3025760</v>
      </c>
      <c r="K17" s="17">
        <v>62795</v>
      </c>
      <c r="L17" s="17">
        <v>3474</v>
      </c>
      <c r="M17" s="17">
        <v>3687</v>
      </c>
      <c r="N17" s="17">
        <v>169290</v>
      </c>
      <c r="O17" s="17">
        <v>29565</v>
      </c>
      <c r="P17" s="17">
        <f t="shared" si="1"/>
        <v>19835340</v>
      </c>
    </row>
    <row r="18" spans="1:16" x14ac:dyDescent="0.2">
      <c r="A18" s="19"/>
      <c r="B18" s="20"/>
      <c r="C18" s="94" t="s">
        <v>98</v>
      </c>
      <c r="D18" s="94"/>
      <c r="E18" s="94"/>
      <c r="F18" s="95"/>
      <c r="G18" s="16" t="s">
        <v>34</v>
      </c>
      <c r="H18" s="17">
        <v>172951</v>
      </c>
      <c r="I18" s="17">
        <v>28238</v>
      </c>
      <c r="J18" s="17">
        <v>41277</v>
      </c>
      <c r="K18" s="17">
        <v>0</v>
      </c>
      <c r="L18" s="17">
        <v>0</v>
      </c>
      <c r="M18" s="17">
        <v>0</v>
      </c>
      <c r="N18" s="17">
        <v>0</v>
      </c>
      <c r="O18" s="17">
        <v>0</v>
      </c>
      <c r="P18" s="17">
        <f t="shared" si="1"/>
        <v>242466</v>
      </c>
    </row>
    <row r="19" spans="1:16" x14ac:dyDescent="0.2">
      <c r="A19" s="19"/>
      <c r="B19" s="20"/>
      <c r="C19" s="94" t="s">
        <v>99</v>
      </c>
      <c r="D19" s="94"/>
      <c r="E19" s="94"/>
      <c r="F19" s="95"/>
      <c r="G19" s="16" t="s">
        <v>34</v>
      </c>
      <c r="H19" s="17">
        <v>21798701</v>
      </c>
      <c r="I19" s="17">
        <v>5175741</v>
      </c>
      <c r="J19" s="17">
        <v>3981832</v>
      </c>
      <c r="K19" s="17">
        <v>77995</v>
      </c>
      <c r="L19" s="17">
        <v>3243</v>
      </c>
      <c r="M19" s="17">
        <v>2010</v>
      </c>
      <c r="N19" s="17">
        <v>103221</v>
      </c>
      <c r="O19" s="17">
        <v>14291</v>
      </c>
      <c r="P19" s="17">
        <f t="shared" si="1"/>
        <v>31157034</v>
      </c>
    </row>
    <row r="20" spans="1:16" x14ac:dyDescent="0.2">
      <c r="A20" s="22"/>
      <c r="B20" s="112" t="s">
        <v>100</v>
      </c>
      <c r="C20" s="112"/>
      <c r="D20" s="112"/>
      <c r="E20" s="112"/>
      <c r="F20" s="113"/>
      <c r="G20" s="14" t="s">
        <v>34</v>
      </c>
      <c r="H20" s="18">
        <v>499781</v>
      </c>
      <c r="I20" s="18">
        <v>8370</v>
      </c>
      <c r="J20" s="18">
        <v>1450</v>
      </c>
      <c r="K20" s="18">
        <v>220</v>
      </c>
      <c r="L20" s="18">
        <v>0</v>
      </c>
      <c r="M20" s="18">
        <v>0</v>
      </c>
      <c r="N20" s="18">
        <v>5</v>
      </c>
      <c r="O20" s="18">
        <v>0</v>
      </c>
      <c r="P20" s="17">
        <f t="shared" si="1"/>
        <v>509826</v>
      </c>
    </row>
    <row r="21" spans="1:16" x14ac:dyDescent="0.2">
      <c r="A21" s="129" t="s">
        <v>7</v>
      </c>
      <c r="B21" s="129"/>
      <c r="C21" s="129"/>
      <c r="D21" s="129"/>
      <c r="E21" s="129"/>
      <c r="F21" s="129"/>
      <c r="G21" s="12" t="s">
        <v>34</v>
      </c>
      <c r="H21" s="15">
        <v>69023996</v>
      </c>
      <c r="I21" s="15">
        <v>14291496</v>
      </c>
      <c r="J21" s="15">
        <v>8630510</v>
      </c>
      <c r="K21" s="15">
        <v>168411</v>
      </c>
      <c r="L21" s="15">
        <v>6977</v>
      </c>
      <c r="M21" s="15">
        <v>6904</v>
      </c>
      <c r="N21" s="15">
        <v>375172</v>
      </c>
      <c r="O21" s="15">
        <v>54595</v>
      </c>
      <c r="P21" s="15">
        <f>SUM(H21:O21)</f>
        <v>92558061</v>
      </c>
    </row>
    <row r="22" spans="1:16" x14ac:dyDescent="0.2">
      <c r="A22" s="19"/>
      <c r="B22" s="94" t="s">
        <v>101</v>
      </c>
      <c r="C22" s="94"/>
      <c r="D22" s="94"/>
      <c r="E22" s="94"/>
      <c r="F22" s="95"/>
      <c r="G22" s="16" t="s">
        <v>34</v>
      </c>
      <c r="H22" s="17">
        <v>68336381</v>
      </c>
      <c r="I22" s="17">
        <v>14277459</v>
      </c>
      <c r="J22" s="17">
        <v>8615492</v>
      </c>
      <c r="K22" s="17">
        <v>168411</v>
      </c>
      <c r="L22" s="17">
        <v>6977</v>
      </c>
      <c r="M22" s="17">
        <v>6904</v>
      </c>
      <c r="N22" s="17">
        <v>375026</v>
      </c>
      <c r="O22" s="17">
        <v>54595</v>
      </c>
      <c r="P22" s="17">
        <f t="shared" si="1"/>
        <v>91841245</v>
      </c>
    </row>
    <row r="23" spans="1:16" x14ac:dyDescent="0.2">
      <c r="A23" s="19"/>
      <c r="B23" s="20"/>
      <c r="C23" s="94" t="s">
        <v>8</v>
      </c>
      <c r="D23" s="94"/>
      <c r="E23" s="94"/>
      <c r="F23" s="95"/>
      <c r="G23" s="16" t="s">
        <v>34</v>
      </c>
      <c r="H23" s="17">
        <v>61534265</v>
      </c>
      <c r="I23" s="17">
        <v>12977645</v>
      </c>
      <c r="J23" s="17">
        <v>8004603</v>
      </c>
      <c r="K23" s="17">
        <v>160116</v>
      </c>
      <c r="L23" s="17">
        <v>6711</v>
      </c>
      <c r="M23" s="17">
        <v>5469</v>
      </c>
      <c r="N23" s="17">
        <v>352225</v>
      </c>
      <c r="O23" s="17">
        <v>50450</v>
      </c>
      <c r="P23" s="17">
        <f t="shared" si="1"/>
        <v>83091484</v>
      </c>
    </row>
    <row r="24" spans="1:16" x14ac:dyDescent="0.2">
      <c r="A24" s="19"/>
      <c r="B24" s="20"/>
      <c r="C24" s="20"/>
      <c r="D24" s="20" t="s">
        <v>35</v>
      </c>
      <c r="E24" s="94" t="s">
        <v>36</v>
      </c>
      <c r="F24" s="95"/>
      <c r="G24" s="16" t="s">
        <v>34</v>
      </c>
      <c r="H24" s="17">
        <v>1799388</v>
      </c>
      <c r="I24" s="17">
        <v>215009</v>
      </c>
      <c r="J24" s="17">
        <v>116799</v>
      </c>
      <c r="K24" s="17">
        <v>0</v>
      </c>
      <c r="L24" s="17">
        <v>160</v>
      </c>
      <c r="M24" s="17">
        <v>0</v>
      </c>
      <c r="N24" s="17">
        <v>2234</v>
      </c>
      <c r="O24" s="17">
        <v>385</v>
      </c>
      <c r="P24" s="17">
        <f t="shared" si="1"/>
        <v>2133975</v>
      </c>
    </row>
    <row r="25" spans="1:16" x14ac:dyDescent="0.2">
      <c r="A25" s="19"/>
      <c r="B25" s="20"/>
      <c r="C25" s="20"/>
      <c r="D25" s="20"/>
      <c r="E25" s="94" t="s">
        <v>71</v>
      </c>
      <c r="F25" s="95"/>
      <c r="G25" s="16" t="s">
        <v>34</v>
      </c>
      <c r="H25" s="17">
        <v>44821793</v>
      </c>
      <c r="I25" s="17">
        <v>8943297</v>
      </c>
      <c r="J25" s="17">
        <v>5573929</v>
      </c>
      <c r="K25" s="17">
        <v>102561</v>
      </c>
      <c r="L25" s="17">
        <v>3496</v>
      </c>
      <c r="M25" s="17">
        <v>3991</v>
      </c>
      <c r="N25" s="17">
        <v>160708</v>
      </c>
      <c r="O25" s="17">
        <v>24559</v>
      </c>
      <c r="P25" s="17">
        <f t="shared" si="1"/>
        <v>59634334</v>
      </c>
    </row>
    <row r="26" spans="1:16" x14ac:dyDescent="0.2">
      <c r="A26" s="19"/>
      <c r="B26" s="20"/>
      <c r="C26" s="20"/>
      <c r="D26" s="20"/>
      <c r="E26" s="106" t="s">
        <v>132</v>
      </c>
      <c r="F26" s="107"/>
      <c r="G26" s="23" t="s">
        <v>34</v>
      </c>
      <c r="H26" s="17">
        <v>0</v>
      </c>
      <c r="I26" s="17">
        <v>0</v>
      </c>
      <c r="J26" s="17">
        <v>0</v>
      </c>
      <c r="K26" s="17">
        <v>0</v>
      </c>
      <c r="L26" s="17">
        <v>0</v>
      </c>
      <c r="M26" s="17">
        <v>0</v>
      </c>
      <c r="N26" s="17">
        <v>0</v>
      </c>
      <c r="O26" s="17">
        <v>0</v>
      </c>
      <c r="P26" s="17">
        <f t="shared" si="1"/>
        <v>0</v>
      </c>
    </row>
    <row r="27" spans="1:16" x14ac:dyDescent="0.2">
      <c r="A27" s="19"/>
      <c r="B27" s="20"/>
      <c r="C27" s="94" t="s">
        <v>102</v>
      </c>
      <c r="D27" s="94"/>
      <c r="E27" s="94"/>
      <c r="F27" s="95"/>
      <c r="G27" s="16" t="s">
        <v>34</v>
      </c>
      <c r="H27" s="17">
        <v>6598504</v>
      </c>
      <c r="I27" s="17">
        <v>1231176</v>
      </c>
      <c r="J27" s="17">
        <v>573067</v>
      </c>
      <c r="K27" s="17">
        <v>5861</v>
      </c>
      <c r="L27" s="17">
        <v>75</v>
      </c>
      <c r="M27" s="17">
        <v>1408</v>
      </c>
      <c r="N27" s="17">
        <v>14499</v>
      </c>
      <c r="O27" s="17">
        <v>2805</v>
      </c>
      <c r="P27" s="17">
        <f t="shared" si="1"/>
        <v>8427395</v>
      </c>
    </row>
    <row r="28" spans="1:16" x14ac:dyDescent="0.2">
      <c r="A28" s="22"/>
      <c r="B28" s="112" t="s">
        <v>9</v>
      </c>
      <c r="C28" s="112"/>
      <c r="D28" s="112"/>
      <c r="E28" s="112"/>
      <c r="F28" s="113"/>
      <c r="G28" s="14" t="s">
        <v>34</v>
      </c>
      <c r="H28" s="18">
        <v>687615</v>
      </c>
      <c r="I28" s="18">
        <v>14037</v>
      </c>
      <c r="J28" s="18">
        <v>15018</v>
      </c>
      <c r="K28" s="18">
        <v>0</v>
      </c>
      <c r="L28" s="18">
        <v>0</v>
      </c>
      <c r="M28" s="18">
        <v>0</v>
      </c>
      <c r="N28" s="18">
        <v>146</v>
      </c>
      <c r="O28" s="18">
        <v>0</v>
      </c>
      <c r="P28" s="18">
        <f t="shared" si="1"/>
        <v>716816</v>
      </c>
    </row>
    <row r="29" spans="1:16" x14ac:dyDescent="0.2">
      <c r="A29" s="118" t="s">
        <v>13</v>
      </c>
      <c r="B29" s="119"/>
      <c r="C29" s="119"/>
      <c r="D29" s="119"/>
      <c r="E29" s="119"/>
      <c r="F29" s="120"/>
      <c r="G29" s="12" t="s">
        <v>34</v>
      </c>
      <c r="H29" s="15">
        <v>2944315</v>
      </c>
      <c r="I29" s="15">
        <v>534514</v>
      </c>
      <c r="J29" s="15">
        <v>214304</v>
      </c>
      <c r="K29" s="15">
        <v>659</v>
      </c>
      <c r="L29" s="15">
        <v>369</v>
      </c>
      <c r="M29" s="15">
        <v>163</v>
      </c>
      <c r="N29" s="15">
        <v>4032</v>
      </c>
      <c r="O29" s="15">
        <v>2142</v>
      </c>
      <c r="P29" s="17">
        <f t="shared" si="1"/>
        <v>3700498</v>
      </c>
    </row>
    <row r="30" spans="1:16" x14ac:dyDescent="0.2">
      <c r="A30" s="19"/>
      <c r="B30" s="94" t="s">
        <v>10</v>
      </c>
      <c r="C30" s="94"/>
      <c r="D30" s="94"/>
      <c r="E30" s="94"/>
      <c r="F30" s="95"/>
      <c r="G30" s="16" t="s">
        <v>34</v>
      </c>
      <c r="H30" s="17">
        <v>3040270</v>
      </c>
      <c r="I30" s="17">
        <v>903663</v>
      </c>
      <c r="J30" s="17">
        <v>476468</v>
      </c>
      <c r="K30" s="17">
        <v>1169</v>
      </c>
      <c r="L30" s="17">
        <v>369</v>
      </c>
      <c r="M30" s="17">
        <v>163</v>
      </c>
      <c r="N30" s="17">
        <v>11000</v>
      </c>
      <c r="O30" s="17">
        <v>3519</v>
      </c>
      <c r="P30" s="17">
        <f t="shared" si="1"/>
        <v>4436621</v>
      </c>
    </row>
    <row r="31" spans="1:16" x14ac:dyDescent="0.2">
      <c r="A31" s="19"/>
      <c r="B31" s="94" t="s">
        <v>11</v>
      </c>
      <c r="C31" s="94"/>
      <c r="D31" s="94"/>
      <c r="E31" s="94"/>
      <c r="F31" s="95"/>
      <c r="G31" s="16" t="s">
        <v>34</v>
      </c>
      <c r="H31" s="17">
        <v>95955</v>
      </c>
      <c r="I31" s="17">
        <v>369149</v>
      </c>
      <c r="J31" s="17">
        <v>262164</v>
      </c>
      <c r="K31" s="17">
        <v>510</v>
      </c>
      <c r="L31" s="17">
        <v>0</v>
      </c>
      <c r="M31" s="17">
        <v>0</v>
      </c>
      <c r="N31" s="17">
        <v>6968</v>
      </c>
      <c r="O31" s="17">
        <v>1377</v>
      </c>
      <c r="P31" s="17">
        <f t="shared" si="1"/>
        <v>736123</v>
      </c>
    </row>
    <row r="32" spans="1:16" x14ac:dyDescent="0.2">
      <c r="A32" s="146" t="s">
        <v>103</v>
      </c>
      <c r="B32" s="146"/>
      <c r="C32" s="146"/>
      <c r="D32" s="146"/>
      <c r="E32" s="146"/>
      <c r="F32" s="146"/>
      <c r="G32" s="16" t="s">
        <v>34</v>
      </c>
      <c r="H32" s="17">
        <v>-187834</v>
      </c>
      <c r="I32" s="17">
        <v>-5667</v>
      </c>
      <c r="J32" s="17">
        <v>-13568</v>
      </c>
      <c r="K32" s="17">
        <v>220</v>
      </c>
      <c r="L32" s="17">
        <v>0</v>
      </c>
      <c r="M32" s="17">
        <v>0</v>
      </c>
      <c r="N32" s="17">
        <v>-141</v>
      </c>
      <c r="O32" s="17">
        <v>0</v>
      </c>
      <c r="P32" s="17">
        <f t="shared" si="1"/>
        <v>-206990</v>
      </c>
    </row>
    <row r="33" spans="1:16" x14ac:dyDescent="0.2">
      <c r="A33" s="117" t="s">
        <v>14</v>
      </c>
      <c r="B33" s="94"/>
      <c r="C33" s="94"/>
      <c r="D33" s="94"/>
      <c r="E33" s="94"/>
      <c r="F33" s="95"/>
      <c r="G33" s="16" t="s">
        <v>34</v>
      </c>
      <c r="H33" s="17">
        <v>2756481</v>
      </c>
      <c r="I33" s="17">
        <v>528847</v>
      </c>
      <c r="J33" s="17">
        <v>200736</v>
      </c>
      <c r="K33" s="17">
        <v>879</v>
      </c>
      <c r="L33" s="17">
        <v>369</v>
      </c>
      <c r="M33" s="17">
        <v>163</v>
      </c>
      <c r="N33" s="17">
        <v>3891</v>
      </c>
      <c r="O33" s="17">
        <v>2142</v>
      </c>
      <c r="P33" s="17">
        <f t="shared" si="1"/>
        <v>3493508</v>
      </c>
    </row>
    <row r="34" spans="1:16" x14ac:dyDescent="0.2">
      <c r="A34" s="19"/>
      <c r="B34" s="94" t="s">
        <v>104</v>
      </c>
      <c r="C34" s="94"/>
      <c r="D34" s="94"/>
      <c r="E34" s="94"/>
      <c r="F34" s="95"/>
      <c r="G34" s="16" t="s">
        <v>34</v>
      </c>
      <c r="H34" s="17">
        <v>2789026</v>
      </c>
      <c r="I34" s="17">
        <v>901548</v>
      </c>
      <c r="J34" s="17">
        <v>463870</v>
      </c>
      <c r="K34" s="17">
        <v>1387</v>
      </c>
      <c r="L34" s="17">
        <v>369</v>
      </c>
      <c r="M34" s="17">
        <v>163</v>
      </c>
      <c r="N34" s="17">
        <v>10904</v>
      </c>
      <c r="O34" s="17">
        <v>3519</v>
      </c>
      <c r="P34" s="17">
        <f t="shared" si="1"/>
        <v>4170786</v>
      </c>
    </row>
    <row r="35" spans="1:16" x14ac:dyDescent="0.2">
      <c r="A35" s="19"/>
      <c r="B35" s="94" t="s">
        <v>12</v>
      </c>
      <c r="C35" s="94"/>
      <c r="D35" s="94"/>
      <c r="E35" s="94"/>
      <c r="F35" s="95"/>
      <c r="G35" s="16" t="s">
        <v>34</v>
      </c>
      <c r="H35" s="17">
        <v>32545</v>
      </c>
      <c r="I35" s="17">
        <v>372701</v>
      </c>
      <c r="J35" s="17">
        <v>263134</v>
      </c>
      <c r="K35" s="17">
        <v>508</v>
      </c>
      <c r="L35" s="17">
        <v>0</v>
      </c>
      <c r="M35" s="17">
        <v>0</v>
      </c>
      <c r="N35" s="17">
        <v>7013</v>
      </c>
      <c r="O35" s="17">
        <v>1377</v>
      </c>
      <c r="P35" s="17">
        <f t="shared" si="1"/>
        <v>677278</v>
      </c>
    </row>
    <row r="36" spans="1:16" x14ac:dyDescent="0.2">
      <c r="A36" s="117" t="s">
        <v>105</v>
      </c>
      <c r="B36" s="94"/>
      <c r="C36" s="94"/>
      <c r="D36" s="94"/>
      <c r="E36" s="94"/>
      <c r="F36" s="95"/>
      <c r="G36" s="16" t="s">
        <v>34</v>
      </c>
      <c r="H36" s="17">
        <v>860746</v>
      </c>
      <c r="I36" s="17">
        <v>3283754</v>
      </c>
      <c r="J36" s="17">
        <v>1249025</v>
      </c>
      <c r="K36" s="17">
        <v>0</v>
      </c>
      <c r="L36" s="17">
        <v>0</v>
      </c>
      <c r="M36" s="17">
        <v>3448</v>
      </c>
      <c r="N36" s="17">
        <v>53109</v>
      </c>
      <c r="O36" s="17">
        <v>26322</v>
      </c>
      <c r="P36" s="17">
        <f t="shared" si="1"/>
        <v>5476404</v>
      </c>
    </row>
    <row r="37" spans="1:16" x14ac:dyDescent="0.2">
      <c r="A37" s="138" t="s">
        <v>106</v>
      </c>
      <c r="B37" s="139"/>
      <c r="C37" s="139"/>
      <c r="D37" s="139"/>
      <c r="E37" s="139"/>
      <c r="F37" s="140"/>
      <c r="G37" s="14" t="s">
        <v>34</v>
      </c>
      <c r="H37" s="18">
        <v>1683</v>
      </c>
      <c r="I37" s="18">
        <v>262443</v>
      </c>
      <c r="J37" s="18">
        <v>60749</v>
      </c>
      <c r="K37" s="18">
        <v>0</v>
      </c>
      <c r="L37" s="18">
        <v>5</v>
      </c>
      <c r="M37" s="18">
        <v>0</v>
      </c>
      <c r="N37" s="18">
        <v>0</v>
      </c>
      <c r="O37" s="18">
        <v>0</v>
      </c>
      <c r="P37" s="17">
        <f t="shared" si="1"/>
        <v>324880</v>
      </c>
    </row>
    <row r="38" spans="1:16" x14ac:dyDescent="0.2">
      <c r="A38" s="108" t="s">
        <v>133</v>
      </c>
      <c r="B38" s="109"/>
      <c r="C38" s="109"/>
      <c r="D38" s="109"/>
      <c r="E38" s="109"/>
      <c r="F38" s="110"/>
      <c r="G38" s="23" t="s">
        <v>3</v>
      </c>
      <c r="H38" s="24">
        <v>61.829281620573518</v>
      </c>
      <c r="I38" s="24">
        <v>29.429468905953275</v>
      </c>
      <c r="J38" s="24">
        <v>22.000404017538408</v>
      </c>
      <c r="K38" s="24">
        <v>17.521047240750455</v>
      </c>
      <c r="L38" s="24">
        <v>9.3726717329757108</v>
      </c>
      <c r="M38" s="24">
        <v>9.8921192174072043</v>
      </c>
      <c r="N38" s="24">
        <v>30.087302150613954</v>
      </c>
      <c r="O38" s="26">
        <v>23.875123885034689</v>
      </c>
      <c r="P38" s="64">
        <f>P13/P23*100</f>
        <v>52.681373460606387</v>
      </c>
    </row>
    <row r="39" spans="1:16" x14ac:dyDescent="0.2">
      <c r="A39" s="117" t="s">
        <v>15</v>
      </c>
      <c r="B39" s="94"/>
      <c r="C39" s="94"/>
      <c r="D39" s="94"/>
      <c r="E39" s="94"/>
      <c r="F39" s="95"/>
      <c r="G39" s="16" t="s">
        <v>3</v>
      </c>
      <c r="H39" s="24">
        <v>104.30856149669383</v>
      </c>
      <c r="I39" s="24">
        <v>103.74376140740449</v>
      </c>
      <c r="J39" s="24">
        <v>102.48742613886705</v>
      </c>
      <c r="K39" s="24">
        <v>100.39130460599368</v>
      </c>
      <c r="L39" s="24">
        <v>105.28880607711051</v>
      </c>
      <c r="M39" s="24">
        <v>102.36095017381228</v>
      </c>
      <c r="N39" s="24">
        <v>101.07512545796824</v>
      </c>
      <c r="O39" s="24">
        <v>103.92343621210733</v>
      </c>
      <c r="P39" s="71">
        <f>P12/P22*100</f>
        <v>104.02923327095577</v>
      </c>
    </row>
    <row r="40" spans="1:16" x14ac:dyDescent="0.2">
      <c r="A40" s="111" t="s">
        <v>16</v>
      </c>
      <c r="B40" s="112"/>
      <c r="C40" s="112"/>
      <c r="D40" s="112"/>
      <c r="E40" s="112"/>
      <c r="F40" s="113"/>
      <c r="G40" s="14" t="s">
        <v>3</v>
      </c>
      <c r="H40" s="25">
        <v>103.99351118413951</v>
      </c>
      <c r="I40" s="25">
        <v>103.7004313614194</v>
      </c>
      <c r="J40" s="25">
        <v>102.32588804137879</v>
      </c>
      <c r="K40" s="25">
        <v>100.52193740313875</v>
      </c>
      <c r="L40" s="25">
        <v>105.28880607711051</v>
      </c>
      <c r="M40" s="25">
        <v>102.36095017381228</v>
      </c>
      <c r="N40" s="25">
        <v>101.03712430565182</v>
      </c>
      <c r="O40" s="25">
        <v>103.92343621210733</v>
      </c>
      <c r="P40" s="65">
        <f>P11/P21*100</f>
        <v>103.77439626787341</v>
      </c>
    </row>
    <row r="41" spans="1:16" ht="13.5" customHeight="1" x14ac:dyDescent="0.2">
      <c r="A41" s="141" t="s">
        <v>107</v>
      </c>
      <c r="B41" s="142"/>
      <c r="C41" s="142"/>
      <c r="D41" s="118" t="s">
        <v>108</v>
      </c>
      <c r="E41" s="119"/>
      <c r="F41" s="120"/>
      <c r="G41" s="12" t="s">
        <v>3</v>
      </c>
      <c r="H41" s="26">
        <v>0.25220656762671184</v>
      </c>
      <c r="I41" s="26">
        <v>9.665478999552791</v>
      </c>
      <c r="J41" s="26">
        <v>14.886842755295863</v>
      </c>
      <c r="K41" s="26">
        <v>1.8179225778855064</v>
      </c>
      <c r="L41" s="26">
        <v>0</v>
      </c>
      <c r="M41" s="26">
        <v>0</v>
      </c>
      <c r="N41" s="26">
        <v>6.5751356451993397</v>
      </c>
      <c r="O41" s="26">
        <v>29.215442092154419</v>
      </c>
      <c r="P41" s="64">
        <f>P31/P14*100</f>
        <v>1.6816545355336938</v>
      </c>
    </row>
    <row r="42" spans="1:16" x14ac:dyDescent="0.2">
      <c r="A42" s="143"/>
      <c r="B42" s="144"/>
      <c r="C42" s="144"/>
      <c r="D42" s="117" t="s">
        <v>109</v>
      </c>
      <c r="E42" s="94"/>
      <c r="F42" s="95"/>
      <c r="G42" s="16" t="s">
        <v>3</v>
      </c>
      <c r="H42" s="24">
        <v>2.2623708431913059</v>
      </c>
      <c r="I42" s="24">
        <v>85.978982271921311</v>
      </c>
      <c r="J42" s="24">
        <v>70.925217697446683</v>
      </c>
      <c r="K42" s="24">
        <v>0</v>
      </c>
      <c r="L42" s="24">
        <v>0</v>
      </c>
      <c r="M42" s="24">
        <v>637.33826247689467</v>
      </c>
      <c r="N42" s="24">
        <v>50.114649681528668</v>
      </c>
      <c r="O42" s="24">
        <v>218.53051058530514</v>
      </c>
      <c r="P42" s="71">
        <f>P36/P14*100</f>
        <v>12.510707619534864</v>
      </c>
    </row>
    <row r="43" spans="1:16" x14ac:dyDescent="0.2">
      <c r="A43" s="143"/>
      <c r="B43" s="144"/>
      <c r="C43" s="144"/>
      <c r="D43" s="117" t="s">
        <v>110</v>
      </c>
      <c r="E43" s="94"/>
      <c r="F43" s="95"/>
      <c r="G43" s="16" t="s">
        <v>3</v>
      </c>
      <c r="H43" s="25">
        <v>4.423569937113815E-3</v>
      </c>
      <c r="I43" s="25">
        <v>6.871581136829934</v>
      </c>
      <c r="J43" s="25">
        <v>3.4495995275532425</v>
      </c>
      <c r="K43" s="25">
        <v>0</v>
      </c>
      <c r="L43" s="25">
        <v>0.79491255961844187</v>
      </c>
      <c r="M43" s="25">
        <v>0</v>
      </c>
      <c r="N43" s="25">
        <v>0</v>
      </c>
      <c r="O43" s="25">
        <v>0</v>
      </c>
      <c r="P43" s="65">
        <f>P37/P14*100</f>
        <v>0.74218021377431009</v>
      </c>
    </row>
    <row r="44" spans="1:16" x14ac:dyDescent="0.2">
      <c r="A44" s="96" t="s">
        <v>134</v>
      </c>
      <c r="B44" s="97"/>
      <c r="C44" s="97"/>
      <c r="D44" s="97"/>
      <c r="E44" s="97"/>
      <c r="F44" s="97"/>
      <c r="G44" s="98"/>
      <c r="H44" s="81"/>
      <c r="I44" s="82"/>
      <c r="J44" s="82"/>
      <c r="K44" s="82"/>
      <c r="L44" s="82"/>
      <c r="M44" s="82"/>
      <c r="N44" s="82"/>
      <c r="O44" s="82"/>
      <c r="P44" s="82"/>
    </row>
    <row r="45" spans="1:16" x14ac:dyDescent="0.2">
      <c r="A45" s="101" t="s">
        <v>135</v>
      </c>
      <c r="B45" s="101"/>
      <c r="C45" s="101"/>
      <c r="D45" s="101"/>
      <c r="E45" s="101"/>
      <c r="F45" s="102"/>
      <c r="G45" s="16" t="s">
        <v>34</v>
      </c>
      <c r="H45" s="17">
        <v>1235422377</v>
      </c>
      <c r="I45" s="17">
        <v>249696839</v>
      </c>
      <c r="J45" s="17">
        <v>148845868</v>
      </c>
      <c r="K45" s="17">
        <v>2543623</v>
      </c>
      <c r="L45" s="17">
        <v>82427</v>
      </c>
      <c r="M45" s="17">
        <v>74238</v>
      </c>
      <c r="N45" s="17">
        <v>2423657</v>
      </c>
      <c r="O45" s="17">
        <v>483731</v>
      </c>
      <c r="P45" s="15">
        <f>SUM(H45:O45)</f>
        <v>1639572760</v>
      </c>
    </row>
    <row r="46" spans="1:16" x14ac:dyDescent="0.2">
      <c r="A46" s="99" t="s">
        <v>136</v>
      </c>
      <c r="B46" s="99"/>
      <c r="C46" s="99"/>
      <c r="D46" s="99"/>
      <c r="E46" s="99"/>
      <c r="F46" s="100"/>
      <c r="G46" s="16" t="s">
        <v>34</v>
      </c>
      <c r="H46" s="17">
        <v>14747697</v>
      </c>
      <c r="I46" s="17">
        <v>3071931</v>
      </c>
      <c r="J46" s="17">
        <v>2716959</v>
      </c>
      <c r="K46" s="17">
        <v>55733</v>
      </c>
      <c r="L46" s="17">
        <v>278</v>
      </c>
      <c r="M46" s="17">
        <v>14352</v>
      </c>
      <c r="N46" s="17">
        <v>110173</v>
      </c>
      <c r="O46" s="17">
        <v>46900</v>
      </c>
      <c r="P46" s="17">
        <f t="shared" ref="P46:P59" si="2">SUM(H46:O46)</f>
        <v>20764023</v>
      </c>
    </row>
    <row r="47" spans="1:16" x14ac:dyDescent="0.2">
      <c r="A47" s="99" t="s">
        <v>137</v>
      </c>
      <c r="B47" s="99"/>
      <c r="C47" s="99"/>
      <c r="D47" s="99"/>
      <c r="E47" s="99"/>
      <c r="F47" s="100"/>
      <c r="G47" s="16" t="s">
        <v>34</v>
      </c>
      <c r="H47" s="17">
        <v>0</v>
      </c>
      <c r="I47" s="17">
        <v>0</v>
      </c>
      <c r="J47" s="17">
        <v>0</v>
      </c>
      <c r="K47" s="17">
        <v>0</v>
      </c>
      <c r="L47" s="17">
        <v>0</v>
      </c>
      <c r="M47" s="17">
        <v>0</v>
      </c>
      <c r="N47" s="17">
        <v>0</v>
      </c>
      <c r="O47" s="17">
        <v>0</v>
      </c>
      <c r="P47" s="17">
        <f t="shared" si="2"/>
        <v>0</v>
      </c>
    </row>
    <row r="48" spans="1:16" x14ac:dyDescent="0.2">
      <c r="A48" s="103" t="s">
        <v>138</v>
      </c>
      <c r="B48" s="104"/>
      <c r="C48" s="104"/>
      <c r="D48" s="104"/>
      <c r="E48" s="104"/>
      <c r="F48" s="105"/>
      <c r="G48" s="16" t="s">
        <v>34</v>
      </c>
      <c r="H48" s="17">
        <v>1250170074</v>
      </c>
      <c r="I48" s="17">
        <v>252768770</v>
      </c>
      <c r="J48" s="17">
        <v>151562827</v>
      </c>
      <c r="K48" s="17">
        <v>2599356</v>
      </c>
      <c r="L48" s="17">
        <v>82705</v>
      </c>
      <c r="M48" s="17">
        <v>88590</v>
      </c>
      <c r="N48" s="17">
        <v>2533830</v>
      </c>
      <c r="O48" s="17">
        <v>530631</v>
      </c>
      <c r="P48" s="17">
        <f t="shared" si="2"/>
        <v>1660336783</v>
      </c>
    </row>
    <row r="49" spans="1:16" x14ac:dyDescent="0.2">
      <c r="A49" s="88" t="s">
        <v>139</v>
      </c>
      <c r="B49" s="89"/>
      <c r="C49" s="89"/>
      <c r="D49" s="89"/>
      <c r="E49" s="89"/>
      <c r="F49" s="90"/>
      <c r="G49" s="16" t="s">
        <v>34</v>
      </c>
      <c r="H49" s="17">
        <v>495551409</v>
      </c>
      <c r="I49" s="17">
        <v>83447461</v>
      </c>
      <c r="J49" s="17">
        <v>34638506</v>
      </c>
      <c r="K49" s="17">
        <v>324898</v>
      </c>
      <c r="L49" s="17">
        <v>498</v>
      </c>
      <c r="M49" s="17">
        <v>65059</v>
      </c>
      <c r="N49" s="17">
        <v>1069365</v>
      </c>
      <c r="O49" s="17">
        <v>121869</v>
      </c>
      <c r="P49" s="17">
        <f t="shared" si="2"/>
        <v>615219065</v>
      </c>
    </row>
    <row r="50" spans="1:16" x14ac:dyDescent="0.2">
      <c r="A50" s="88" t="s">
        <v>140</v>
      </c>
      <c r="B50" s="89"/>
      <c r="C50" s="89"/>
      <c r="D50" s="89"/>
      <c r="E50" s="89"/>
      <c r="F50" s="90"/>
      <c r="G50" s="16" t="s">
        <v>34</v>
      </c>
      <c r="H50" s="17">
        <v>55307529</v>
      </c>
      <c r="I50" s="17">
        <v>10937168</v>
      </c>
      <c r="J50" s="17">
        <v>6879837</v>
      </c>
      <c r="K50" s="17">
        <v>68306</v>
      </c>
      <c r="L50" s="17">
        <v>1450</v>
      </c>
      <c r="M50" s="17">
        <v>5355</v>
      </c>
      <c r="N50" s="17">
        <v>94400</v>
      </c>
      <c r="O50" s="17">
        <v>20242</v>
      </c>
      <c r="P50" s="17">
        <f t="shared" si="2"/>
        <v>73314287</v>
      </c>
    </row>
    <row r="51" spans="1:16" x14ac:dyDescent="0.2">
      <c r="A51" s="88" t="s">
        <v>141</v>
      </c>
      <c r="B51" s="89"/>
      <c r="C51" s="89"/>
      <c r="D51" s="89"/>
      <c r="E51" s="89"/>
      <c r="F51" s="90"/>
      <c r="G51" s="16" t="s">
        <v>34</v>
      </c>
      <c r="H51" s="17">
        <v>550379689</v>
      </c>
      <c r="I51" s="17">
        <v>123863901</v>
      </c>
      <c r="J51" s="17">
        <v>87769207</v>
      </c>
      <c r="K51" s="17">
        <v>1928589</v>
      </c>
      <c r="L51" s="17">
        <v>75185</v>
      </c>
      <c r="M51" s="17">
        <v>7934</v>
      </c>
      <c r="N51" s="17">
        <v>1288810</v>
      </c>
      <c r="O51" s="17">
        <v>261382</v>
      </c>
      <c r="P51" s="17">
        <f t="shared" si="2"/>
        <v>765574697</v>
      </c>
    </row>
    <row r="52" spans="1:16" x14ac:dyDescent="0.2">
      <c r="A52" s="88" t="s">
        <v>142</v>
      </c>
      <c r="B52" s="89"/>
      <c r="C52" s="89"/>
      <c r="D52" s="89"/>
      <c r="E52" s="89"/>
      <c r="F52" s="90"/>
      <c r="G52" s="16" t="s">
        <v>34</v>
      </c>
      <c r="H52" s="17">
        <v>1101238627</v>
      </c>
      <c r="I52" s="17">
        <v>218248530</v>
      </c>
      <c r="J52" s="17">
        <v>129287550</v>
      </c>
      <c r="K52" s="17">
        <v>2321793</v>
      </c>
      <c r="L52" s="17">
        <v>77133</v>
      </c>
      <c r="M52" s="17">
        <v>78348</v>
      </c>
      <c r="N52" s="17">
        <v>2452575</v>
      </c>
      <c r="O52" s="17">
        <v>403493</v>
      </c>
      <c r="P52" s="17">
        <f t="shared" si="2"/>
        <v>1454108049</v>
      </c>
    </row>
    <row r="53" spans="1:16" x14ac:dyDescent="0.2">
      <c r="A53" s="88" t="s">
        <v>143</v>
      </c>
      <c r="B53" s="89"/>
      <c r="C53" s="89"/>
      <c r="D53" s="89"/>
      <c r="E53" s="89"/>
      <c r="F53" s="90"/>
      <c r="G53" s="16" t="s">
        <v>34</v>
      </c>
      <c r="H53" s="17">
        <v>112863948</v>
      </c>
      <c r="I53" s="17">
        <v>30678456</v>
      </c>
      <c r="J53" s="17">
        <v>15863693</v>
      </c>
      <c r="K53" s="17">
        <v>194020</v>
      </c>
      <c r="L53" s="17">
        <v>5057</v>
      </c>
      <c r="M53" s="17">
        <v>13625</v>
      </c>
      <c r="N53" s="17">
        <v>98166</v>
      </c>
      <c r="O53" s="17">
        <v>147704</v>
      </c>
      <c r="P53" s="17">
        <f t="shared" si="2"/>
        <v>159864669</v>
      </c>
    </row>
    <row r="54" spans="1:16" x14ac:dyDescent="0.2">
      <c r="A54" s="88" t="s">
        <v>144</v>
      </c>
      <c r="B54" s="89"/>
      <c r="C54" s="89"/>
      <c r="D54" s="89"/>
      <c r="E54" s="89"/>
      <c r="F54" s="90"/>
      <c r="G54" s="16" t="s">
        <v>34</v>
      </c>
      <c r="H54" s="17">
        <v>36067499</v>
      </c>
      <c r="I54" s="17">
        <v>3841784</v>
      </c>
      <c r="J54" s="17">
        <v>6411584</v>
      </c>
      <c r="K54" s="17">
        <v>83543</v>
      </c>
      <c r="L54" s="17">
        <v>515</v>
      </c>
      <c r="M54" s="17">
        <v>-3383</v>
      </c>
      <c r="N54" s="17">
        <v>-16911</v>
      </c>
      <c r="O54" s="17">
        <v>-20566</v>
      </c>
      <c r="P54" s="17">
        <f t="shared" si="2"/>
        <v>46364065</v>
      </c>
    </row>
    <row r="55" spans="1:16" x14ac:dyDescent="0.2">
      <c r="A55" s="27"/>
      <c r="B55" s="28" t="s">
        <v>41</v>
      </c>
      <c r="C55" s="99" t="s">
        <v>145</v>
      </c>
      <c r="D55" s="99"/>
      <c r="E55" s="99"/>
      <c r="F55" s="100"/>
      <c r="G55" s="16" t="s">
        <v>34</v>
      </c>
      <c r="H55" s="17">
        <v>26214711</v>
      </c>
      <c r="I55" s="17">
        <v>5435306</v>
      </c>
      <c r="J55" s="17">
        <v>4950283</v>
      </c>
      <c r="K55" s="17">
        <v>73406</v>
      </c>
      <c r="L55" s="17">
        <v>146</v>
      </c>
      <c r="M55" s="17">
        <v>0</v>
      </c>
      <c r="N55" s="17">
        <v>20000</v>
      </c>
      <c r="O55" s="17">
        <v>0</v>
      </c>
      <c r="P55" s="17">
        <f t="shared" si="2"/>
        <v>36693852</v>
      </c>
    </row>
    <row r="56" spans="1:16" x14ac:dyDescent="0.2">
      <c r="A56" s="27"/>
      <c r="B56" s="28"/>
      <c r="C56" s="89" t="s">
        <v>146</v>
      </c>
      <c r="D56" s="89"/>
      <c r="E56" s="89"/>
      <c r="F56" s="90"/>
      <c r="G56" s="16" t="s">
        <v>34</v>
      </c>
      <c r="H56" s="17">
        <v>9852788</v>
      </c>
      <c r="I56" s="17">
        <v>-1593522</v>
      </c>
      <c r="J56" s="17">
        <v>1461301</v>
      </c>
      <c r="K56" s="17">
        <v>10137</v>
      </c>
      <c r="L56" s="17">
        <v>369</v>
      </c>
      <c r="M56" s="17">
        <v>-3383</v>
      </c>
      <c r="N56" s="17">
        <v>-36911</v>
      </c>
      <c r="O56" s="17">
        <v>-20566</v>
      </c>
      <c r="P56" s="17">
        <f t="shared" si="2"/>
        <v>9670213</v>
      </c>
    </row>
    <row r="57" spans="1:16" x14ac:dyDescent="0.2">
      <c r="A57" s="88" t="s">
        <v>147</v>
      </c>
      <c r="B57" s="89"/>
      <c r="C57" s="89"/>
      <c r="D57" s="89"/>
      <c r="E57" s="89"/>
      <c r="F57" s="90"/>
      <c r="G57" s="16" t="s">
        <v>34</v>
      </c>
      <c r="H57" s="17">
        <v>0</v>
      </c>
      <c r="I57" s="17">
        <v>0</v>
      </c>
      <c r="J57" s="17">
        <v>0</v>
      </c>
      <c r="K57" s="17">
        <v>0</v>
      </c>
      <c r="L57" s="17">
        <v>0</v>
      </c>
      <c r="M57" s="17">
        <v>0</v>
      </c>
      <c r="N57" s="17">
        <v>0</v>
      </c>
      <c r="O57" s="17">
        <v>0</v>
      </c>
      <c r="P57" s="17">
        <f t="shared" si="2"/>
        <v>0</v>
      </c>
    </row>
    <row r="58" spans="1:16" x14ac:dyDescent="0.2">
      <c r="A58" s="88" t="s">
        <v>148</v>
      </c>
      <c r="B58" s="89"/>
      <c r="C58" s="89"/>
      <c r="D58" s="89"/>
      <c r="E58" s="89"/>
      <c r="F58" s="90"/>
      <c r="G58" s="16" t="s">
        <v>34</v>
      </c>
      <c r="H58" s="17">
        <v>148931447</v>
      </c>
      <c r="I58" s="17">
        <v>34520240</v>
      </c>
      <c r="J58" s="17">
        <v>22275277</v>
      </c>
      <c r="K58" s="17">
        <v>277563</v>
      </c>
      <c r="L58" s="17">
        <v>5572</v>
      </c>
      <c r="M58" s="17">
        <v>10242</v>
      </c>
      <c r="N58" s="17">
        <v>81255</v>
      </c>
      <c r="O58" s="17">
        <v>127138</v>
      </c>
      <c r="P58" s="17">
        <f t="shared" si="2"/>
        <v>206228734</v>
      </c>
    </row>
    <row r="59" spans="1:16" x14ac:dyDescent="0.2">
      <c r="A59" s="88" t="s">
        <v>149</v>
      </c>
      <c r="B59" s="89"/>
      <c r="C59" s="89"/>
      <c r="D59" s="89"/>
      <c r="E59" s="89"/>
      <c r="F59" s="90"/>
      <c r="G59" s="16" t="s">
        <v>34</v>
      </c>
      <c r="H59" s="17">
        <v>1250170074</v>
      </c>
      <c r="I59" s="17">
        <v>252768770</v>
      </c>
      <c r="J59" s="17">
        <v>151562827</v>
      </c>
      <c r="K59" s="17">
        <v>2599356</v>
      </c>
      <c r="L59" s="17">
        <v>82705</v>
      </c>
      <c r="M59" s="17">
        <v>88590</v>
      </c>
      <c r="N59" s="17">
        <v>2533830</v>
      </c>
      <c r="O59" s="17">
        <v>530631</v>
      </c>
      <c r="P59" s="17">
        <f t="shared" si="2"/>
        <v>1660336783</v>
      </c>
    </row>
    <row r="60" spans="1:16" x14ac:dyDescent="0.2">
      <c r="A60" s="88" t="s">
        <v>150</v>
      </c>
      <c r="B60" s="89"/>
      <c r="C60" s="89"/>
      <c r="D60" s="89"/>
      <c r="E60" s="89"/>
      <c r="F60" s="90"/>
      <c r="G60" s="16" t="s">
        <v>3</v>
      </c>
      <c r="H60" s="24">
        <v>55.937280098419627</v>
      </c>
      <c r="I60" s="24">
        <v>62.659695262195555</v>
      </c>
      <c r="J60" s="24">
        <v>72.606513205246557</v>
      </c>
      <c r="K60" s="24">
        <v>84.873022394777792</v>
      </c>
      <c r="L60" s="24">
        <v>97.644640590048965</v>
      </c>
      <c r="M60" s="24">
        <v>20.516988373405574</v>
      </c>
      <c r="N60" s="24">
        <v>54.070912413224249</v>
      </c>
      <c r="O60" s="24">
        <v>73.218488931102783</v>
      </c>
      <c r="P60" s="72">
        <f>(P53+P54+P57+P51)/P59*100</f>
        <v>58.530500615910285</v>
      </c>
    </row>
    <row r="61" spans="1:16" x14ac:dyDescent="0.2">
      <c r="A61" s="88" t="s">
        <v>151</v>
      </c>
      <c r="B61" s="89"/>
      <c r="C61" s="89"/>
      <c r="D61" s="89"/>
      <c r="E61" s="89"/>
      <c r="F61" s="90"/>
      <c r="G61" s="16" t="s">
        <v>3</v>
      </c>
      <c r="H61" s="24">
        <v>98.820344742950553</v>
      </c>
      <c r="I61" s="24">
        <v>98.784687285537686</v>
      </c>
      <c r="J61" s="24">
        <v>98.207371125374948</v>
      </c>
      <c r="K61" s="24">
        <v>97.855891997864092</v>
      </c>
      <c r="L61" s="24">
        <v>99.663865546218489</v>
      </c>
      <c r="M61" s="24">
        <v>83.799525905858445</v>
      </c>
      <c r="N61" s="24">
        <v>95.651918242344593</v>
      </c>
      <c r="O61" s="24">
        <v>91.161466254327394</v>
      </c>
      <c r="P61" s="72">
        <f>P45/(P45+P46+P47)*100</f>
        <v>98.74940896253095</v>
      </c>
    </row>
    <row r="62" spans="1:16" x14ac:dyDescent="0.2">
      <c r="A62" s="88" t="s">
        <v>152</v>
      </c>
      <c r="B62" s="89"/>
      <c r="C62" s="89"/>
      <c r="D62" s="89"/>
      <c r="E62" s="89"/>
      <c r="F62" s="90"/>
      <c r="G62" s="16" t="s">
        <v>3</v>
      </c>
      <c r="H62" s="24">
        <v>39.63871950753478</v>
      </c>
      <c r="I62" s="24">
        <v>33.013358810109331</v>
      </c>
      <c r="J62" s="24">
        <v>22.854222691425516</v>
      </c>
      <c r="K62" s="24">
        <v>12.499172872049847</v>
      </c>
      <c r="L62" s="24">
        <v>0.60214013663019172</v>
      </c>
      <c r="M62" s="24">
        <v>73.438311321819612</v>
      </c>
      <c r="N62" s="24">
        <v>42.203502208119723</v>
      </c>
      <c r="O62" s="24">
        <v>22.966807442460013</v>
      </c>
      <c r="P62" s="72">
        <f>P49/P59*100</f>
        <v>37.053871919188822</v>
      </c>
    </row>
    <row r="63" spans="1:16" x14ac:dyDescent="0.2">
      <c r="A63" s="88" t="s">
        <v>154</v>
      </c>
      <c r="B63" s="89"/>
      <c r="C63" s="89"/>
      <c r="D63" s="89"/>
      <c r="E63" s="89"/>
      <c r="F63" s="90"/>
      <c r="G63" s="16" t="s">
        <v>3</v>
      </c>
      <c r="H63" s="24">
        <v>103.39451865570027</v>
      </c>
      <c r="I63" s="24">
        <v>103.25236112028071</v>
      </c>
      <c r="J63" s="24">
        <v>102.87724078690937</v>
      </c>
      <c r="K63" s="24">
        <v>100.4967503605223</v>
      </c>
      <c r="L63" s="24">
        <v>101.44237277705987</v>
      </c>
      <c r="M63" s="24">
        <v>89.190845197332862</v>
      </c>
      <c r="N63" s="24">
        <v>99.353414527164134</v>
      </c>
      <c r="O63" s="24">
        <v>94.776925051284408</v>
      </c>
      <c r="P63" s="72">
        <f>P45/(P53+P54+P49+P57+P51)*100</f>
        <v>103.31124884067175</v>
      </c>
    </row>
    <row r="64" spans="1:16" x14ac:dyDescent="0.2">
      <c r="A64" s="91" t="s">
        <v>153</v>
      </c>
      <c r="B64" s="92"/>
      <c r="C64" s="92"/>
      <c r="D64" s="92"/>
      <c r="E64" s="92"/>
      <c r="F64" s="93"/>
      <c r="G64" s="16" t="s">
        <v>3</v>
      </c>
      <c r="H64" s="24">
        <v>26.664899456997983</v>
      </c>
      <c r="I64" s="24">
        <v>28.087078848930545</v>
      </c>
      <c r="J64" s="24">
        <v>39.491618769456309</v>
      </c>
      <c r="K64" s="24">
        <v>81.5931250549</v>
      </c>
      <c r="L64" s="24">
        <v>19.172413793103448</v>
      </c>
      <c r="M64" s="24">
        <v>268.01120448179267</v>
      </c>
      <c r="N64" s="24">
        <v>116.70868644067795</v>
      </c>
      <c r="O64" s="24">
        <v>231.69647268056517</v>
      </c>
      <c r="P64" s="71">
        <f>P46/P50*100</f>
        <v>28.321932667775929</v>
      </c>
    </row>
    <row r="65" spans="1:16" x14ac:dyDescent="0.2">
      <c r="A65" s="96" t="s">
        <v>155</v>
      </c>
      <c r="B65" s="97"/>
      <c r="C65" s="97"/>
      <c r="D65" s="97"/>
      <c r="E65" s="97"/>
      <c r="F65" s="97"/>
      <c r="G65" s="98"/>
      <c r="H65" s="81"/>
      <c r="I65" s="81"/>
      <c r="J65" s="81"/>
      <c r="K65" s="81"/>
      <c r="L65" s="81"/>
      <c r="M65" s="81"/>
      <c r="N65" s="81"/>
      <c r="O65" s="81"/>
      <c r="P65" s="81"/>
    </row>
    <row r="66" spans="1:16" ht="13.5" customHeight="1" x14ac:dyDescent="0.2">
      <c r="A66" s="114" t="s">
        <v>111</v>
      </c>
      <c r="B66" s="118" t="s">
        <v>20</v>
      </c>
      <c r="C66" s="119"/>
      <c r="D66" s="119"/>
      <c r="E66" s="119"/>
      <c r="F66" s="120"/>
      <c r="G66" s="12" t="s">
        <v>34</v>
      </c>
      <c r="H66" s="15">
        <v>28063833</v>
      </c>
      <c r="I66" s="15">
        <v>3715833</v>
      </c>
      <c r="J66" s="15">
        <v>1746535</v>
      </c>
      <c r="K66" s="15">
        <v>42094</v>
      </c>
      <c r="L66" s="15">
        <v>0</v>
      </c>
      <c r="M66" s="15">
        <v>0</v>
      </c>
      <c r="N66" s="15">
        <v>90447</v>
      </c>
      <c r="O66" s="15">
        <v>33</v>
      </c>
      <c r="P66" s="15">
        <f>SUM(H66:O66)</f>
        <v>33658775</v>
      </c>
    </row>
    <row r="67" spans="1:16" x14ac:dyDescent="0.2">
      <c r="A67" s="115"/>
      <c r="B67" s="117" t="s">
        <v>21</v>
      </c>
      <c r="C67" s="94"/>
      <c r="D67" s="94"/>
      <c r="E67" s="94"/>
      <c r="F67" s="95"/>
      <c r="G67" s="16" t="s">
        <v>34</v>
      </c>
      <c r="H67" s="17">
        <v>48959774</v>
      </c>
      <c r="I67" s="17">
        <v>9559808</v>
      </c>
      <c r="J67" s="17">
        <v>5943276</v>
      </c>
      <c r="K67" s="17">
        <v>53313</v>
      </c>
      <c r="L67" s="17">
        <v>1132</v>
      </c>
      <c r="M67" s="17">
        <v>4689</v>
      </c>
      <c r="N67" s="17">
        <v>68630</v>
      </c>
      <c r="O67" s="17">
        <v>12414</v>
      </c>
      <c r="P67" s="17">
        <f t="shared" ref="P67:P82" si="3">SUM(H67:O67)</f>
        <v>64603036</v>
      </c>
    </row>
    <row r="68" spans="1:16" x14ac:dyDescent="0.2">
      <c r="A68" s="115"/>
      <c r="B68" s="19"/>
      <c r="C68" s="20" t="s">
        <v>41</v>
      </c>
      <c r="D68" s="20" t="s">
        <v>112</v>
      </c>
      <c r="E68" s="20"/>
      <c r="F68" s="21"/>
      <c r="G68" s="16" t="s">
        <v>34</v>
      </c>
      <c r="H68" s="17">
        <v>36895870</v>
      </c>
      <c r="I68" s="17">
        <v>7681507</v>
      </c>
      <c r="J68" s="17">
        <v>4333752</v>
      </c>
      <c r="K68" s="17">
        <v>52623</v>
      </c>
      <c r="L68" s="17">
        <v>1132</v>
      </c>
      <c r="M68" s="17">
        <v>4689</v>
      </c>
      <c r="N68" s="17">
        <v>68106</v>
      </c>
      <c r="O68" s="17">
        <v>12348</v>
      </c>
      <c r="P68" s="17">
        <f t="shared" si="3"/>
        <v>49050027</v>
      </c>
    </row>
    <row r="69" spans="1:16" x14ac:dyDescent="0.2">
      <c r="A69" s="115"/>
      <c r="B69" s="111" t="s">
        <v>22</v>
      </c>
      <c r="C69" s="112"/>
      <c r="D69" s="112"/>
      <c r="E69" s="112"/>
      <c r="F69" s="113"/>
      <c r="G69" s="14" t="s">
        <v>34</v>
      </c>
      <c r="H69" s="18">
        <v>80080</v>
      </c>
      <c r="I69" s="18">
        <v>64984</v>
      </c>
      <c r="J69" s="18">
        <v>26782</v>
      </c>
      <c r="K69" s="18">
        <v>0</v>
      </c>
      <c r="L69" s="18">
        <v>0</v>
      </c>
      <c r="M69" s="18">
        <v>0</v>
      </c>
      <c r="N69" s="18">
        <v>0</v>
      </c>
      <c r="O69" s="18">
        <v>0</v>
      </c>
      <c r="P69" s="17">
        <f t="shared" si="3"/>
        <v>171846</v>
      </c>
    </row>
    <row r="70" spans="1:16" x14ac:dyDescent="0.2">
      <c r="A70" s="116"/>
      <c r="B70" s="121" t="s">
        <v>23</v>
      </c>
      <c r="C70" s="122"/>
      <c r="D70" s="122"/>
      <c r="E70" s="122"/>
      <c r="F70" s="123"/>
      <c r="G70" s="11" t="s">
        <v>34</v>
      </c>
      <c r="H70" s="10">
        <v>77103687</v>
      </c>
      <c r="I70" s="10">
        <v>13340625</v>
      </c>
      <c r="J70" s="10">
        <v>7716593</v>
      </c>
      <c r="K70" s="10">
        <v>95407</v>
      </c>
      <c r="L70" s="10">
        <v>1132</v>
      </c>
      <c r="M70" s="10">
        <v>4689</v>
      </c>
      <c r="N70" s="10">
        <v>159077</v>
      </c>
      <c r="O70" s="10">
        <v>12447</v>
      </c>
      <c r="P70" s="15">
        <f t="shared" si="3"/>
        <v>98433657</v>
      </c>
    </row>
    <row r="71" spans="1:16" ht="12.75" customHeight="1" x14ac:dyDescent="0.2">
      <c r="A71" s="145" t="s">
        <v>113</v>
      </c>
      <c r="B71" s="118" t="s">
        <v>24</v>
      </c>
      <c r="C71" s="119"/>
      <c r="D71" s="119"/>
      <c r="E71" s="119"/>
      <c r="F71" s="120"/>
      <c r="G71" s="12" t="s">
        <v>34</v>
      </c>
      <c r="H71" s="15">
        <v>26145851</v>
      </c>
      <c r="I71" s="15">
        <v>4813648</v>
      </c>
      <c r="J71" s="15">
        <v>2234815</v>
      </c>
      <c r="K71" s="15">
        <v>24716</v>
      </c>
      <c r="L71" s="15">
        <v>1132</v>
      </c>
      <c r="M71" s="15">
        <v>1705</v>
      </c>
      <c r="N71" s="15">
        <v>64147</v>
      </c>
      <c r="O71" s="15">
        <v>7366</v>
      </c>
      <c r="P71" s="15">
        <f t="shared" si="3"/>
        <v>33293380</v>
      </c>
    </row>
    <row r="72" spans="1:16" x14ac:dyDescent="0.2">
      <c r="A72" s="145"/>
      <c r="B72" s="117" t="s">
        <v>26</v>
      </c>
      <c r="C72" s="94"/>
      <c r="D72" s="94"/>
      <c r="E72" s="94"/>
      <c r="F72" s="95"/>
      <c r="G72" s="16" t="s">
        <v>34</v>
      </c>
      <c r="H72" s="17">
        <v>50118919</v>
      </c>
      <c r="I72" s="17">
        <v>8481356</v>
      </c>
      <c r="J72" s="17">
        <v>5445333</v>
      </c>
      <c r="K72" s="17">
        <v>70691</v>
      </c>
      <c r="L72" s="17">
        <v>0</v>
      </c>
      <c r="M72" s="17">
        <v>2984</v>
      </c>
      <c r="N72" s="17">
        <v>94930</v>
      </c>
      <c r="O72" s="17">
        <v>5081</v>
      </c>
      <c r="P72" s="17">
        <f t="shared" si="3"/>
        <v>64219294</v>
      </c>
    </row>
    <row r="73" spans="1:16" x14ac:dyDescent="0.2">
      <c r="A73" s="145"/>
      <c r="B73" s="19"/>
      <c r="C73" s="20" t="s">
        <v>41</v>
      </c>
      <c r="D73" s="20" t="s">
        <v>114</v>
      </c>
      <c r="E73" s="20"/>
      <c r="F73" s="21"/>
      <c r="G73" s="16" t="s">
        <v>34</v>
      </c>
      <c r="H73" s="17">
        <v>31416219</v>
      </c>
      <c r="I73" s="17">
        <v>4915627</v>
      </c>
      <c r="J73" s="17">
        <v>2710288</v>
      </c>
      <c r="K73" s="17">
        <v>15700</v>
      </c>
      <c r="L73" s="17">
        <v>0</v>
      </c>
      <c r="M73" s="17">
        <v>0</v>
      </c>
      <c r="N73" s="17">
        <v>60900</v>
      </c>
      <c r="O73" s="17">
        <v>0</v>
      </c>
      <c r="P73" s="17">
        <f t="shared" si="3"/>
        <v>39118734</v>
      </c>
    </row>
    <row r="74" spans="1:16" x14ac:dyDescent="0.2">
      <c r="A74" s="145"/>
      <c r="B74" s="19"/>
      <c r="C74" s="20"/>
      <c r="D74" s="20" t="s">
        <v>115</v>
      </c>
      <c r="E74" s="20"/>
      <c r="F74" s="21"/>
      <c r="G74" s="16" t="s">
        <v>34</v>
      </c>
      <c r="H74" s="17">
        <v>17519126</v>
      </c>
      <c r="I74" s="17">
        <v>2093382</v>
      </c>
      <c r="J74" s="17">
        <v>847200</v>
      </c>
      <c r="K74" s="17">
        <v>15700</v>
      </c>
      <c r="L74" s="17">
        <v>0</v>
      </c>
      <c r="M74" s="17">
        <v>0</v>
      </c>
      <c r="N74" s="17">
        <v>60900</v>
      </c>
      <c r="O74" s="17">
        <v>0</v>
      </c>
      <c r="P74" s="17">
        <f t="shared" si="3"/>
        <v>20536308</v>
      </c>
    </row>
    <row r="75" spans="1:16" x14ac:dyDescent="0.2">
      <c r="A75" s="145"/>
      <c r="B75" s="19"/>
      <c r="C75" s="20"/>
      <c r="D75" s="20" t="s">
        <v>27</v>
      </c>
      <c r="E75" s="20"/>
      <c r="F75" s="21"/>
      <c r="G75" s="16" t="s">
        <v>34</v>
      </c>
      <c r="H75" s="17">
        <v>2046701</v>
      </c>
      <c r="I75" s="17">
        <v>977510</v>
      </c>
      <c r="J75" s="17">
        <v>632256</v>
      </c>
      <c r="K75" s="17">
        <v>0</v>
      </c>
      <c r="L75" s="17">
        <v>0</v>
      </c>
      <c r="M75" s="17">
        <v>829</v>
      </c>
      <c r="N75" s="17">
        <v>686</v>
      </c>
      <c r="O75" s="17">
        <v>835</v>
      </c>
      <c r="P75" s="17">
        <f t="shared" si="3"/>
        <v>3658817</v>
      </c>
    </row>
    <row r="76" spans="1:16" x14ac:dyDescent="0.2">
      <c r="A76" s="145"/>
      <c r="B76" s="19"/>
      <c r="C76" s="20"/>
      <c r="D76" s="20" t="s">
        <v>28</v>
      </c>
      <c r="E76" s="20"/>
      <c r="F76" s="21"/>
      <c r="G76" s="16" t="s">
        <v>34</v>
      </c>
      <c r="H76" s="17">
        <v>0</v>
      </c>
      <c r="I76" s="17">
        <v>0</v>
      </c>
      <c r="J76" s="17">
        <v>0</v>
      </c>
      <c r="K76" s="17">
        <v>0</v>
      </c>
      <c r="L76" s="17">
        <v>0</v>
      </c>
      <c r="M76" s="17">
        <v>0</v>
      </c>
      <c r="N76" s="17">
        <v>0</v>
      </c>
      <c r="O76" s="17">
        <v>0</v>
      </c>
      <c r="P76" s="17">
        <f t="shared" si="3"/>
        <v>0</v>
      </c>
    </row>
    <row r="77" spans="1:16" x14ac:dyDescent="0.2">
      <c r="A77" s="145"/>
      <c r="B77" s="19"/>
      <c r="C77" s="20"/>
      <c r="D77" s="2" t="s">
        <v>29</v>
      </c>
      <c r="E77" s="20"/>
      <c r="F77" s="21"/>
      <c r="G77" s="16" t="s">
        <v>34</v>
      </c>
      <c r="H77" s="17">
        <v>0</v>
      </c>
      <c r="I77" s="17">
        <v>0</v>
      </c>
      <c r="J77" s="17">
        <v>0</v>
      </c>
      <c r="K77" s="17">
        <v>0</v>
      </c>
      <c r="L77" s="17">
        <v>0</v>
      </c>
      <c r="M77" s="17">
        <v>0</v>
      </c>
      <c r="N77" s="17">
        <v>0</v>
      </c>
      <c r="O77" s="17">
        <v>0</v>
      </c>
      <c r="P77" s="17">
        <f t="shared" si="3"/>
        <v>0</v>
      </c>
    </row>
    <row r="78" spans="1:16" x14ac:dyDescent="0.2">
      <c r="A78" s="145"/>
      <c r="B78" s="19"/>
      <c r="C78" s="20"/>
      <c r="D78" s="20" t="s">
        <v>30</v>
      </c>
      <c r="E78" s="20"/>
      <c r="F78" s="21"/>
      <c r="G78" s="16" t="s">
        <v>34</v>
      </c>
      <c r="H78" s="17">
        <v>7760240</v>
      </c>
      <c r="I78" s="17">
        <v>1402305</v>
      </c>
      <c r="J78" s="17">
        <v>1373486</v>
      </c>
      <c r="K78" s="17">
        <v>39151</v>
      </c>
      <c r="L78" s="17">
        <v>0</v>
      </c>
      <c r="M78" s="17">
        <v>2155</v>
      </c>
      <c r="N78" s="17">
        <v>9032</v>
      </c>
      <c r="O78" s="17">
        <v>4246</v>
      </c>
      <c r="P78" s="17">
        <f t="shared" si="3"/>
        <v>10590615</v>
      </c>
    </row>
    <row r="79" spans="1:16" x14ac:dyDescent="0.2">
      <c r="A79" s="145"/>
      <c r="B79" s="19"/>
      <c r="C79" s="20"/>
      <c r="D79" s="20" t="s">
        <v>31</v>
      </c>
      <c r="E79" s="20"/>
      <c r="F79" s="21"/>
      <c r="G79" s="16" t="s">
        <v>34</v>
      </c>
      <c r="H79" s="17">
        <v>8272776</v>
      </c>
      <c r="I79" s="17">
        <v>1084362</v>
      </c>
      <c r="J79" s="17">
        <v>700532</v>
      </c>
      <c r="K79" s="17">
        <v>12640</v>
      </c>
      <c r="L79" s="17">
        <v>0</v>
      </c>
      <c r="M79" s="17">
        <v>0</v>
      </c>
      <c r="N79" s="17">
        <v>15292</v>
      </c>
      <c r="O79" s="17">
        <v>0</v>
      </c>
      <c r="P79" s="17">
        <f t="shared" si="3"/>
        <v>10085602</v>
      </c>
    </row>
    <row r="80" spans="1:16" x14ac:dyDescent="0.2">
      <c r="A80" s="145"/>
      <c r="B80" s="22"/>
      <c r="C80" s="29"/>
      <c r="D80" s="29" t="s">
        <v>32</v>
      </c>
      <c r="E80" s="29"/>
      <c r="F80" s="30"/>
      <c r="G80" s="14" t="s">
        <v>34</v>
      </c>
      <c r="H80" s="18">
        <v>171975</v>
      </c>
      <c r="I80" s="18">
        <v>4505</v>
      </c>
      <c r="J80" s="18">
        <v>13535</v>
      </c>
      <c r="K80" s="18">
        <v>0</v>
      </c>
      <c r="L80" s="18">
        <v>0</v>
      </c>
      <c r="M80" s="18">
        <v>0</v>
      </c>
      <c r="N80" s="18">
        <v>0</v>
      </c>
      <c r="O80" s="18">
        <v>0</v>
      </c>
      <c r="P80" s="18">
        <f t="shared" si="3"/>
        <v>190015</v>
      </c>
    </row>
    <row r="81" spans="1:16" x14ac:dyDescent="0.2">
      <c r="A81" s="145"/>
      <c r="B81" s="122" t="s">
        <v>23</v>
      </c>
      <c r="C81" s="122"/>
      <c r="D81" s="122"/>
      <c r="E81" s="122"/>
      <c r="F81" s="123"/>
      <c r="G81" s="11" t="s">
        <v>34</v>
      </c>
      <c r="H81" s="10">
        <v>76264770</v>
      </c>
      <c r="I81" s="10">
        <v>13295004</v>
      </c>
      <c r="J81" s="10">
        <v>7680148</v>
      </c>
      <c r="K81" s="10">
        <v>95407</v>
      </c>
      <c r="L81" s="10">
        <v>1132</v>
      </c>
      <c r="M81" s="10">
        <v>4689</v>
      </c>
      <c r="N81" s="10">
        <v>159077</v>
      </c>
      <c r="O81" s="10">
        <v>12447</v>
      </c>
      <c r="P81" s="15">
        <f t="shared" si="3"/>
        <v>97512674</v>
      </c>
    </row>
    <row r="82" spans="1:16" x14ac:dyDescent="0.2">
      <c r="A82" s="31" t="s">
        <v>25</v>
      </c>
      <c r="B82" s="32"/>
      <c r="C82" s="32"/>
      <c r="D82" s="32"/>
      <c r="E82" s="32"/>
      <c r="F82" s="33"/>
      <c r="G82" s="11" t="s">
        <v>34</v>
      </c>
      <c r="H82" s="10">
        <v>838917</v>
      </c>
      <c r="I82" s="10">
        <v>45621</v>
      </c>
      <c r="J82" s="10">
        <v>36445</v>
      </c>
      <c r="K82" s="10">
        <v>0</v>
      </c>
      <c r="L82" s="10">
        <v>0</v>
      </c>
      <c r="M82" s="10">
        <v>0</v>
      </c>
      <c r="N82" s="10">
        <v>0</v>
      </c>
      <c r="O82" s="10">
        <v>0</v>
      </c>
      <c r="P82" s="10">
        <f t="shared" si="3"/>
        <v>920983</v>
      </c>
    </row>
    <row r="83" spans="1:16" s="3" customFormat="1" x14ac:dyDescent="0.2">
      <c r="B83" s="34" t="s">
        <v>117</v>
      </c>
      <c r="C83" s="3" t="s">
        <v>118</v>
      </c>
    </row>
    <row r="84" spans="1:16" s="3" customFormat="1" x14ac:dyDescent="0.2">
      <c r="C84" s="3" t="s">
        <v>119</v>
      </c>
    </row>
    <row r="85" spans="1:16" x14ac:dyDescent="0.2">
      <c r="A85" s="96" t="s">
        <v>156</v>
      </c>
      <c r="B85" s="97"/>
      <c r="C85" s="97"/>
      <c r="D85" s="97"/>
      <c r="E85" s="97"/>
      <c r="F85" s="97"/>
      <c r="G85" s="98"/>
      <c r="H85" s="81"/>
      <c r="I85" s="81"/>
      <c r="J85" s="81"/>
      <c r="K85" s="81"/>
      <c r="L85" s="81"/>
      <c r="M85" s="81"/>
      <c r="N85" s="81"/>
      <c r="O85" s="81"/>
      <c r="P85" s="81"/>
    </row>
    <row r="86" spans="1:16" x14ac:dyDescent="0.2">
      <c r="A86" s="35" t="s">
        <v>52</v>
      </c>
      <c r="B86" s="36"/>
      <c r="C86" s="36"/>
      <c r="D86" s="36"/>
      <c r="E86" s="36"/>
      <c r="F86" s="37"/>
      <c r="G86" s="12" t="s">
        <v>116</v>
      </c>
      <c r="H86" s="15">
        <v>10554</v>
      </c>
      <c r="I86" s="15">
        <v>3244</v>
      </c>
      <c r="J86" s="15">
        <v>1855</v>
      </c>
      <c r="K86" s="15">
        <v>30</v>
      </c>
      <c r="L86" s="15">
        <v>1</v>
      </c>
      <c r="M86" s="15">
        <v>2</v>
      </c>
      <c r="N86" s="15">
        <v>0</v>
      </c>
      <c r="O86" s="15">
        <v>0</v>
      </c>
      <c r="P86" s="15">
        <f>SUM(H86:O86)</f>
        <v>15686</v>
      </c>
    </row>
    <row r="87" spans="1:16" x14ac:dyDescent="0.2">
      <c r="A87" s="19" t="s">
        <v>53</v>
      </c>
      <c r="B87" s="20"/>
      <c r="C87" s="20"/>
      <c r="D87" s="20"/>
      <c r="E87" s="20"/>
      <c r="F87" s="21"/>
      <c r="G87" s="16" t="s">
        <v>116</v>
      </c>
      <c r="H87" s="17">
        <v>354.25</v>
      </c>
      <c r="I87" s="17">
        <v>0</v>
      </c>
      <c r="J87" s="17">
        <v>0</v>
      </c>
      <c r="K87" s="17">
        <v>0</v>
      </c>
      <c r="L87" s="17">
        <v>0</v>
      </c>
      <c r="M87" s="17">
        <v>0</v>
      </c>
      <c r="N87" s="17">
        <v>0</v>
      </c>
      <c r="O87" s="17">
        <v>0</v>
      </c>
      <c r="P87" s="17">
        <f t="shared" ref="P87:P88" si="4">SUM(H87:O87)</f>
        <v>354.25</v>
      </c>
    </row>
    <row r="88" spans="1:16" x14ac:dyDescent="0.2">
      <c r="A88" s="19" t="s">
        <v>54</v>
      </c>
      <c r="B88" s="20"/>
      <c r="C88" s="20"/>
      <c r="D88" s="20"/>
      <c r="E88" s="20"/>
      <c r="F88" s="21"/>
      <c r="G88" s="16" t="s">
        <v>116</v>
      </c>
      <c r="H88" s="17">
        <v>2.61</v>
      </c>
      <c r="I88" s="17">
        <v>0.11</v>
      </c>
      <c r="J88" s="17">
        <v>0</v>
      </c>
      <c r="K88" s="17">
        <v>0</v>
      </c>
      <c r="L88" s="17">
        <v>0</v>
      </c>
      <c r="M88" s="17">
        <v>0</v>
      </c>
      <c r="N88" s="17">
        <v>0</v>
      </c>
      <c r="O88" s="17">
        <v>0</v>
      </c>
      <c r="P88" s="17">
        <f t="shared" si="4"/>
        <v>2.7199999999999998</v>
      </c>
    </row>
    <row r="89" spans="1:16" x14ac:dyDescent="0.2">
      <c r="A89" s="19" t="s">
        <v>55</v>
      </c>
      <c r="B89" s="20"/>
      <c r="C89" s="20"/>
      <c r="D89" s="20"/>
      <c r="E89" s="20"/>
      <c r="F89" s="21"/>
      <c r="G89" s="16" t="s">
        <v>3</v>
      </c>
      <c r="H89" s="24">
        <v>3.3565472806518857</v>
      </c>
      <c r="I89" s="24">
        <v>0</v>
      </c>
      <c r="J89" s="24">
        <v>0</v>
      </c>
      <c r="K89" s="24">
        <v>0</v>
      </c>
      <c r="L89" s="24">
        <v>0</v>
      </c>
      <c r="M89" s="24">
        <v>0</v>
      </c>
      <c r="N89" s="24">
        <v>0</v>
      </c>
      <c r="O89" s="24">
        <v>0</v>
      </c>
      <c r="P89" s="71">
        <f>P87/P86*100</f>
        <v>2.2583832717072547</v>
      </c>
    </row>
    <row r="90" spans="1:16" x14ac:dyDescent="0.2">
      <c r="A90" s="22" t="s">
        <v>56</v>
      </c>
      <c r="B90" s="29"/>
      <c r="C90" s="29"/>
      <c r="D90" s="29"/>
      <c r="E90" s="29"/>
      <c r="F90" s="30"/>
      <c r="G90" s="14" t="s">
        <v>3</v>
      </c>
      <c r="H90" s="25">
        <v>2.4729960204661741E-2</v>
      </c>
      <c r="I90" s="25">
        <v>3.3908754623921083E-3</v>
      </c>
      <c r="J90" s="25">
        <v>0</v>
      </c>
      <c r="K90" s="25">
        <v>0</v>
      </c>
      <c r="L90" s="25">
        <v>0</v>
      </c>
      <c r="M90" s="25">
        <v>0</v>
      </c>
      <c r="N90" s="25">
        <v>0</v>
      </c>
      <c r="O90" s="25">
        <v>0</v>
      </c>
      <c r="P90" s="65">
        <f>P88/P86*100</f>
        <v>1.7340303455310464E-2</v>
      </c>
    </row>
    <row r="91" spans="1:16" x14ac:dyDescent="0.2">
      <c r="A91" s="96" t="s">
        <v>157</v>
      </c>
      <c r="B91" s="97"/>
      <c r="C91" s="97"/>
      <c r="D91" s="97"/>
      <c r="E91" s="97"/>
      <c r="F91" s="97"/>
      <c r="G91" s="98"/>
      <c r="H91" s="81"/>
      <c r="I91" s="81"/>
      <c r="J91" s="81"/>
      <c r="K91" s="81"/>
      <c r="L91" s="81"/>
      <c r="M91" s="81"/>
      <c r="N91" s="81"/>
      <c r="O91" s="81"/>
      <c r="P91" s="81"/>
    </row>
    <row r="92" spans="1:16" x14ac:dyDescent="0.2">
      <c r="A92" s="35" t="s">
        <v>57</v>
      </c>
      <c r="B92" s="36"/>
      <c r="C92" s="36"/>
      <c r="D92" s="36"/>
      <c r="E92" s="36"/>
      <c r="F92" s="37"/>
      <c r="G92" s="12" t="s">
        <v>34</v>
      </c>
      <c r="H92" s="15">
        <v>68313680</v>
      </c>
      <c r="I92" s="15">
        <v>14277459</v>
      </c>
      <c r="J92" s="15">
        <v>8615492</v>
      </c>
      <c r="K92" s="15">
        <v>168411</v>
      </c>
      <c r="L92" s="15">
        <v>6977</v>
      </c>
      <c r="M92" s="15">
        <v>6904</v>
      </c>
      <c r="N92" s="15">
        <v>375026</v>
      </c>
      <c r="O92" s="15">
        <v>54595</v>
      </c>
      <c r="P92" s="17">
        <f t="shared" ref="P92:P96" si="5">SUM(H92:O92)</f>
        <v>91818544</v>
      </c>
    </row>
    <row r="93" spans="1:16" x14ac:dyDescent="0.2">
      <c r="A93" s="19"/>
      <c r="B93" s="20" t="s">
        <v>41</v>
      </c>
      <c r="C93" s="94" t="s">
        <v>58</v>
      </c>
      <c r="D93" s="94"/>
      <c r="E93" s="94"/>
      <c r="F93" s="95"/>
      <c r="G93" s="16" t="s">
        <v>34</v>
      </c>
      <c r="H93" s="17">
        <v>16782989</v>
      </c>
      <c r="I93" s="17">
        <v>4054791</v>
      </c>
      <c r="J93" s="17">
        <v>2356847</v>
      </c>
      <c r="K93" s="17">
        <v>57905</v>
      </c>
      <c r="L93" s="17">
        <v>3403</v>
      </c>
      <c r="M93" s="17">
        <v>1505</v>
      </c>
      <c r="N93" s="17">
        <v>195179</v>
      </c>
      <c r="O93" s="17">
        <v>26903</v>
      </c>
      <c r="P93" s="17">
        <f t="shared" si="5"/>
        <v>23479522</v>
      </c>
    </row>
    <row r="94" spans="1:16" x14ac:dyDescent="0.2">
      <c r="A94" s="19"/>
      <c r="B94" s="20"/>
      <c r="C94" s="94" t="s">
        <v>17</v>
      </c>
      <c r="D94" s="94"/>
      <c r="E94" s="94"/>
      <c r="F94" s="95"/>
      <c r="G94" s="16" t="s">
        <v>34</v>
      </c>
      <c r="H94" s="17">
        <v>51530691</v>
      </c>
      <c r="I94" s="17">
        <v>10222668</v>
      </c>
      <c r="J94" s="17">
        <v>6258645</v>
      </c>
      <c r="K94" s="17">
        <v>110506</v>
      </c>
      <c r="L94" s="17">
        <v>3574</v>
      </c>
      <c r="M94" s="17">
        <v>5399</v>
      </c>
      <c r="N94" s="17">
        <v>179847</v>
      </c>
      <c r="O94" s="17">
        <v>27692</v>
      </c>
      <c r="P94" s="17">
        <f t="shared" si="5"/>
        <v>68339022</v>
      </c>
    </row>
    <row r="95" spans="1:16" x14ac:dyDescent="0.2">
      <c r="A95" s="19"/>
      <c r="B95" s="20"/>
      <c r="C95" s="20" t="s">
        <v>41</v>
      </c>
      <c r="D95" s="124" t="s">
        <v>163</v>
      </c>
      <c r="E95" s="124"/>
      <c r="F95" s="125"/>
      <c r="G95" s="16" t="s">
        <v>34</v>
      </c>
      <c r="H95" s="17">
        <v>44809419</v>
      </c>
      <c r="I95" s="17">
        <v>8943297</v>
      </c>
      <c r="J95" s="17">
        <v>5573929</v>
      </c>
      <c r="K95" s="17">
        <v>102561</v>
      </c>
      <c r="L95" s="17">
        <v>3496</v>
      </c>
      <c r="M95" s="17">
        <v>3991</v>
      </c>
      <c r="N95" s="17">
        <v>160708</v>
      </c>
      <c r="O95" s="17">
        <v>24559</v>
      </c>
      <c r="P95" s="17">
        <f t="shared" si="5"/>
        <v>59621960</v>
      </c>
    </row>
    <row r="96" spans="1:16" s="20" customFormat="1" x14ac:dyDescent="0.2">
      <c r="A96" s="22"/>
      <c r="B96" s="29"/>
      <c r="C96" s="29"/>
      <c r="D96" s="126" t="s">
        <v>164</v>
      </c>
      <c r="E96" s="126"/>
      <c r="F96" s="127"/>
      <c r="G96" s="14" t="s">
        <v>34</v>
      </c>
      <c r="H96" s="18">
        <v>6595179</v>
      </c>
      <c r="I96" s="18">
        <v>1230948</v>
      </c>
      <c r="J96" s="18">
        <v>572952</v>
      </c>
      <c r="K96" s="18">
        <v>5861</v>
      </c>
      <c r="L96" s="18">
        <v>75</v>
      </c>
      <c r="M96" s="18">
        <v>1408</v>
      </c>
      <c r="N96" s="18">
        <v>14499</v>
      </c>
      <c r="O96" s="18">
        <v>2805</v>
      </c>
      <c r="P96" s="18">
        <f t="shared" si="5"/>
        <v>8423727</v>
      </c>
    </row>
    <row r="97" spans="1:16" s="20" customFormat="1" x14ac:dyDescent="0.2">
      <c r="A97" s="3"/>
      <c r="B97" s="34" t="s">
        <v>117</v>
      </c>
      <c r="C97" s="3" t="s">
        <v>120</v>
      </c>
      <c r="G97" s="38"/>
    </row>
    <row r="98" spans="1:16" s="20" customFormat="1" x14ac:dyDescent="0.2">
      <c r="A98" s="3"/>
      <c r="B98" s="3"/>
      <c r="C98" s="3" t="s">
        <v>121</v>
      </c>
      <c r="G98" s="38"/>
    </row>
    <row r="99" spans="1:16" s="20" customFormat="1" x14ac:dyDescent="0.2">
      <c r="C99" s="3" t="s">
        <v>122</v>
      </c>
      <c r="G99" s="38"/>
    </row>
    <row r="100" spans="1:16" x14ac:dyDescent="0.2">
      <c r="A100" s="96" t="s">
        <v>158</v>
      </c>
      <c r="B100" s="97"/>
      <c r="C100" s="97"/>
      <c r="D100" s="97"/>
      <c r="E100" s="97"/>
      <c r="F100" s="97"/>
      <c r="G100" s="98"/>
      <c r="H100" s="81"/>
      <c r="I100" s="81"/>
      <c r="J100" s="81"/>
      <c r="K100" s="81"/>
      <c r="L100" s="81"/>
      <c r="M100" s="81"/>
      <c r="N100" s="81"/>
      <c r="O100" s="81"/>
      <c r="P100" s="81"/>
    </row>
    <row r="101" spans="1:16" x14ac:dyDescent="0.2">
      <c r="A101" s="35" t="s">
        <v>58</v>
      </c>
      <c r="B101" s="36"/>
      <c r="C101" s="36"/>
      <c r="D101" s="36"/>
      <c r="E101" s="36"/>
      <c r="F101" s="37"/>
      <c r="G101" s="12" t="s">
        <v>34</v>
      </c>
      <c r="H101" s="15">
        <v>16782989</v>
      </c>
      <c r="I101" s="15">
        <v>4054791</v>
      </c>
      <c r="J101" s="15">
        <v>2356847</v>
      </c>
      <c r="K101" s="15">
        <v>57905</v>
      </c>
      <c r="L101" s="15">
        <v>3403</v>
      </c>
      <c r="M101" s="15">
        <v>1505</v>
      </c>
      <c r="N101" s="15">
        <v>195179</v>
      </c>
      <c r="O101" s="15">
        <v>26903</v>
      </c>
      <c r="P101" s="17">
        <f t="shared" ref="P101:P105" si="6">SUM(H101:O101)</f>
        <v>23479522</v>
      </c>
    </row>
    <row r="102" spans="1:16" x14ac:dyDescent="0.2">
      <c r="A102" s="19"/>
      <c r="B102" s="20" t="s">
        <v>41</v>
      </c>
      <c r="C102" s="94" t="s">
        <v>72</v>
      </c>
      <c r="D102" s="94"/>
      <c r="E102" s="94"/>
      <c r="F102" s="95"/>
      <c r="G102" s="16" t="s">
        <v>34</v>
      </c>
      <c r="H102" s="17">
        <v>1988353</v>
      </c>
      <c r="I102" s="17">
        <v>644116</v>
      </c>
      <c r="J102" s="17">
        <v>441395</v>
      </c>
      <c r="K102" s="17">
        <v>13571</v>
      </c>
      <c r="L102" s="17">
        <v>0</v>
      </c>
      <c r="M102" s="17">
        <v>429</v>
      </c>
      <c r="N102" s="17">
        <v>0</v>
      </c>
      <c r="O102" s="17">
        <v>0</v>
      </c>
      <c r="P102" s="17">
        <f t="shared" si="6"/>
        <v>3087864</v>
      </c>
    </row>
    <row r="103" spans="1:16" x14ac:dyDescent="0.2">
      <c r="A103" s="19"/>
      <c r="B103" s="20"/>
      <c r="C103" s="94" t="s">
        <v>73</v>
      </c>
      <c r="D103" s="94"/>
      <c r="E103" s="94"/>
      <c r="F103" s="95"/>
      <c r="G103" s="16" t="s">
        <v>34</v>
      </c>
      <c r="H103" s="17">
        <v>1722318</v>
      </c>
      <c r="I103" s="17">
        <v>121717</v>
      </c>
      <c r="J103" s="17">
        <v>13357</v>
      </c>
      <c r="K103" s="17">
        <v>1458</v>
      </c>
      <c r="L103" s="17">
        <v>0</v>
      </c>
      <c r="M103" s="17">
        <v>0</v>
      </c>
      <c r="N103" s="17">
        <v>0</v>
      </c>
      <c r="O103" s="17">
        <v>0</v>
      </c>
      <c r="P103" s="17">
        <f t="shared" si="6"/>
        <v>1858850</v>
      </c>
    </row>
    <row r="104" spans="1:16" x14ac:dyDescent="0.2">
      <c r="A104" s="19"/>
      <c r="B104" s="20"/>
      <c r="C104" s="94" t="s">
        <v>74</v>
      </c>
      <c r="D104" s="94"/>
      <c r="E104" s="94"/>
      <c r="F104" s="95"/>
      <c r="G104" s="16" t="s">
        <v>34</v>
      </c>
      <c r="H104" s="17">
        <v>6493403</v>
      </c>
      <c r="I104" s="17">
        <v>2180305</v>
      </c>
      <c r="J104" s="17">
        <v>1674367</v>
      </c>
      <c r="K104" s="17">
        <v>40328</v>
      </c>
      <c r="L104" s="17">
        <v>3034</v>
      </c>
      <c r="M104" s="17">
        <v>1036</v>
      </c>
      <c r="N104" s="17">
        <v>178115</v>
      </c>
      <c r="O104" s="17">
        <v>24796</v>
      </c>
      <c r="P104" s="17">
        <f t="shared" si="6"/>
        <v>10595384</v>
      </c>
    </row>
    <row r="105" spans="1:16" x14ac:dyDescent="0.2">
      <c r="A105" s="19"/>
      <c r="B105" s="20"/>
      <c r="C105" s="94" t="s">
        <v>75</v>
      </c>
      <c r="D105" s="94"/>
      <c r="E105" s="94"/>
      <c r="F105" s="95"/>
      <c r="G105" s="14" t="s">
        <v>34</v>
      </c>
      <c r="H105" s="18">
        <v>6578915</v>
      </c>
      <c r="I105" s="18">
        <v>1108653</v>
      </c>
      <c r="J105" s="18">
        <v>227728</v>
      </c>
      <c r="K105" s="18">
        <v>2548</v>
      </c>
      <c r="L105" s="18">
        <v>369</v>
      </c>
      <c r="M105" s="18">
        <v>40</v>
      </c>
      <c r="N105" s="18">
        <v>17064</v>
      </c>
      <c r="O105" s="18">
        <v>2107</v>
      </c>
      <c r="P105" s="17">
        <f t="shared" si="6"/>
        <v>7937424</v>
      </c>
    </row>
    <row r="106" spans="1:16" x14ac:dyDescent="0.2">
      <c r="A106" s="96" t="s">
        <v>159</v>
      </c>
      <c r="B106" s="97"/>
      <c r="C106" s="97"/>
      <c r="D106" s="97"/>
      <c r="E106" s="97"/>
      <c r="F106" s="97"/>
      <c r="G106" s="98"/>
      <c r="H106" s="81"/>
      <c r="I106" s="81"/>
      <c r="J106" s="81"/>
      <c r="K106" s="81"/>
      <c r="L106" s="81"/>
      <c r="M106" s="81"/>
      <c r="N106" s="81"/>
      <c r="O106" s="81"/>
      <c r="P106" s="81"/>
    </row>
    <row r="107" spans="1:16" ht="13.5" customHeight="1" x14ac:dyDescent="0.2">
      <c r="A107" s="35" t="s">
        <v>58</v>
      </c>
      <c r="B107" s="36"/>
      <c r="C107" s="36"/>
      <c r="D107" s="36"/>
      <c r="E107" s="36"/>
      <c r="F107" s="37"/>
      <c r="G107" s="12" t="s">
        <v>34</v>
      </c>
      <c r="H107" s="15">
        <v>16782989</v>
      </c>
      <c r="I107" s="15">
        <v>4054791</v>
      </c>
      <c r="J107" s="15">
        <v>2356847</v>
      </c>
      <c r="K107" s="15">
        <v>57905</v>
      </c>
      <c r="L107" s="15">
        <v>3403</v>
      </c>
      <c r="M107" s="15">
        <v>1505</v>
      </c>
      <c r="N107" s="15">
        <v>195179</v>
      </c>
      <c r="O107" s="15">
        <v>26903</v>
      </c>
      <c r="P107" s="17">
        <f t="shared" ref="P107:P114" si="7">SUM(H107:O107)</f>
        <v>23479522</v>
      </c>
    </row>
    <row r="108" spans="1:16" x14ac:dyDescent="0.2">
      <c r="A108" s="19"/>
      <c r="B108" s="20" t="s">
        <v>41</v>
      </c>
      <c r="C108" s="94" t="s">
        <v>76</v>
      </c>
      <c r="D108" s="94"/>
      <c r="E108" s="94"/>
      <c r="F108" s="95"/>
      <c r="G108" s="16" t="s">
        <v>34</v>
      </c>
      <c r="H108" s="17">
        <v>13300587</v>
      </c>
      <c r="I108" s="17">
        <v>3922470</v>
      </c>
      <c r="J108" s="17">
        <v>2335409</v>
      </c>
      <c r="K108" s="17">
        <v>53268</v>
      </c>
      <c r="L108" s="17">
        <v>3403</v>
      </c>
      <c r="M108" s="17">
        <v>1505</v>
      </c>
      <c r="N108" s="17">
        <v>195179</v>
      </c>
      <c r="O108" s="17">
        <v>26903</v>
      </c>
      <c r="P108" s="17">
        <f t="shared" si="7"/>
        <v>19838724</v>
      </c>
    </row>
    <row r="109" spans="1:16" x14ac:dyDescent="0.2">
      <c r="A109" s="19"/>
      <c r="B109" s="20"/>
      <c r="C109" s="94" t="s">
        <v>77</v>
      </c>
      <c r="D109" s="94"/>
      <c r="E109" s="94"/>
      <c r="F109" s="95"/>
      <c r="G109" s="16" t="s">
        <v>34</v>
      </c>
      <c r="H109" s="17">
        <v>2837995</v>
      </c>
      <c r="I109" s="17">
        <v>25540</v>
      </c>
      <c r="J109" s="17">
        <v>452</v>
      </c>
      <c r="K109" s="17">
        <v>0</v>
      </c>
      <c r="L109" s="17">
        <v>0</v>
      </c>
      <c r="M109" s="17">
        <v>0</v>
      </c>
      <c r="N109" s="17">
        <v>0</v>
      </c>
      <c r="O109" s="17">
        <v>0</v>
      </c>
      <c r="P109" s="17">
        <f t="shared" si="7"/>
        <v>2863987</v>
      </c>
    </row>
    <row r="110" spans="1:16" x14ac:dyDescent="0.2">
      <c r="A110" s="19"/>
      <c r="B110" s="20"/>
      <c r="C110" s="94" t="s">
        <v>78</v>
      </c>
      <c r="D110" s="94"/>
      <c r="E110" s="94"/>
      <c r="F110" s="95"/>
      <c r="G110" s="16" t="s">
        <v>34</v>
      </c>
      <c r="H110" s="17">
        <v>177549</v>
      </c>
      <c r="I110" s="17">
        <v>25919</v>
      </c>
      <c r="J110" s="17">
        <v>7288</v>
      </c>
      <c r="K110" s="17">
        <v>0</v>
      </c>
      <c r="L110" s="17">
        <v>0</v>
      </c>
      <c r="M110" s="17">
        <v>0</v>
      </c>
      <c r="N110" s="17">
        <v>0</v>
      </c>
      <c r="O110" s="17">
        <v>0</v>
      </c>
      <c r="P110" s="17">
        <f t="shared" si="7"/>
        <v>210756</v>
      </c>
    </row>
    <row r="111" spans="1:16" x14ac:dyDescent="0.2">
      <c r="A111" s="19"/>
      <c r="B111" s="20"/>
      <c r="C111" s="94" t="s">
        <v>79</v>
      </c>
      <c r="D111" s="94"/>
      <c r="E111" s="94"/>
      <c r="F111" s="95"/>
      <c r="G111" s="16" t="s">
        <v>34</v>
      </c>
      <c r="H111" s="17">
        <v>39925</v>
      </c>
      <c r="I111" s="17">
        <v>1169</v>
      </c>
      <c r="J111" s="17">
        <v>73</v>
      </c>
      <c r="K111" s="17">
        <v>0</v>
      </c>
      <c r="L111" s="17">
        <v>0</v>
      </c>
      <c r="M111" s="17">
        <v>0</v>
      </c>
      <c r="N111" s="17">
        <v>0</v>
      </c>
      <c r="O111" s="17">
        <v>0</v>
      </c>
      <c r="P111" s="17">
        <f t="shared" si="7"/>
        <v>41167</v>
      </c>
    </row>
    <row r="112" spans="1:16" x14ac:dyDescent="0.2">
      <c r="A112" s="19"/>
      <c r="B112" s="20"/>
      <c r="C112" s="20" t="s">
        <v>80</v>
      </c>
      <c r="D112" s="20"/>
      <c r="E112" s="20"/>
      <c r="F112" s="21"/>
      <c r="G112" s="16" t="s">
        <v>34</v>
      </c>
      <c r="H112" s="17">
        <v>262753</v>
      </c>
      <c r="I112" s="17">
        <v>62559</v>
      </c>
      <c r="J112" s="17">
        <v>11661</v>
      </c>
      <c r="K112" s="17">
        <v>4637</v>
      </c>
      <c r="L112" s="17">
        <v>0</v>
      </c>
      <c r="M112" s="17">
        <v>0</v>
      </c>
      <c r="N112" s="17">
        <v>0</v>
      </c>
      <c r="O112" s="17">
        <v>0</v>
      </c>
      <c r="P112" s="17">
        <f t="shared" si="7"/>
        <v>341610</v>
      </c>
    </row>
    <row r="113" spans="1:16" x14ac:dyDescent="0.2">
      <c r="A113" s="19"/>
      <c r="B113" s="20"/>
      <c r="C113" s="20" t="s">
        <v>81</v>
      </c>
      <c r="D113" s="20"/>
      <c r="E113" s="20"/>
      <c r="F113" s="21"/>
      <c r="G113" s="16" t="s">
        <v>34</v>
      </c>
      <c r="H113" s="17">
        <v>0</v>
      </c>
      <c r="I113" s="17">
        <v>0</v>
      </c>
      <c r="J113" s="17">
        <v>0</v>
      </c>
      <c r="K113" s="17">
        <v>0</v>
      </c>
      <c r="L113" s="17">
        <v>0</v>
      </c>
      <c r="M113" s="17">
        <v>0</v>
      </c>
      <c r="N113" s="17">
        <v>0</v>
      </c>
      <c r="O113" s="17">
        <v>0</v>
      </c>
      <c r="P113" s="17">
        <f t="shared" si="7"/>
        <v>0</v>
      </c>
    </row>
    <row r="114" spans="1:16" x14ac:dyDescent="0.2">
      <c r="A114" s="22"/>
      <c r="B114" s="29"/>
      <c r="C114" s="29" t="s">
        <v>18</v>
      </c>
      <c r="D114" s="29"/>
      <c r="E114" s="29"/>
      <c r="F114" s="30"/>
      <c r="G114" s="14" t="s">
        <v>34</v>
      </c>
      <c r="H114" s="18">
        <v>164180</v>
      </c>
      <c r="I114" s="18">
        <v>17134</v>
      </c>
      <c r="J114" s="18">
        <v>1964</v>
      </c>
      <c r="K114" s="18">
        <v>0</v>
      </c>
      <c r="L114" s="18">
        <v>0</v>
      </c>
      <c r="M114" s="18">
        <v>0</v>
      </c>
      <c r="N114" s="18">
        <v>0</v>
      </c>
      <c r="O114" s="18">
        <v>0</v>
      </c>
      <c r="P114" s="17">
        <f t="shared" si="7"/>
        <v>183278</v>
      </c>
    </row>
    <row r="115" spans="1:16" x14ac:dyDescent="0.2">
      <c r="A115" s="39"/>
      <c r="B115" s="40" t="s">
        <v>117</v>
      </c>
      <c r="C115" s="39" t="s">
        <v>123</v>
      </c>
      <c r="D115" s="41"/>
      <c r="E115" s="41"/>
      <c r="F115" s="41"/>
      <c r="G115" s="8"/>
      <c r="H115" s="41"/>
      <c r="I115" s="41"/>
      <c r="J115" s="41"/>
      <c r="K115" s="41"/>
      <c r="L115" s="41"/>
      <c r="M115" s="41"/>
      <c r="N115" s="41"/>
      <c r="O115" s="41"/>
      <c r="P115" s="41"/>
    </row>
    <row r="116" spans="1:16" ht="13.5" customHeight="1" x14ac:dyDescent="0.2">
      <c r="A116" s="96" t="s">
        <v>160</v>
      </c>
      <c r="B116" s="97"/>
      <c r="C116" s="97"/>
      <c r="D116" s="97"/>
      <c r="E116" s="97"/>
      <c r="F116" s="97"/>
      <c r="G116" s="98"/>
      <c r="H116" s="81"/>
      <c r="I116" s="81"/>
      <c r="J116" s="81"/>
      <c r="K116" s="81"/>
      <c r="L116" s="81"/>
      <c r="M116" s="81"/>
      <c r="N116" s="81"/>
      <c r="O116" s="81"/>
      <c r="P116" s="81"/>
    </row>
    <row r="117" spans="1:16" ht="13.5" customHeight="1" x14ac:dyDescent="0.2">
      <c r="A117" s="35" t="s">
        <v>17</v>
      </c>
      <c r="B117" s="36"/>
      <c r="C117" s="36"/>
      <c r="D117" s="36"/>
      <c r="E117" s="36"/>
      <c r="F117" s="37"/>
      <c r="G117" s="12" t="s">
        <v>34</v>
      </c>
      <c r="H117" s="15">
        <v>51530691</v>
      </c>
      <c r="I117" s="15">
        <v>10222668</v>
      </c>
      <c r="J117" s="15">
        <v>6258645</v>
      </c>
      <c r="K117" s="15">
        <v>110506</v>
      </c>
      <c r="L117" s="15">
        <v>3574</v>
      </c>
      <c r="M117" s="15">
        <v>5399</v>
      </c>
      <c r="N117" s="15">
        <v>179847</v>
      </c>
      <c r="O117" s="15">
        <v>27692</v>
      </c>
      <c r="P117" s="17">
        <f t="shared" ref="P117:P123" si="8">SUM(H117:O117)</f>
        <v>68339022</v>
      </c>
    </row>
    <row r="118" spans="1:16" x14ac:dyDescent="0.2">
      <c r="A118" s="19"/>
      <c r="B118" s="20" t="s">
        <v>41</v>
      </c>
      <c r="C118" s="94" t="s">
        <v>76</v>
      </c>
      <c r="D118" s="94"/>
      <c r="E118" s="94"/>
      <c r="F118" s="95"/>
      <c r="G118" s="16" t="s">
        <v>34</v>
      </c>
      <c r="H118" s="17">
        <v>12499851</v>
      </c>
      <c r="I118" s="17">
        <v>1042553</v>
      </c>
      <c r="J118" s="17">
        <v>242966</v>
      </c>
      <c r="K118" s="17">
        <v>1387</v>
      </c>
      <c r="L118" s="17">
        <v>0</v>
      </c>
      <c r="M118" s="17">
        <v>0</v>
      </c>
      <c r="N118" s="17">
        <v>10983</v>
      </c>
      <c r="O118" s="17">
        <v>1145</v>
      </c>
      <c r="P118" s="17">
        <f t="shared" si="8"/>
        <v>13798885</v>
      </c>
    </row>
    <row r="119" spans="1:16" x14ac:dyDescent="0.2">
      <c r="A119" s="19"/>
      <c r="B119" s="20"/>
      <c r="C119" s="94" t="s">
        <v>77</v>
      </c>
      <c r="D119" s="94"/>
      <c r="E119" s="94"/>
      <c r="F119" s="95"/>
      <c r="G119" s="16" t="s">
        <v>34</v>
      </c>
      <c r="H119" s="17">
        <v>8238960</v>
      </c>
      <c r="I119" s="17">
        <v>78842</v>
      </c>
      <c r="J119" s="17">
        <v>0</v>
      </c>
      <c r="K119" s="17">
        <v>0</v>
      </c>
      <c r="L119" s="17">
        <v>0</v>
      </c>
      <c r="M119" s="17">
        <v>0</v>
      </c>
      <c r="N119" s="17">
        <v>0</v>
      </c>
      <c r="O119" s="17">
        <v>0</v>
      </c>
      <c r="P119" s="17">
        <f t="shared" si="8"/>
        <v>8317802</v>
      </c>
    </row>
    <row r="120" spans="1:16" x14ac:dyDescent="0.2">
      <c r="A120" s="19"/>
      <c r="B120" s="20"/>
      <c r="C120" s="94" t="s">
        <v>81</v>
      </c>
      <c r="D120" s="94"/>
      <c r="E120" s="94"/>
      <c r="F120" s="95"/>
      <c r="G120" s="16" t="s">
        <v>34</v>
      </c>
      <c r="H120" s="17">
        <v>0</v>
      </c>
      <c r="I120" s="17">
        <v>0</v>
      </c>
      <c r="J120" s="17">
        <v>0</v>
      </c>
      <c r="K120" s="17">
        <v>0</v>
      </c>
      <c r="L120" s="17">
        <v>0</v>
      </c>
      <c r="M120" s="17">
        <v>0</v>
      </c>
      <c r="N120" s="17">
        <v>0</v>
      </c>
      <c r="O120" s="17">
        <v>0</v>
      </c>
      <c r="P120" s="17">
        <f t="shared" si="8"/>
        <v>0</v>
      </c>
    </row>
    <row r="121" spans="1:16" x14ac:dyDescent="0.2">
      <c r="A121" s="19"/>
      <c r="B121" s="20"/>
      <c r="C121" s="94" t="s">
        <v>82</v>
      </c>
      <c r="D121" s="94"/>
      <c r="E121" s="94"/>
      <c r="F121" s="95"/>
      <c r="G121" s="16" t="s">
        <v>34</v>
      </c>
      <c r="H121" s="17">
        <v>699573</v>
      </c>
      <c r="I121" s="17">
        <v>758933</v>
      </c>
      <c r="J121" s="17">
        <v>255326</v>
      </c>
      <c r="K121" s="17">
        <v>6850</v>
      </c>
      <c r="L121" s="17">
        <v>81</v>
      </c>
      <c r="M121" s="17">
        <v>1209</v>
      </c>
      <c r="N121" s="17">
        <v>869</v>
      </c>
      <c r="O121" s="17">
        <v>492</v>
      </c>
      <c r="P121" s="17">
        <f t="shared" si="8"/>
        <v>1723333</v>
      </c>
    </row>
    <row r="122" spans="1:16" x14ac:dyDescent="0.2">
      <c r="A122" s="19"/>
      <c r="B122" s="20"/>
      <c r="C122" s="20" t="s">
        <v>83</v>
      </c>
      <c r="D122" s="20"/>
      <c r="E122" s="20"/>
      <c r="F122" s="21"/>
      <c r="G122" s="16" t="s">
        <v>34</v>
      </c>
      <c r="H122" s="17">
        <v>7587951</v>
      </c>
      <c r="I122" s="17">
        <v>3470966</v>
      </c>
      <c r="J122" s="17">
        <v>1734738</v>
      </c>
      <c r="K122" s="17">
        <v>27006</v>
      </c>
      <c r="L122" s="17">
        <v>247</v>
      </c>
      <c r="M122" s="17">
        <v>1735</v>
      </c>
      <c r="N122" s="17">
        <v>69781</v>
      </c>
      <c r="O122" s="17">
        <v>9077</v>
      </c>
      <c r="P122" s="17">
        <f t="shared" si="8"/>
        <v>12901501</v>
      </c>
    </row>
    <row r="123" spans="1:16" x14ac:dyDescent="0.2">
      <c r="A123" s="22"/>
      <c r="B123" s="29"/>
      <c r="C123" s="29" t="s">
        <v>18</v>
      </c>
      <c r="D123" s="29"/>
      <c r="E123" s="29"/>
      <c r="F123" s="30"/>
      <c r="G123" s="14" t="s">
        <v>34</v>
      </c>
      <c r="H123" s="18">
        <v>1893712</v>
      </c>
      <c r="I123" s="18">
        <v>214095</v>
      </c>
      <c r="J123" s="18">
        <v>189674</v>
      </c>
      <c r="K123" s="18">
        <v>42</v>
      </c>
      <c r="L123" s="18">
        <v>3</v>
      </c>
      <c r="M123" s="18">
        <v>445</v>
      </c>
      <c r="N123" s="18">
        <v>82</v>
      </c>
      <c r="O123" s="18">
        <v>2754</v>
      </c>
      <c r="P123" s="17">
        <f t="shared" si="8"/>
        <v>2300807</v>
      </c>
    </row>
    <row r="124" spans="1:16" x14ac:dyDescent="0.2">
      <c r="A124" s="39"/>
      <c r="B124" s="42" t="s">
        <v>117</v>
      </c>
      <c r="C124" s="43" t="s">
        <v>123</v>
      </c>
      <c r="D124" s="29"/>
      <c r="E124" s="29"/>
      <c r="F124" s="30"/>
      <c r="G124" s="11"/>
      <c r="H124" s="10"/>
      <c r="I124" s="41"/>
      <c r="J124" s="10"/>
      <c r="K124" s="10"/>
      <c r="L124" s="10"/>
      <c r="M124" s="10"/>
      <c r="N124" s="10"/>
      <c r="O124" s="10"/>
      <c r="P124" s="10"/>
    </row>
    <row r="125" spans="1:16" x14ac:dyDescent="0.2">
      <c r="A125" s="96" t="s">
        <v>165</v>
      </c>
      <c r="B125" s="97"/>
      <c r="C125" s="97"/>
      <c r="D125" s="97"/>
      <c r="E125" s="97"/>
      <c r="F125" s="97"/>
      <c r="G125" s="98"/>
      <c r="H125" s="81"/>
      <c r="I125" s="81"/>
      <c r="J125" s="81"/>
      <c r="K125" s="81"/>
      <c r="L125" s="81"/>
      <c r="M125" s="81"/>
      <c r="N125" s="81"/>
      <c r="O125" s="81"/>
      <c r="P125" s="81"/>
    </row>
    <row r="126" spans="1:16" x14ac:dyDescent="0.2">
      <c r="A126" s="35" t="s">
        <v>59</v>
      </c>
      <c r="B126" s="36"/>
      <c r="C126" s="36"/>
      <c r="D126" s="36"/>
      <c r="E126" s="36"/>
      <c r="F126" s="37"/>
      <c r="G126" s="12" t="s">
        <v>4</v>
      </c>
      <c r="H126" s="15">
        <v>234512951</v>
      </c>
      <c r="I126" s="15">
        <v>25163744</v>
      </c>
      <c r="J126" s="15">
        <v>10885192</v>
      </c>
      <c r="K126" s="15">
        <v>161722</v>
      </c>
      <c r="L126" s="15">
        <v>2394</v>
      </c>
      <c r="M126" s="15">
        <v>3090</v>
      </c>
      <c r="N126" s="15">
        <v>659976</v>
      </c>
      <c r="O126" s="15">
        <v>72608</v>
      </c>
      <c r="P126" s="17">
        <f t="shared" ref="P126:P129" si="9">SUM(H126:O126)</f>
        <v>271461677</v>
      </c>
    </row>
    <row r="127" spans="1:16" x14ac:dyDescent="0.2">
      <c r="A127" s="19" t="s">
        <v>60</v>
      </c>
      <c r="B127" s="20"/>
      <c r="C127" s="20"/>
      <c r="D127" s="20"/>
      <c r="E127" s="20"/>
      <c r="F127" s="21"/>
      <c r="G127" s="44" t="s">
        <v>4</v>
      </c>
      <c r="H127" s="17">
        <v>27342412</v>
      </c>
      <c r="I127" s="17">
        <v>0</v>
      </c>
      <c r="J127" s="17">
        <v>0</v>
      </c>
      <c r="K127" s="17">
        <v>0</v>
      </c>
      <c r="L127" s="17">
        <v>0</v>
      </c>
      <c r="M127" s="17">
        <v>0</v>
      </c>
      <c r="N127" s="17">
        <v>0</v>
      </c>
      <c r="O127" s="17">
        <v>0</v>
      </c>
      <c r="P127" s="17">
        <f t="shared" si="9"/>
        <v>27342412</v>
      </c>
    </row>
    <row r="128" spans="1:16" x14ac:dyDescent="0.2">
      <c r="A128" s="19" t="s">
        <v>51</v>
      </c>
      <c r="B128" s="20"/>
      <c r="C128" s="20"/>
      <c r="D128" s="20"/>
      <c r="E128" s="20"/>
      <c r="F128" s="21"/>
      <c r="G128" s="44" t="s">
        <v>4</v>
      </c>
      <c r="H128" s="17">
        <v>152008687</v>
      </c>
      <c r="I128" s="17">
        <v>21414710</v>
      </c>
      <c r="J128" s="17">
        <v>9732091</v>
      </c>
      <c r="K128" s="17">
        <v>131387</v>
      </c>
      <c r="L128" s="17">
        <v>2959</v>
      </c>
      <c r="M128" s="17">
        <v>3090</v>
      </c>
      <c r="N128" s="17">
        <v>659976</v>
      </c>
      <c r="O128" s="17">
        <v>72608</v>
      </c>
      <c r="P128" s="17">
        <f t="shared" si="9"/>
        <v>184025508</v>
      </c>
    </row>
    <row r="129" spans="1:16" ht="13.5" customHeight="1" x14ac:dyDescent="0.2">
      <c r="A129" s="19" t="s">
        <v>61</v>
      </c>
      <c r="B129" s="20"/>
      <c r="C129" s="20"/>
      <c r="D129" s="20"/>
      <c r="E129" s="20"/>
      <c r="F129" s="21"/>
      <c r="G129" s="44" t="s">
        <v>4</v>
      </c>
      <c r="H129" s="17">
        <v>55161852</v>
      </c>
      <c r="I129" s="17">
        <v>3749034</v>
      </c>
      <c r="J129" s="17">
        <v>1153101</v>
      </c>
      <c r="K129" s="17">
        <v>30335</v>
      </c>
      <c r="L129" s="17">
        <v>-565</v>
      </c>
      <c r="M129" s="17">
        <v>0</v>
      </c>
      <c r="N129" s="17">
        <v>0</v>
      </c>
      <c r="O129" s="17">
        <v>0</v>
      </c>
      <c r="P129" s="17">
        <f t="shared" si="9"/>
        <v>60093757</v>
      </c>
    </row>
    <row r="130" spans="1:16" s="20" customFormat="1" x14ac:dyDescent="0.2">
      <c r="A130" s="22" t="s">
        <v>33</v>
      </c>
      <c r="B130" s="29"/>
      <c r="C130" s="29"/>
      <c r="D130" s="29"/>
      <c r="E130" s="29"/>
      <c r="F130" s="30"/>
      <c r="G130" s="14" t="s">
        <v>3</v>
      </c>
      <c r="H130" s="25">
        <v>23.521878755429587</v>
      </c>
      <c r="I130" s="25">
        <v>14.89855404664743</v>
      </c>
      <c r="J130" s="25">
        <v>10.593299594531727</v>
      </c>
      <c r="K130" s="25">
        <v>18.757497433867997</v>
      </c>
      <c r="L130" s="25">
        <v>-23.600668337510442</v>
      </c>
      <c r="M130" s="25">
        <v>0</v>
      </c>
      <c r="N130" s="25">
        <v>0</v>
      </c>
      <c r="O130" s="25">
        <v>0</v>
      </c>
      <c r="P130" s="65">
        <f>P129/P126*100</f>
        <v>22.137105194410186</v>
      </c>
    </row>
    <row r="131" spans="1:16" s="20" customFormat="1" x14ac:dyDescent="0.2">
      <c r="A131" s="3"/>
      <c r="B131" s="34" t="s">
        <v>117</v>
      </c>
      <c r="C131" s="3" t="s">
        <v>124</v>
      </c>
      <c r="G131" s="38"/>
    </row>
    <row r="132" spans="1:16" s="20" customFormat="1" x14ac:dyDescent="0.2">
      <c r="A132" s="43"/>
      <c r="B132" s="43"/>
      <c r="C132" s="43" t="s">
        <v>121</v>
      </c>
      <c r="D132" s="29"/>
      <c r="E132" s="29"/>
      <c r="F132" s="29"/>
      <c r="G132" s="45"/>
    </row>
    <row r="133" spans="1:16" x14ac:dyDescent="0.2">
      <c r="A133" s="96" t="s">
        <v>161</v>
      </c>
      <c r="B133" s="97"/>
      <c r="C133" s="97"/>
      <c r="D133" s="97"/>
      <c r="E133" s="97"/>
      <c r="F133" s="97"/>
      <c r="G133" s="98"/>
      <c r="H133" s="81"/>
      <c r="I133" s="81"/>
      <c r="J133" s="81"/>
      <c r="K133" s="81"/>
      <c r="L133" s="81"/>
      <c r="M133" s="81"/>
      <c r="N133" s="81"/>
      <c r="O133" s="81"/>
      <c r="P133" s="81"/>
    </row>
    <row r="134" spans="1:16" x14ac:dyDescent="0.2">
      <c r="A134" s="46" t="s">
        <v>125</v>
      </c>
      <c r="B134" s="41"/>
      <c r="C134" s="41"/>
      <c r="D134" s="41"/>
      <c r="E134" s="41"/>
      <c r="F134" s="47"/>
      <c r="G134" s="11" t="s">
        <v>126</v>
      </c>
      <c r="H134" s="48">
        <v>168.99505223671855</v>
      </c>
      <c r="I134" s="48">
        <v>173.02358985949377</v>
      </c>
      <c r="J134" s="48">
        <v>180.69457015969127</v>
      </c>
      <c r="K134" s="48">
        <v>213.5218857268984</v>
      </c>
      <c r="L134" s="48">
        <v>212.57181480229806</v>
      </c>
      <c r="M134" s="48">
        <v>175.08090614886731</v>
      </c>
      <c r="N134" s="48">
        <v>158.42697310205219</v>
      </c>
      <c r="O134" s="48">
        <v>165.87703834288232</v>
      </c>
      <c r="P134" s="73">
        <f>P15*1000/P9</f>
        <v>170.07603098153109</v>
      </c>
    </row>
    <row r="135" spans="1:16" ht="12.75" customHeight="1" x14ac:dyDescent="0.2">
      <c r="A135" s="115" t="s">
        <v>84</v>
      </c>
      <c r="B135" s="94" t="s">
        <v>58</v>
      </c>
      <c r="C135" s="94"/>
      <c r="D135" s="94"/>
      <c r="E135" s="94"/>
      <c r="F135" s="95"/>
      <c r="G135" s="12" t="s">
        <v>126</v>
      </c>
      <c r="H135" s="49">
        <v>110.40809134809513</v>
      </c>
      <c r="I135" s="49">
        <v>189.34606165574971</v>
      </c>
      <c r="J135" s="49">
        <v>242.17272526531039</v>
      </c>
      <c r="K135" s="49">
        <v>440.72092368346944</v>
      </c>
      <c r="L135" s="49">
        <v>1150.0506928016221</v>
      </c>
      <c r="M135" s="49">
        <v>487.05501618122975</v>
      </c>
      <c r="N135" s="49">
        <v>295.73651163072594</v>
      </c>
      <c r="O135" s="49">
        <v>370.52390921110623</v>
      </c>
      <c r="P135" s="74">
        <f>P101*1000/P9</f>
        <v>127.58841018930919</v>
      </c>
    </row>
    <row r="136" spans="1:16" ht="13.5" customHeight="1" x14ac:dyDescent="0.2">
      <c r="A136" s="115"/>
      <c r="B136" s="94" t="s">
        <v>17</v>
      </c>
      <c r="C136" s="94"/>
      <c r="D136" s="94"/>
      <c r="E136" s="94"/>
      <c r="F136" s="95"/>
      <c r="G136" s="16" t="s">
        <v>126</v>
      </c>
      <c r="H136" s="50">
        <v>82.231162222985319</v>
      </c>
      <c r="I136" s="50">
        <v>48.68396536773087</v>
      </c>
      <c r="J136" s="50">
        <v>24.965446788362335</v>
      </c>
      <c r="K136" s="50">
        <v>10.556599968033368</v>
      </c>
      <c r="L136" s="50">
        <v>0</v>
      </c>
      <c r="M136" s="50">
        <v>0</v>
      </c>
      <c r="N136" s="50">
        <v>16.641514236881342</v>
      </c>
      <c r="O136" s="50">
        <v>15.769612163948876</v>
      </c>
      <c r="P136" s="75">
        <f>P118*1000/P9</f>
        <v>74.983545215916479</v>
      </c>
    </row>
    <row r="137" spans="1:16" ht="13.5" customHeight="1" x14ac:dyDescent="0.2">
      <c r="A137" s="115"/>
      <c r="B137" s="20"/>
      <c r="C137" s="20"/>
      <c r="D137" s="83" t="s">
        <v>180</v>
      </c>
      <c r="E137" s="83"/>
      <c r="F137" s="84"/>
      <c r="G137" s="85"/>
      <c r="H137" s="79"/>
      <c r="I137" s="79"/>
      <c r="J137" s="79"/>
      <c r="K137" s="79"/>
      <c r="L137" s="79"/>
      <c r="M137" s="76"/>
      <c r="N137" s="79"/>
      <c r="O137" s="76"/>
      <c r="P137" s="76">
        <f>SUM(H137:O137)</f>
        <v>0</v>
      </c>
    </row>
    <row r="138" spans="1:16" x14ac:dyDescent="0.2">
      <c r="A138" s="115"/>
      <c r="B138" s="20"/>
      <c r="C138" s="20" t="s">
        <v>41</v>
      </c>
      <c r="D138" s="94" t="s">
        <v>70</v>
      </c>
      <c r="E138" s="94"/>
      <c r="F138" s="95"/>
      <c r="G138" s="16" t="s">
        <v>126</v>
      </c>
      <c r="H138" s="50">
        <v>20.104202947855192</v>
      </c>
      <c r="I138" s="50">
        <v>11.851246176109786</v>
      </c>
      <c r="J138" s="50">
        <v>4.7556069913444086</v>
      </c>
      <c r="K138" s="50">
        <v>10.556599968033368</v>
      </c>
      <c r="L138" s="50">
        <v>0</v>
      </c>
      <c r="M138" s="50">
        <v>0</v>
      </c>
      <c r="N138" s="50">
        <v>2.065226614301126</v>
      </c>
      <c r="O138" s="50">
        <v>7.0928823270163068</v>
      </c>
      <c r="P138" s="75">
        <f>P137*1000/P9</f>
        <v>0</v>
      </c>
    </row>
    <row r="139" spans="1:16" x14ac:dyDescent="0.2">
      <c r="A139" s="115"/>
      <c r="B139" s="20"/>
      <c r="C139" s="20"/>
      <c r="D139" s="83" t="s">
        <v>181</v>
      </c>
      <c r="E139" s="83"/>
      <c r="F139" s="84"/>
      <c r="G139" s="85"/>
      <c r="H139" s="79"/>
      <c r="I139" s="79"/>
      <c r="J139" s="79"/>
      <c r="K139" s="79"/>
      <c r="L139" s="79"/>
      <c r="M139" s="76"/>
      <c r="N139" s="79"/>
      <c r="O139" s="76"/>
      <c r="P139" s="76">
        <f t="shared" ref="P139" si="10">SUM(H139:O139)</f>
        <v>0</v>
      </c>
    </row>
    <row r="140" spans="1:16" x14ac:dyDescent="0.2">
      <c r="A140" s="115"/>
      <c r="B140" s="20"/>
      <c r="C140" s="20"/>
      <c r="D140" s="94" t="s">
        <v>37</v>
      </c>
      <c r="E140" s="94"/>
      <c r="F140" s="95"/>
      <c r="G140" s="16" t="s">
        <v>126</v>
      </c>
      <c r="H140" s="50">
        <v>61.820894486115783</v>
      </c>
      <c r="I140" s="50">
        <v>31.912643225147573</v>
      </c>
      <c r="J140" s="50">
        <v>20.14849635088698</v>
      </c>
      <c r="K140" s="50">
        <v>0</v>
      </c>
      <c r="L140" s="50">
        <v>0</v>
      </c>
      <c r="M140" s="50">
        <v>0</v>
      </c>
      <c r="N140" s="50">
        <v>13.103506794186455</v>
      </c>
      <c r="O140" s="50">
        <v>8.6767298369325694</v>
      </c>
      <c r="P140" s="75">
        <f>P139*1000/P9</f>
        <v>0</v>
      </c>
    </row>
    <row r="141" spans="1:16" x14ac:dyDescent="0.2">
      <c r="A141" s="115"/>
      <c r="B141" s="94" t="s">
        <v>85</v>
      </c>
      <c r="C141" s="94"/>
      <c r="D141" s="94"/>
      <c r="E141" s="94"/>
      <c r="F141" s="95"/>
      <c r="G141" s="14" t="s">
        <v>126</v>
      </c>
      <c r="H141" s="51">
        <v>192.63925357108045</v>
      </c>
      <c r="I141" s="51">
        <v>238.03002702348059</v>
      </c>
      <c r="J141" s="51">
        <v>267.13817205367275</v>
      </c>
      <c r="K141" s="51">
        <v>451.2775236515028</v>
      </c>
      <c r="L141" s="51">
        <v>1150.0506928016221</v>
      </c>
      <c r="M141" s="51">
        <v>487.05501618122975</v>
      </c>
      <c r="N141" s="51">
        <v>312.37802586760733</v>
      </c>
      <c r="O141" s="51">
        <v>386.29352137505509</v>
      </c>
      <c r="P141" s="78">
        <f>P135+P136+P138+P140</f>
        <v>202.57195540522565</v>
      </c>
    </row>
    <row r="142" spans="1:16" ht="12.75" customHeight="1" x14ac:dyDescent="0.2">
      <c r="A142" s="115"/>
      <c r="B142" s="114" t="s">
        <v>19</v>
      </c>
      <c r="C142" s="118" t="s">
        <v>58</v>
      </c>
      <c r="D142" s="119"/>
      <c r="E142" s="119"/>
      <c r="F142" s="120"/>
      <c r="G142" s="12" t="s">
        <v>3</v>
      </c>
      <c r="H142" s="26">
        <v>57.313392416855748</v>
      </c>
      <c r="I142" s="26">
        <v>79.547132781307283</v>
      </c>
      <c r="J142" s="26">
        <v>90.654481687721372</v>
      </c>
      <c r="K142" s="26">
        <v>97.66072994670445</v>
      </c>
      <c r="L142" s="26">
        <v>100</v>
      </c>
      <c r="M142" s="26">
        <v>100</v>
      </c>
      <c r="N142" s="26">
        <v>94.672636082304194</v>
      </c>
      <c r="O142" s="26">
        <v>95.91771249286937</v>
      </c>
      <c r="P142" s="64">
        <f>P135/P141*100</f>
        <v>62.984241789087179</v>
      </c>
    </row>
    <row r="143" spans="1:16" x14ac:dyDescent="0.2">
      <c r="A143" s="115"/>
      <c r="B143" s="115"/>
      <c r="C143" s="117" t="s">
        <v>17</v>
      </c>
      <c r="D143" s="94"/>
      <c r="E143" s="94"/>
      <c r="F143" s="95"/>
      <c r="G143" s="16" t="s">
        <v>3</v>
      </c>
      <c r="H143" s="24">
        <v>42.686607583144259</v>
      </c>
      <c r="I143" s="24">
        <v>20.452867218692713</v>
      </c>
      <c r="J143" s="24">
        <v>9.3455183122786138</v>
      </c>
      <c r="K143" s="24">
        <v>2.3392700532955542</v>
      </c>
      <c r="L143" s="24">
        <v>0</v>
      </c>
      <c r="M143" s="24">
        <v>0</v>
      </c>
      <c r="N143" s="24">
        <v>5.3273639176957923</v>
      </c>
      <c r="O143" s="24">
        <v>4.0822875071306335</v>
      </c>
      <c r="P143" s="71">
        <f>P136/P141*100</f>
        <v>37.015758210912821</v>
      </c>
    </row>
    <row r="144" spans="1:16" x14ac:dyDescent="0.2">
      <c r="A144" s="115"/>
      <c r="B144" s="115"/>
      <c r="C144" s="19"/>
      <c r="D144" s="20" t="s">
        <v>41</v>
      </c>
      <c r="E144" s="94" t="s">
        <v>70</v>
      </c>
      <c r="F144" s="95"/>
      <c r="G144" s="16" t="s">
        <v>3</v>
      </c>
      <c r="H144" s="24">
        <v>10.435750084349742</v>
      </c>
      <c r="I144" s="24">
        <v>4.9788870439193431</v>
      </c>
      <c r="J144" s="24">
        <v>1.7802049608952641</v>
      </c>
      <c r="K144" s="24">
        <v>2.3392700532955542</v>
      </c>
      <c r="L144" s="24">
        <v>0</v>
      </c>
      <c r="M144" s="24">
        <v>0</v>
      </c>
      <c r="N144" s="24">
        <v>0.66113056722383357</v>
      </c>
      <c r="O144" s="24">
        <v>1.8361380490587564</v>
      </c>
      <c r="P144" s="71">
        <f>P138/P141*100</f>
        <v>0</v>
      </c>
    </row>
    <row r="145" spans="1:16" x14ac:dyDescent="0.2">
      <c r="A145" s="115"/>
      <c r="B145" s="115"/>
      <c r="C145" s="19"/>
      <c r="D145" s="20"/>
      <c r="E145" s="94" t="s">
        <v>37</v>
      </c>
      <c r="F145" s="95"/>
      <c r="G145" s="16" t="s">
        <v>3</v>
      </c>
      <c r="H145" s="24">
        <v>32.091535520461811</v>
      </c>
      <c r="I145" s="24">
        <v>13.406982145996032</v>
      </c>
      <c r="J145" s="24">
        <v>7.5423501613385273</v>
      </c>
      <c r="K145" s="24">
        <v>0</v>
      </c>
      <c r="L145" s="24">
        <v>0</v>
      </c>
      <c r="M145" s="24">
        <v>0</v>
      </c>
      <c r="N145" s="24">
        <v>4.1947594610063925</v>
      </c>
      <c r="O145" s="24">
        <v>2.2461494580718768</v>
      </c>
      <c r="P145" s="71">
        <f>P140/P141*100</f>
        <v>0</v>
      </c>
    </row>
    <row r="146" spans="1:16" x14ac:dyDescent="0.2">
      <c r="A146" s="116"/>
      <c r="B146" s="116"/>
      <c r="C146" s="111" t="s">
        <v>86</v>
      </c>
      <c r="D146" s="112"/>
      <c r="E146" s="112"/>
      <c r="F146" s="113"/>
      <c r="G146" s="14" t="s">
        <v>3</v>
      </c>
      <c r="H146" s="25">
        <v>100</v>
      </c>
      <c r="I146" s="25">
        <v>100</v>
      </c>
      <c r="J146" s="25">
        <v>100</v>
      </c>
      <c r="K146" s="25">
        <v>100</v>
      </c>
      <c r="L146" s="25">
        <v>100</v>
      </c>
      <c r="M146" s="25">
        <v>100</v>
      </c>
      <c r="N146" s="25">
        <v>100</v>
      </c>
      <c r="O146" s="25">
        <v>100</v>
      </c>
      <c r="P146" s="65">
        <f>P141/P141*100</f>
        <v>100</v>
      </c>
    </row>
    <row r="147" spans="1:16" x14ac:dyDescent="0.2">
      <c r="A147" s="46" t="s">
        <v>62</v>
      </c>
      <c r="B147" s="41"/>
      <c r="C147" s="41"/>
      <c r="D147" s="41"/>
      <c r="E147" s="41"/>
      <c r="F147" s="47"/>
      <c r="G147" s="11" t="s">
        <v>126</v>
      </c>
      <c r="H147" s="10">
        <v>-23.644201334361895</v>
      </c>
      <c r="I147" s="10">
        <v>-65.006437163986817</v>
      </c>
      <c r="J147" s="10">
        <v>-86.44360189398148</v>
      </c>
      <c r="K147" s="10">
        <v>-237.7556379246044</v>
      </c>
      <c r="L147" s="10">
        <v>-937.47887799932403</v>
      </c>
      <c r="M147" s="10">
        <v>-311.97411003236243</v>
      </c>
      <c r="N147" s="10">
        <v>-153.95105276555515</v>
      </c>
      <c r="O147" s="48">
        <v>-220.41648303217278</v>
      </c>
      <c r="P147" s="73">
        <f>P134-P141</f>
        <v>-32.495924423694561</v>
      </c>
    </row>
    <row r="148" spans="1:16" x14ac:dyDescent="0.2">
      <c r="A148" s="46" t="s">
        <v>63</v>
      </c>
      <c r="B148" s="41"/>
      <c r="C148" s="41"/>
      <c r="D148" s="41"/>
      <c r="E148" s="41"/>
      <c r="F148" s="47"/>
      <c r="G148" s="11" t="s">
        <v>3</v>
      </c>
      <c r="H148" s="52">
        <v>87.726176832574993</v>
      </c>
      <c r="I148" s="52">
        <v>72.689816500514766</v>
      </c>
      <c r="J148" s="52">
        <v>67.640864939132157</v>
      </c>
      <c r="K148" s="52">
        <v>47.314983471631926</v>
      </c>
      <c r="L148" s="52">
        <v>18.483690861004998</v>
      </c>
      <c r="M148" s="52">
        <v>35.946843853820596</v>
      </c>
      <c r="N148" s="52">
        <v>50.716426887593244</v>
      </c>
      <c r="O148" s="52">
        <v>42.940673131774098</v>
      </c>
      <c r="P148" s="77">
        <f>P134/P141*100</f>
        <v>83.958330086368775</v>
      </c>
    </row>
    <row r="149" spans="1:16" s="20" customFormat="1" x14ac:dyDescent="0.2">
      <c r="A149" s="3"/>
      <c r="B149" s="34" t="s">
        <v>117</v>
      </c>
      <c r="C149" s="3" t="s">
        <v>128</v>
      </c>
      <c r="G149" s="38"/>
      <c r="H149" s="53"/>
      <c r="I149" s="53"/>
      <c r="J149" s="53"/>
      <c r="K149" s="53"/>
      <c r="L149" s="53"/>
      <c r="M149" s="53"/>
      <c r="N149" s="53"/>
      <c r="O149" s="53"/>
      <c r="P149" s="53"/>
    </row>
    <row r="150" spans="1:16" s="20" customFormat="1" x14ac:dyDescent="0.2">
      <c r="A150" s="3"/>
      <c r="B150" s="3"/>
      <c r="C150" s="3" t="s">
        <v>129</v>
      </c>
      <c r="G150" s="38"/>
      <c r="H150" s="53"/>
      <c r="I150" s="53"/>
      <c r="J150" s="53"/>
      <c r="K150" s="53"/>
      <c r="L150" s="53"/>
      <c r="M150" s="53"/>
      <c r="N150" s="53"/>
      <c r="O150" s="53"/>
      <c r="P150" s="53"/>
    </row>
    <row r="151" spans="1:16" s="20" customFormat="1" x14ac:dyDescent="0.2">
      <c r="C151" s="20" t="s">
        <v>130</v>
      </c>
      <c r="G151" s="38"/>
      <c r="H151" s="53"/>
      <c r="I151" s="53"/>
      <c r="J151" s="53"/>
      <c r="K151" s="53"/>
      <c r="L151" s="53"/>
      <c r="M151" s="53"/>
      <c r="N151" s="53"/>
      <c r="O151" s="53"/>
      <c r="P151" s="53"/>
    </row>
    <row r="152" spans="1:16" x14ac:dyDescent="0.2">
      <c r="A152" s="96" t="s">
        <v>162</v>
      </c>
      <c r="B152" s="97"/>
      <c r="C152" s="97"/>
      <c r="D152" s="97"/>
      <c r="E152" s="97"/>
      <c r="F152" s="97"/>
      <c r="G152" s="98"/>
      <c r="H152" s="81"/>
      <c r="I152" s="81"/>
      <c r="J152" s="81"/>
      <c r="K152" s="81"/>
      <c r="L152" s="81"/>
      <c r="M152" s="81"/>
      <c r="N152" s="81"/>
      <c r="O152" s="81"/>
      <c r="P152" s="81"/>
    </row>
    <row r="153" spans="1:16" ht="12.75" customHeight="1" x14ac:dyDescent="0.2">
      <c r="A153" s="130" t="s">
        <v>42</v>
      </c>
      <c r="B153" s="131" t="s">
        <v>87</v>
      </c>
      <c r="C153" s="132"/>
      <c r="D153" s="132"/>
      <c r="E153" s="132"/>
      <c r="F153" s="133"/>
      <c r="G153" s="12" t="s">
        <v>34</v>
      </c>
      <c r="H153" s="15">
        <v>23085419</v>
      </c>
      <c r="I153" s="15">
        <v>5852323</v>
      </c>
      <c r="J153" s="15">
        <v>3026257</v>
      </c>
      <c r="K153" s="60">
        <v>62795</v>
      </c>
      <c r="L153" s="60">
        <v>3474</v>
      </c>
      <c r="M153" s="60">
        <v>3687</v>
      </c>
      <c r="N153" s="60">
        <v>169290</v>
      </c>
      <c r="O153" s="60">
        <v>29565</v>
      </c>
      <c r="P153" s="17">
        <f t="shared" ref="P153:P163" si="11">SUM(H153:O153)</f>
        <v>32232810</v>
      </c>
    </row>
    <row r="154" spans="1:16" x14ac:dyDescent="0.2">
      <c r="A154" s="130"/>
      <c r="B154" s="19"/>
      <c r="C154" s="94" t="s">
        <v>43</v>
      </c>
      <c r="D154" s="94"/>
      <c r="E154" s="94"/>
      <c r="F154" s="95"/>
      <c r="G154" s="16" t="s">
        <v>34</v>
      </c>
      <c r="H154" s="17">
        <v>12164164</v>
      </c>
      <c r="I154" s="17">
        <v>96058</v>
      </c>
      <c r="J154" s="17">
        <v>497</v>
      </c>
      <c r="K154" s="70">
        <v>0</v>
      </c>
      <c r="L154" s="70">
        <v>0</v>
      </c>
      <c r="M154" s="70">
        <v>0</v>
      </c>
      <c r="N154" s="70">
        <v>0</v>
      </c>
      <c r="O154" s="70">
        <v>0</v>
      </c>
      <c r="P154" s="17">
        <f t="shared" si="11"/>
        <v>12260719</v>
      </c>
    </row>
    <row r="155" spans="1:16" x14ac:dyDescent="0.2">
      <c r="A155" s="130"/>
      <c r="B155" s="19"/>
      <c r="C155" s="94" t="s">
        <v>44</v>
      </c>
      <c r="D155" s="94"/>
      <c r="E155" s="94"/>
      <c r="F155" s="95"/>
      <c r="G155" s="16" t="s">
        <v>34</v>
      </c>
      <c r="H155" s="17">
        <v>10784504</v>
      </c>
      <c r="I155" s="17">
        <v>5756265</v>
      </c>
      <c r="J155" s="17">
        <v>3025760</v>
      </c>
      <c r="K155" s="70">
        <v>62795</v>
      </c>
      <c r="L155" s="70">
        <v>3474</v>
      </c>
      <c r="M155" s="70">
        <v>3687</v>
      </c>
      <c r="N155" s="70">
        <v>169290</v>
      </c>
      <c r="O155" s="70">
        <v>29565</v>
      </c>
      <c r="P155" s="17">
        <f t="shared" si="11"/>
        <v>19835340</v>
      </c>
    </row>
    <row r="156" spans="1:16" ht="13.5" customHeight="1" x14ac:dyDescent="0.2">
      <c r="A156" s="130"/>
      <c r="B156" s="19"/>
      <c r="C156" s="94" t="s">
        <v>88</v>
      </c>
      <c r="D156" s="94"/>
      <c r="E156" s="94"/>
      <c r="F156" s="95"/>
      <c r="G156" s="16" t="s">
        <v>34</v>
      </c>
      <c r="H156" s="17">
        <v>136751</v>
      </c>
      <c r="I156" s="17">
        <v>0</v>
      </c>
      <c r="J156" s="17">
        <v>0</v>
      </c>
      <c r="K156" s="70">
        <v>0</v>
      </c>
      <c r="L156" s="70">
        <v>0</v>
      </c>
      <c r="M156" s="70">
        <v>0</v>
      </c>
      <c r="N156" s="70">
        <v>0</v>
      </c>
      <c r="O156" s="70">
        <v>0</v>
      </c>
      <c r="P156" s="17">
        <f t="shared" si="11"/>
        <v>136751</v>
      </c>
    </row>
    <row r="157" spans="1:16" x14ac:dyDescent="0.2">
      <c r="A157" s="130"/>
      <c r="B157" s="134" t="s">
        <v>89</v>
      </c>
      <c r="C157" s="124"/>
      <c r="D157" s="124"/>
      <c r="E157" s="124"/>
      <c r="F157" s="125"/>
      <c r="G157" s="16" t="s">
        <v>34</v>
      </c>
      <c r="H157" s="17">
        <v>9806941</v>
      </c>
      <c r="I157" s="17">
        <v>2379815</v>
      </c>
      <c r="J157" s="17">
        <v>2005742</v>
      </c>
      <c r="K157" s="70">
        <v>39151</v>
      </c>
      <c r="L157" s="70">
        <v>0</v>
      </c>
      <c r="M157" s="70">
        <v>2984</v>
      </c>
      <c r="N157" s="70">
        <v>9718</v>
      </c>
      <c r="O157" s="70">
        <v>5081</v>
      </c>
      <c r="P157" s="17">
        <f t="shared" si="11"/>
        <v>14249432</v>
      </c>
    </row>
    <row r="158" spans="1:16" x14ac:dyDescent="0.2">
      <c r="A158" s="130"/>
      <c r="B158" s="19"/>
      <c r="C158" s="94" t="s">
        <v>45</v>
      </c>
      <c r="D158" s="94"/>
      <c r="E158" s="94"/>
      <c r="F158" s="95"/>
      <c r="G158" s="16" t="s">
        <v>34</v>
      </c>
      <c r="H158" s="17">
        <v>2046701</v>
      </c>
      <c r="I158" s="17">
        <v>977510</v>
      </c>
      <c r="J158" s="17">
        <v>632256</v>
      </c>
      <c r="K158" s="70">
        <v>0</v>
      </c>
      <c r="L158" s="70">
        <v>0</v>
      </c>
      <c r="M158" s="70">
        <v>829</v>
      </c>
      <c r="N158" s="70">
        <v>686</v>
      </c>
      <c r="O158" s="70">
        <v>835</v>
      </c>
      <c r="P158" s="17">
        <f t="shared" si="11"/>
        <v>3658817</v>
      </c>
    </row>
    <row r="159" spans="1:16" x14ac:dyDescent="0.2">
      <c r="A159" s="130"/>
      <c r="B159" s="19"/>
      <c r="C159" s="94" t="s">
        <v>46</v>
      </c>
      <c r="D159" s="94"/>
      <c r="E159" s="94"/>
      <c r="F159" s="95"/>
      <c r="G159" s="16" t="s">
        <v>34</v>
      </c>
      <c r="H159" s="17">
        <v>0</v>
      </c>
      <c r="I159" s="17">
        <v>0</v>
      </c>
      <c r="J159" s="17">
        <v>0</v>
      </c>
      <c r="K159" s="70">
        <v>0</v>
      </c>
      <c r="L159" s="70">
        <v>0</v>
      </c>
      <c r="M159" s="70">
        <v>0</v>
      </c>
      <c r="N159" s="70">
        <v>0</v>
      </c>
      <c r="O159" s="70">
        <v>0</v>
      </c>
      <c r="P159" s="17">
        <f t="shared" si="11"/>
        <v>0</v>
      </c>
    </row>
    <row r="160" spans="1:16" x14ac:dyDescent="0.2">
      <c r="A160" s="130"/>
      <c r="B160" s="19"/>
      <c r="C160" s="94" t="s">
        <v>44</v>
      </c>
      <c r="D160" s="94"/>
      <c r="E160" s="94"/>
      <c r="F160" s="95"/>
      <c r="G160" s="16" t="s">
        <v>34</v>
      </c>
      <c r="H160" s="17">
        <v>7760240</v>
      </c>
      <c r="I160" s="17">
        <v>1402305</v>
      </c>
      <c r="J160" s="17">
        <v>1373486</v>
      </c>
      <c r="K160" s="70">
        <v>39151</v>
      </c>
      <c r="L160" s="70">
        <v>0</v>
      </c>
      <c r="M160" s="70">
        <v>2155</v>
      </c>
      <c r="N160" s="70">
        <v>9032</v>
      </c>
      <c r="O160" s="70">
        <v>4246</v>
      </c>
      <c r="P160" s="17">
        <f t="shared" si="11"/>
        <v>10590615</v>
      </c>
    </row>
    <row r="161" spans="1:16" x14ac:dyDescent="0.2">
      <c r="A161" s="130"/>
      <c r="B161" s="135" t="s">
        <v>90</v>
      </c>
      <c r="C161" s="126"/>
      <c r="D161" s="126"/>
      <c r="E161" s="126"/>
      <c r="F161" s="127"/>
      <c r="G161" s="54" t="s">
        <v>34</v>
      </c>
      <c r="H161" s="55">
        <v>32892360</v>
      </c>
      <c r="I161" s="55">
        <v>8232138</v>
      </c>
      <c r="J161" s="55">
        <v>5031999</v>
      </c>
      <c r="K161" s="55">
        <v>101946</v>
      </c>
      <c r="L161" s="55">
        <v>3474</v>
      </c>
      <c r="M161" s="55">
        <v>6671</v>
      </c>
      <c r="N161" s="55">
        <v>179008</v>
      </c>
      <c r="O161" s="55">
        <v>34646</v>
      </c>
      <c r="P161" s="18">
        <f t="shared" si="11"/>
        <v>46482242</v>
      </c>
    </row>
    <row r="162" spans="1:16" x14ac:dyDescent="0.2">
      <c r="A162" s="56" t="s">
        <v>64</v>
      </c>
      <c r="B162" s="57"/>
      <c r="C162" s="57"/>
      <c r="D162" s="57"/>
      <c r="E162" s="57"/>
      <c r="F162" s="58"/>
      <c r="G162" s="59" t="s">
        <v>34</v>
      </c>
      <c r="H162" s="60">
        <v>71780477</v>
      </c>
      <c r="I162" s="60">
        <v>14820343</v>
      </c>
      <c r="J162" s="60">
        <v>8831246</v>
      </c>
      <c r="K162" s="60">
        <v>169290</v>
      </c>
      <c r="L162" s="60">
        <v>7346</v>
      </c>
      <c r="M162" s="60">
        <v>7067</v>
      </c>
      <c r="N162" s="60">
        <v>379063</v>
      </c>
      <c r="O162" s="60">
        <v>56737</v>
      </c>
      <c r="P162" s="17">
        <f t="shared" si="11"/>
        <v>96051569</v>
      </c>
    </row>
    <row r="163" spans="1:16" x14ac:dyDescent="0.2">
      <c r="A163" s="61" t="s">
        <v>65</v>
      </c>
      <c r="B163" s="62"/>
      <c r="C163" s="62"/>
      <c r="D163" s="62"/>
      <c r="E163" s="62"/>
      <c r="F163" s="63"/>
      <c r="G163" s="54" t="s">
        <v>34</v>
      </c>
      <c r="H163" s="55">
        <v>50181013</v>
      </c>
      <c r="I163" s="55">
        <v>8485111</v>
      </c>
      <c r="J163" s="55">
        <v>5458868</v>
      </c>
      <c r="K163" s="55">
        <v>67491</v>
      </c>
      <c r="L163" s="55">
        <v>0</v>
      </c>
      <c r="M163" s="55">
        <v>2984</v>
      </c>
      <c r="N163" s="55">
        <v>95100</v>
      </c>
      <c r="O163" s="55">
        <v>5081</v>
      </c>
      <c r="P163" s="17">
        <f t="shared" si="11"/>
        <v>64295648</v>
      </c>
    </row>
    <row r="164" spans="1:16" ht="20.25" customHeight="1" x14ac:dyDescent="0.2">
      <c r="A164" s="147" t="s">
        <v>47</v>
      </c>
      <c r="B164" s="131" t="s">
        <v>91</v>
      </c>
      <c r="C164" s="132"/>
      <c r="D164" s="132"/>
      <c r="E164" s="132"/>
      <c r="F164" s="133"/>
      <c r="G164" s="59" t="s">
        <v>3</v>
      </c>
      <c r="H164" s="64">
        <v>32.161139023915929</v>
      </c>
      <c r="I164" s="64">
        <v>39.488445038012955</v>
      </c>
      <c r="J164" s="64">
        <v>34.267610708613482</v>
      </c>
      <c r="K164" s="64">
        <v>37.093153759820424</v>
      </c>
      <c r="L164" s="64">
        <v>47.291042744350669</v>
      </c>
      <c r="M164" s="64">
        <v>52.17206735531343</v>
      </c>
      <c r="N164" s="64">
        <v>44.660122459854954</v>
      </c>
      <c r="O164" s="64">
        <v>52.108853129351218</v>
      </c>
      <c r="P164" s="64">
        <f>P153/P162*100</f>
        <v>33.55781725960145</v>
      </c>
    </row>
    <row r="165" spans="1:16" ht="20.25" customHeight="1" x14ac:dyDescent="0.2">
      <c r="A165" s="147"/>
      <c r="B165" s="135" t="s">
        <v>92</v>
      </c>
      <c r="C165" s="126"/>
      <c r="D165" s="126"/>
      <c r="E165" s="126"/>
      <c r="F165" s="127"/>
      <c r="G165" s="54" t="s">
        <v>3</v>
      </c>
      <c r="H165" s="65">
        <v>13.662407119417722</v>
      </c>
      <c r="I165" s="65">
        <v>16.057759256988856</v>
      </c>
      <c r="J165" s="65">
        <v>22.711880067659763</v>
      </c>
      <c r="K165" s="65">
        <v>23.126587512552423</v>
      </c>
      <c r="L165" s="65">
        <v>0</v>
      </c>
      <c r="M165" s="65">
        <v>42.224423376255835</v>
      </c>
      <c r="N165" s="65">
        <v>2.5636899407222544</v>
      </c>
      <c r="O165" s="65">
        <v>8.9553554118123984</v>
      </c>
      <c r="P165" s="65">
        <f>P158/P163*100</f>
        <v>5.6906137721794172</v>
      </c>
    </row>
    <row r="166" spans="1:16" s="20" customFormat="1" x14ac:dyDescent="0.2">
      <c r="A166" s="3"/>
      <c r="B166" s="34" t="s">
        <v>117</v>
      </c>
      <c r="C166" s="3" t="s">
        <v>131</v>
      </c>
      <c r="G166" s="38"/>
      <c r="H166" s="53"/>
      <c r="I166" s="53"/>
      <c r="J166" s="53"/>
      <c r="K166" s="53"/>
      <c r="L166" s="53"/>
      <c r="M166" s="53"/>
      <c r="N166" s="53"/>
      <c r="O166" s="53"/>
      <c r="P166" s="53"/>
    </row>
    <row r="167" spans="1:16" x14ac:dyDescent="0.2">
      <c r="A167" s="96" t="s">
        <v>166</v>
      </c>
      <c r="B167" s="97"/>
      <c r="C167" s="97"/>
      <c r="D167" s="97"/>
      <c r="E167" s="97"/>
      <c r="F167" s="97"/>
      <c r="G167" s="98"/>
      <c r="H167" s="81"/>
      <c r="I167" s="81"/>
      <c r="J167" s="81"/>
      <c r="K167" s="81"/>
      <c r="L167" s="81"/>
      <c r="M167" s="81"/>
      <c r="N167" s="81"/>
      <c r="O167" s="81"/>
      <c r="P167" s="81"/>
    </row>
    <row r="168" spans="1:16" x14ac:dyDescent="0.2">
      <c r="A168" s="56" t="s">
        <v>95</v>
      </c>
      <c r="B168" s="57"/>
      <c r="C168" s="57"/>
      <c r="D168" s="57"/>
      <c r="E168" s="57"/>
      <c r="F168" s="58"/>
      <c r="G168" s="59" t="s">
        <v>34</v>
      </c>
      <c r="H168" s="15">
        <v>28063833</v>
      </c>
      <c r="I168" s="15">
        <v>3715833</v>
      </c>
      <c r="J168" s="15">
        <v>1746535</v>
      </c>
      <c r="K168" s="60">
        <v>42094</v>
      </c>
      <c r="L168" s="60">
        <v>0</v>
      </c>
      <c r="M168" s="60">
        <v>0</v>
      </c>
      <c r="N168" s="15">
        <v>90447</v>
      </c>
      <c r="O168" s="15">
        <v>33</v>
      </c>
      <c r="P168" s="17">
        <f t="shared" ref="P168:P170" si="12">SUM(H168:O168)</f>
        <v>33658775</v>
      </c>
    </row>
    <row r="169" spans="1:16" x14ac:dyDescent="0.2">
      <c r="A169" s="66" t="s">
        <v>96</v>
      </c>
      <c r="B169" s="67"/>
      <c r="C169" s="67"/>
      <c r="D169" s="67"/>
      <c r="E169" s="67"/>
      <c r="F169" s="68"/>
      <c r="G169" s="69" t="s">
        <v>34</v>
      </c>
      <c r="H169" s="17">
        <v>31416219</v>
      </c>
      <c r="I169" s="17">
        <v>4915627</v>
      </c>
      <c r="J169" s="17">
        <v>2710288</v>
      </c>
      <c r="K169" s="70">
        <v>15700</v>
      </c>
      <c r="L169" s="70">
        <v>0</v>
      </c>
      <c r="M169" s="70">
        <v>0</v>
      </c>
      <c r="N169" s="17">
        <v>60900</v>
      </c>
      <c r="O169" s="17">
        <v>0</v>
      </c>
      <c r="P169" s="17">
        <f t="shared" si="12"/>
        <v>39118734</v>
      </c>
    </row>
    <row r="170" spans="1:16" x14ac:dyDescent="0.2">
      <c r="A170" s="61" t="s">
        <v>31</v>
      </c>
      <c r="B170" s="62"/>
      <c r="C170" s="62"/>
      <c r="D170" s="62"/>
      <c r="E170" s="62"/>
      <c r="F170" s="63"/>
      <c r="G170" s="54" t="s">
        <v>34</v>
      </c>
      <c r="H170" s="18">
        <v>8181621</v>
      </c>
      <c r="I170" s="18">
        <v>1076540</v>
      </c>
      <c r="J170" s="18">
        <v>684611</v>
      </c>
      <c r="K170" s="55">
        <v>12640</v>
      </c>
      <c r="L170" s="55">
        <v>0</v>
      </c>
      <c r="M170" s="55">
        <v>0</v>
      </c>
      <c r="N170" s="18">
        <v>15155</v>
      </c>
      <c r="O170" s="18">
        <v>0</v>
      </c>
      <c r="P170" s="17">
        <f t="shared" si="12"/>
        <v>9970567</v>
      </c>
    </row>
    <row r="171" spans="1:16" x14ac:dyDescent="0.2">
      <c r="A171" s="96" t="s">
        <v>167</v>
      </c>
      <c r="B171" s="97"/>
      <c r="C171" s="97"/>
      <c r="D171" s="97"/>
      <c r="E171" s="97"/>
      <c r="F171" s="97"/>
      <c r="G171" s="98"/>
      <c r="H171" s="81"/>
      <c r="I171" s="81"/>
      <c r="J171" s="81"/>
      <c r="K171" s="81"/>
      <c r="L171" s="81"/>
      <c r="M171" s="81"/>
      <c r="N171" s="81"/>
      <c r="O171" s="81"/>
      <c r="P171" s="81"/>
    </row>
    <row r="172" spans="1:16" x14ac:dyDescent="0.2">
      <c r="A172" s="56" t="s">
        <v>66</v>
      </c>
      <c r="B172" s="57"/>
      <c r="C172" s="57"/>
      <c r="D172" s="57"/>
      <c r="E172" s="57"/>
      <c r="F172" s="58"/>
      <c r="G172" s="59" t="s">
        <v>38</v>
      </c>
      <c r="H172" s="15">
        <f>H173+H174</f>
        <v>452</v>
      </c>
      <c r="I172" s="15">
        <f t="shared" ref="I172:O172" si="13">I173+I174</f>
        <v>64</v>
      </c>
      <c r="J172" s="15">
        <f t="shared" si="13"/>
        <v>30</v>
      </c>
      <c r="K172" s="15">
        <f t="shared" si="13"/>
        <v>0</v>
      </c>
      <c r="L172" s="15">
        <f t="shared" si="13"/>
        <v>5</v>
      </c>
      <c r="M172" s="15">
        <f t="shared" si="13"/>
        <v>0</v>
      </c>
      <c r="N172" s="15">
        <f t="shared" si="13"/>
        <v>0</v>
      </c>
      <c r="O172" s="15">
        <f t="shared" si="13"/>
        <v>5</v>
      </c>
      <c r="P172" s="17">
        <f>SUM(H172:O172)</f>
        <v>556</v>
      </c>
    </row>
    <row r="173" spans="1:16" x14ac:dyDescent="0.2">
      <c r="A173" s="66"/>
      <c r="B173" s="124" t="s">
        <v>93</v>
      </c>
      <c r="C173" s="124"/>
      <c r="D173" s="124"/>
      <c r="E173" s="124"/>
      <c r="F173" s="125"/>
      <c r="G173" s="69" t="s">
        <v>38</v>
      </c>
      <c r="H173" s="17">
        <v>270</v>
      </c>
      <c r="I173" s="17">
        <v>47</v>
      </c>
      <c r="J173" s="17">
        <v>23</v>
      </c>
      <c r="K173" s="70">
        <v>0</v>
      </c>
      <c r="L173" s="70">
        <v>5</v>
      </c>
      <c r="M173" s="70">
        <v>0</v>
      </c>
      <c r="N173" s="17">
        <v>0</v>
      </c>
      <c r="O173" s="17">
        <v>5</v>
      </c>
      <c r="P173" s="17">
        <f t="shared" ref="P173:P174" si="14">SUM(H173:O173)</f>
        <v>350</v>
      </c>
    </row>
    <row r="174" spans="1:16" x14ac:dyDescent="0.2">
      <c r="A174" s="61"/>
      <c r="B174" s="126" t="s">
        <v>94</v>
      </c>
      <c r="C174" s="126"/>
      <c r="D174" s="126"/>
      <c r="E174" s="126"/>
      <c r="F174" s="127"/>
      <c r="G174" s="54" t="s">
        <v>38</v>
      </c>
      <c r="H174" s="18">
        <v>182</v>
      </c>
      <c r="I174" s="18">
        <v>17</v>
      </c>
      <c r="J174" s="18">
        <v>7</v>
      </c>
      <c r="K174" s="55">
        <v>0</v>
      </c>
      <c r="L174" s="55">
        <v>0</v>
      </c>
      <c r="M174" s="55">
        <v>0</v>
      </c>
      <c r="N174" s="18">
        <v>0</v>
      </c>
      <c r="O174" s="18">
        <v>0</v>
      </c>
      <c r="P174" s="18">
        <f t="shared" si="14"/>
        <v>206</v>
      </c>
    </row>
    <row r="177" spans="7:7" x14ac:dyDescent="0.2">
      <c r="G177" s="4"/>
    </row>
    <row r="179" spans="7:7" x14ac:dyDescent="0.2">
      <c r="G179" s="4"/>
    </row>
  </sheetData>
  <mergeCells count="124">
    <mergeCell ref="B173:F173"/>
    <mergeCell ref="B174:F174"/>
    <mergeCell ref="A164:A165"/>
    <mergeCell ref="B164:F164"/>
    <mergeCell ref="B165:F165"/>
    <mergeCell ref="B141:F141"/>
    <mergeCell ref="B142:B146"/>
    <mergeCell ref="C142:F142"/>
    <mergeCell ref="C143:F143"/>
    <mergeCell ref="E144:F144"/>
    <mergeCell ref="E145:F145"/>
    <mergeCell ref="C146:F146"/>
    <mergeCell ref="A135:A146"/>
    <mergeCell ref="A167:G167"/>
    <mergeCell ref="A171:G171"/>
    <mergeCell ref="A3:G3"/>
    <mergeCell ref="A4:G4"/>
    <mergeCell ref="A5:G5"/>
    <mergeCell ref="B81:F81"/>
    <mergeCell ref="B28:F28"/>
    <mergeCell ref="A29:F29"/>
    <mergeCell ref="A33:F33"/>
    <mergeCell ref="B35:F35"/>
    <mergeCell ref="A36:F36"/>
    <mergeCell ref="A37:F37"/>
    <mergeCell ref="A41:C43"/>
    <mergeCell ref="D41:F41"/>
    <mergeCell ref="D42:F42"/>
    <mergeCell ref="D43:F43"/>
    <mergeCell ref="B34:F34"/>
    <mergeCell ref="E25:F25"/>
    <mergeCell ref="C27:F27"/>
    <mergeCell ref="A71:A81"/>
    <mergeCell ref="B71:F71"/>
    <mergeCell ref="B72:F72"/>
    <mergeCell ref="E24:F24"/>
    <mergeCell ref="B31:F31"/>
    <mergeCell ref="A32:F32"/>
    <mergeCell ref="A39:F39"/>
    <mergeCell ref="B22:F22"/>
    <mergeCell ref="C23:F23"/>
    <mergeCell ref="C105:F105"/>
    <mergeCell ref="A153:A161"/>
    <mergeCell ref="B153:F153"/>
    <mergeCell ref="C154:F154"/>
    <mergeCell ref="C155:F155"/>
    <mergeCell ref="B157:F157"/>
    <mergeCell ref="B161:F161"/>
    <mergeCell ref="C160:F160"/>
    <mergeCell ref="C108:F108"/>
    <mergeCell ref="C109:F109"/>
    <mergeCell ref="C110:F110"/>
    <mergeCell ref="B135:F135"/>
    <mergeCell ref="C118:F118"/>
    <mergeCell ref="C119:F119"/>
    <mergeCell ref="C120:F120"/>
    <mergeCell ref="C156:F156"/>
    <mergeCell ref="C158:F158"/>
    <mergeCell ref="C159:F159"/>
    <mergeCell ref="A152:G152"/>
    <mergeCell ref="A133:G133"/>
    <mergeCell ref="D138:F138"/>
    <mergeCell ref="D140:F140"/>
    <mergeCell ref="C13:F13"/>
    <mergeCell ref="A6:F6"/>
    <mergeCell ref="A10:G10"/>
    <mergeCell ref="A21:F21"/>
    <mergeCell ref="A7:F7"/>
    <mergeCell ref="A8:F8"/>
    <mergeCell ref="A9:F9"/>
    <mergeCell ref="A11:F11"/>
    <mergeCell ref="B12:F12"/>
    <mergeCell ref="C14:F14"/>
    <mergeCell ref="C17:F17"/>
    <mergeCell ref="C18:F18"/>
    <mergeCell ref="C19:F19"/>
    <mergeCell ref="B20:F20"/>
    <mergeCell ref="E26:F26"/>
    <mergeCell ref="A38:F38"/>
    <mergeCell ref="A44:G44"/>
    <mergeCell ref="A65:G65"/>
    <mergeCell ref="A85:G85"/>
    <mergeCell ref="A91:G91"/>
    <mergeCell ref="A100:G100"/>
    <mergeCell ref="A106:G106"/>
    <mergeCell ref="A116:G116"/>
    <mergeCell ref="A40:F40"/>
    <mergeCell ref="A66:A70"/>
    <mergeCell ref="B67:F67"/>
    <mergeCell ref="B66:F66"/>
    <mergeCell ref="B69:F69"/>
    <mergeCell ref="B70:F70"/>
    <mergeCell ref="C104:F104"/>
    <mergeCell ref="C93:F93"/>
    <mergeCell ref="C94:F94"/>
    <mergeCell ref="D95:F95"/>
    <mergeCell ref="D96:F96"/>
    <mergeCell ref="C102:F102"/>
    <mergeCell ref="C103:F103"/>
    <mergeCell ref="C111:F111"/>
    <mergeCell ref="B30:F30"/>
    <mergeCell ref="A45:F45"/>
    <mergeCell ref="A46:F46"/>
    <mergeCell ref="A47:F47"/>
    <mergeCell ref="A48:F48"/>
    <mergeCell ref="A49:F49"/>
    <mergeCell ref="A50:F50"/>
    <mergeCell ref="A51:F51"/>
    <mergeCell ref="A52:F52"/>
    <mergeCell ref="A53:F53"/>
    <mergeCell ref="A63:F63"/>
    <mergeCell ref="A64:F64"/>
    <mergeCell ref="C121:F121"/>
    <mergeCell ref="B136:F136"/>
    <mergeCell ref="A125:G125"/>
    <mergeCell ref="A54:F54"/>
    <mergeCell ref="C55:F55"/>
    <mergeCell ref="C56:F56"/>
    <mergeCell ref="A57:F57"/>
    <mergeCell ref="A58:F58"/>
    <mergeCell ref="A59:F59"/>
    <mergeCell ref="A60:F60"/>
    <mergeCell ref="A61:F61"/>
    <mergeCell ref="A62:F62"/>
  </mergeCells>
  <phoneticPr fontId="18"/>
  <pageMargins left="0.70866141732283472" right="0.70866141732283472" top="0.74803149606299213" bottom="0.74803149606299213" header="0.31496062992125984" footer="0.31496062992125984"/>
  <pageSetup paperSize="9"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下水道合計</vt:lpstr>
      <vt:lpstr>下水道合計!Print_Titles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財務調査課</dc:creator>
  <cp:lastModifiedBy>新潟県</cp:lastModifiedBy>
  <cp:lastPrinted>2022-11-30T07:19:00Z</cp:lastPrinted>
  <dcterms:created xsi:type="dcterms:W3CDTF">2015-08-24T00:58:39Z</dcterms:created>
  <dcterms:modified xsi:type="dcterms:W3CDTF">2026-03-25T03:05:55Z</dcterms:modified>
</cp:coreProperties>
</file>