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n220312\Box\感染症対策・薬務課\Ｘドライブ\02_感染症対策係\15_週報\01 週報\R8\16w（作業中）\"/>
    </mc:Choice>
  </mc:AlternateContent>
  <xr:revisionPtr revIDLastSave="0" documentId="13_ncr:1_{DA9DDC50-DB8F-4001-8A34-D0DD5E7F6942}" xr6:coauthVersionLast="47" xr6:coauthVersionMax="47" xr10:uidLastSave="{00000000-0000-0000-0000-000000000000}"/>
  <bookViews>
    <workbookView xWindow="0" yWindow="720" windowWidth="19665" windowHeight="12960" xr2:uid="{4D1CB0EC-73B4-4489-945F-5B1D01C7E696}"/>
  </bookViews>
  <sheets>
    <sheet name="入力シート" sheetId="1" r:id="rId1"/>
  </sheets>
  <definedNames>
    <definedName name="__123Graph_A5年毎" hidden="1">#REF!</definedName>
    <definedName name="__123Graph_A平常" hidden="1">#REF!</definedName>
    <definedName name="__123Graph_B5年毎" hidden="1">#REF!</definedName>
    <definedName name="__123Graph_B平常" hidden="1">#REF!</definedName>
    <definedName name="__123Graph_C5年毎" hidden="1">#REF!</definedName>
    <definedName name="__123Graph_C平常" hidden="1">#REF!</definedName>
    <definedName name="__123Graph_D5年毎" hidden="1">#REF!</definedName>
    <definedName name="__123Graph_X5年毎" hidden="1">#REF!</definedName>
    <definedName name="__123Graph_X平常" hidden="1">#REF!</definedName>
    <definedName name="_1__123Graph_AH3_H8" hidden="1">#REF!</definedName>
    <definedName name="_10__123Graph_DH3_H8" hidden="1">#REF!</definedName>
    <definedName name="_11__123Graph_E56_60" hidden="1">#REF!</definedName>
    <definedName name="_12__123Graph_E61_H2" hidden="1">#REF!</definedName>
    <definedName name="_13__123Graph_EH3_H8" hidden="1">#REF!</definedName>
    <definedName name="_14__123Graph_F56_60" hidden="1">#REF!</definedName>
    <definedName name="_15__123Graph_F61_H2" hidden="1">#REF!</definedName>
    <definedName name="_16__123Graph_FH3_H8" hidden="1">#REF!</definedName>
    <definedName name="_17__123Graph_X56_60" hidden="1">#REF!</definedName>
    <definedName name="_18__123Graph_X61_H2" hidden="1">#REF!</definedName>
    <definedName name="_19__123Graph_XH3_H8" hidden="1">#REF!</definedName>
    <definedName name="_2__123Graph_B56_60" hidden="1">#REF!</definedName>
    <definedName name="_3__123Graph_B61_H2" hidden="1">#REF!</definedName>
    <definedName name="_4__123Graph_BH3_H8" hidden="1">#REF!</definedName>
    <definedName name="_5__123Graph_C56_60" hidden="1">#REF!</definedName>
    <definedName name="_6__123Graph_C61_H2" hidden="1">#REF!</definedName>
    <definedName name="_7__123Graph_CH3_H8" hidden="1">#REF!</definedName>
    <definedName name="_8__123Graph_D56_60" hidden="1">#REF!</definedName>
    <definedName name="_9__123Graph_D61_H2" hidden="1">#REF!</definedName>
    <definedName name="_Fill" hidden="1">#REF!</definedName>
    <definedName name="_xlnm._FilterDatabase" localSheetId="0" hidden="1">入力シート!$A$1:$P$89</definedName>
    <definedName name="_xlnm.Print_Area" localSheetId="0">入力シート!$A$1:$P$102</definedName>
    <definedName name="ssss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  <c r="R5" i="1"/>
  <c r="R7" i="1"/>
  <c r="R9" i="1"/>
  <c r="R11" i="1"/>
  <c r="R13" i="1"/>
  <c r="R15" i="1"/>
  <c r="R17" i="1"/>
  <c r="R19" i="1"/>
  <c r="R21" i="1"/>
  <c r="R23" i="1"/>
  <c r="R25" i="1"/>
  <c r="R27" i="1"/>
  <c r="R29" i="1"/>
  <c r="R31" i="1"/>
  <c r="R33" i="1"/>
  <c r="R35" i="1"/>
  <c r="R37" i="1"/>
  <c r="R39" i="1"/>
  <c r="Z3" i="1"/>
  <c r="R56" i="1" l="1"/>
  <c r="S56" i="1" s="1"/>
  <c r="R58" i="1"/>
  <c r="S58" i="1" s="1"/>
  <c r="R60" i="1"/>
  <c r="S60" i="1" s="1"/>
  <c r="R62" i="1"/>
  <c r="S62" i="1" s="1"/>
  <c r="R64" i="1"/>
  <c r="S64" i="1" s="1"/>
  <c r="R66" i="1"/>
  <c r="S66" i="1" s="1"/>
  <c r="R68" i="1"/>
  <c r="S68" i="1" s="1"/>
  <c r="R70" i="1"/>
  <c r="S70" i="1" s="1"/>
  <c r="R72" i="1"/>
  <c r="S72" i="1" s="1"/>
  <c r="R74" i="1"/>
  <c r="S74" i="1" s="1"/>
  <c r="R76" i="1"/>
  <c r="S76" i="1" s="1"/>
  <c r="R78" i="1"/>
  <c r="S78" i="1" s="1"/>
  <c r="R80" i="1"/>
  <c r="S80" i="1" s="1"/>
  <c r="R82" i="1"/>
  <c r="S82" i="1" s="1"/>
  <c r="R84" i="1"/>
  <c r="S84" i="1" s="1"/>
  <c r="R86" i="1"/>
  <c r="S86" i="1" s="1"/>
  <c r="R88" i="1"/>
  <c r="S88" i="1" s="1"/>
  <c r="U10" i="1"/>
  <c r="R50" i="1" l="1"/>
  <c r="S50" i="1" s="1"/>
  <c r="S54" i="1"/>
  <c r="R97" i="1" l="1"/>
  <c r="S97" i="1" s="1"/>
  <c r="S3" i="1" l="1"/>
  <c r="S5" i="1"/>
  <c r="S7" i="1"/>
  <c r="S9" i="1"/>
  <c r="S11" i="1"/>
  <c r="S13" i="1"/>
  <c r="S15" i="1"/>
  <c r="S17" i="1"/>
  <c r="S19" i="1"/>
  <c r="S21" i="1"/>
  <c r="S23" i="1"/>
  <c r="S25" i="1"/>
  <c r="S27" i="1"/>
  <c r="S29" i="1"/>
  <c r="S31" i="1"/>
  <c r="S33" i="1"/>
  <c r="S35" i="1"/>
  <c r="S37" i="1"/>
  <c r="S39" i="1"/>
  <c r="R99" i="1" l="1"/>
  <c r="S99" i="1" s="1"/>
  <c r="R92" i="1"/>
  <c r="R52" i="1"/>
  <c r="S52" i="1" s="1"/>
  <c r="I48" i="1"/>
  <c r="Z40" i="1"/>
  <c r="Z39" i="1"/>
  <c r="Z38" i="1"/>
  <c r="Z37" i="1"/>
  <c r="Z36" i="1"/>
  <c r="Z35" i="1"/>
  <c r="Z34" i="1"/>
  <c r="Z33" i="1"/>
  <c r="Z32" i="1"/>
  <c r="Z31" i="1"/>
  <c r="Z30" i="1"/>
  <c r="U30" i="1"/>
  <c r="V30" i="1" s="1"/>
  <c r="Z29" i="1"/>
  <c r="Z28" i="1"/>
  <c r="U28" i="1"/>
  <c r="V28" i="1" s="1"/>
  <c r="Z27" i="1"/>
  <c r="Z26" i="1"/>
  <c r="W26" i="1"/>
  <c r="X26" i="1" s="1"/>
  <c r="U26" i="1"/>
  <c r="V26" i="1" s="1"/>
  <c r="Z25" i="1"/>
  <c r="Z24" i="1"/>
  <c r="U24" i="1"/>
  <c r="V24" i="1" s="1"/>
  <c r="Z23" i="1"/>
  <c r="Z22" i="1"/>
  <c r="Z21" i="1"/>
  <c r="Z20" i="1"/>
  <c r="U20" i="1"/>
  <c r="V20" i="1" s="1"/>
  <c r="Z19" i="1"/>
  <c r="Z18" i="1"/>
  <c r="U18" i="1"/>
  <c r="V18" i="1" s="1"/>
  <c r="Z17" i="1"/>
  <c r="Z16" i="1"/>
  <c r="W16" i="1"/>
  <c r="X16" i="1" s="1"/>
  <c r="U16" i="1"/>
  <c r="V16" i="1" s="1"/>
  <c r="Z15" i="1"/>
  <c r="Z14" i="1"/>
  <c r="U14" i="1"/>
  <c r="V14" i="1" s="1"/>
  <c r="Z13" i="1"/>
  <c r="Z12" i="1"/>
  <c r="U12" i="1"/>
  <c r="V12" i="1" s="1"/>
  <c r="Z11" i="1"/>
  <c r="Z10" i="1"/>
  <c r="V10" i="1"/>
  <c r="Z9" i="1"/>
  <c r="Z8" i="1"/>
  <c r="Z7" i="1"/>
  <c r="Z6" i="1"/>
  <c r="Z5" i="1"/>
  <c r="Z4" i="1"/>
  <c r="W4" i="1"/>
  <c r="X4" i="1" s="1"/>
  <c r="U4" i="1"/>
  <c r="V4" i="1" s="1"/>
  <c r="X2" i="1" l="1"/>
  <c r="V2" i="1"/>
  <c r="R43" i="1"/>
  <c r="S43" i="1" s="1"/>
  <c r="S92" i="1"/>
</calcChain>
</file>

<file path=xl/sharedStrings.xml><?xml version="1.0" encoding="utf-8"?>
<sst xmlns="http://schemas.openxmlformats.org/spreadsheetml/2006/main" count="279" uniqueCount="81">
  <si>
    <t>５類感染症定点把握対象疾患（週報届出分）地域振興局等管内別報告数</t>
    <rPh sb="20" eb="22">
      <t>チイキ</t>
    </rPh>
    <rPh sb="22" eb="24">
      <t>シンコウ</t>
    </rPh>
    <rPh sb="24" eb="25">
      <t>キョク</t>
    </rPh>
    <rPh sb="25" eb="26">
      <t>ナド</t>
    </rPh>
    <phoneticPr fontId="3"/>
  </si>
  <si>
    <t>基準超えの数</t>
    <rPh sb="0" eb="2">
      <t>キジュン</t>
    </rPh>
    <rPh sb="2" eb="3">
      <t>ゴ</t>
    </rPh>
    <rPh sb="5" eb="6">
      <t>カズ</t>
    </rPh>
    <phoneticPr fontId="3"/>
  </si>
  <si>
    <t>県計</t>
    <phoneticPr fontId="3"/>
  </si>
  <si>
    <t>新潟市</t>
    <rPh sb="0" eb="3">
      <t>ニイガタシ</t>
    </rPh>
    <phoneticPr fontId="3"/>
  </si>
  <si>
    <t>新発田</t>
    <phoneticPr fontId="3"/>
  </si>
  <si>
    <t>新津※</t>
    <phoneticPr fontId="3"/>
  </si>
  <si>
    <t>三条</t>
  </si>
  <si>
    <t>長岡</t>
  </si>
  <si>
    <t>魚沼</t>
    <rPh sb="0" eb="2">
      <t>ウオヌマ</t>
    </rPh>
    <phoneticPr fontId="9"/>
  </si>
  <si>
    <t>南魚沼</t>
    <rPh sb="0" eb="3">
      <t>ミナミウオヌマ</t>
    </rPh>
    <phoneticPr fontId="9"/>
  </si>
  <si>
    <t>十日町</t>
  </si>
  <si>
    <t>柏崎</t>
  </si>
  <si>
    <t>糸魚川</t>
  </si>
  <si>
    <t>村上</t>
  </si>
  <si>
    <t>佐渡</t>
    <phoneticPr fontId="3"/>
  </si>
  <si>
    <t>上越</t>
  </si>
  <si>
    <t>警報基準</t>
    <rPh sb="0" eb="2">
      <t>ケイホウ</t>
    </rPh>
    <rPh sb="2" eb="4">
      <t>キジュン</t>
    </rPh>
    <phoneticPr fontId="3"/>
  </si>
  <si>
    <t>注意報基準</t>
    <rPh sb="0" eb="3">
      <t>チュウイホウ</t>
    </rPh>
    <rPh sb="3" eb="5">
      <t>キジュン</t>
    </rPh>
    <phoneticPr fontId="3"/>
  </si>
  <si>
    <t>疾病</t>
    <rPh sb="0" eb="2">
      <t>シッペイ</t>
    </rPh>
    <phoneticPr fontId="3"/>
  </si>
  <si>
    <t>最大値</t>
    <rPh sb="0" eb="3">
      <t>サイダイチ</t>
    </rPh>
    <phoneticPr fontId="3"/>
  </si>
  <si>
    <t>インフルエンザ</t>
  </si>
  <si>
    <t>実数</t>
    <rPh sb="0" eb="2">
      <t>ジッスウ</t>
    </rPh>
    <phoneticPr fontId="3"/>
  </si>
  <si>
    <t>基準値</t>
    <rPh sb="0" eb="3">
      <t>キジュンチ</t>
    </rPh>
    <phoneticPr fontId="3"/>
  </si>
  <si>
    <t>定点当</t>
    <rPh sb="0" eb="2">
      <t>テイテン</t>
    </rPh>
    <rPh sb="2" eb="3">
      <t>ア</t>
    </rPh>
    <phoneticPr fontId="3"/>
  </si>
  <si>
    <t>管内数</t>
    <rPh sb="0" eb="2">
      <t>カンナイ</t>
    </rPh>
    <rPh sb="2" eb="3">
      <t>スウ</t>
    </rPh>
    <phoneticPr fontId="3"/>
  </si>
  <si>
    <t>新型コロナウイルス感染症</t>
  </si>
  <si>
    <t>実数</t>
  </si>
  <si>
    <t>新型コロナウイルス感染症</t>
    <rPh sb="0" eb="2">
      <t>シンガタ</t>
    </rPh>
    <rPh sb="9" eb="12">
      <t>カンセンショウ</t>
    </rPh>
    <phoneticPr fontId="3"/>
  </si>
  <si>
    <t>定点当</t>
  </si>
  <si>
    <t>ＲＳウイルス感染症</t>
    <rPh sb="6" eb="9">
      <t>カンセンショウ</t>
    </rPh>
    <phoneticPr fontId="3"/>
  </si>
  <si>
    <t>咽頭結膜熱</t>
    <phoneticPr fontId="3"/>
  </si>
  <si>
    <t>Ａ群溶血性レンサ球菌咽頭炎</t>
    <phoneticPr fontId="3"/>
  </si>
  <si>
    <t>感染性胃腸炎</t>
  </si>
  <si>
    <t>水痘</t>
  </si>
  <si>
    <t>水痘</t>
    <phoneticPr fontId="3"/>
  </si>
  <si>
    <t>手足口病</t>
  </si>
  <si>
    <t>伝染性紅斑</t>
  </si>
  <si>
    <t>伝染性紅斑</t>
    <phoneticPr fontId="3"/>
  </si>
  <si>
    <t>突発性発疹</t>
    <phoneticPr fontId="3"/>
  </si>
  <si>
    <t>突発性発疹</t>
  </si>
  <si>
    <t>ヘルパンギーナ</t>
  </si>
  <si>
    <t>流行性耳下腺炎</t>
  </si>
  <si>
    <t>流行性耳下腺炎</t>
    <phoneticPr fontId="3"/>
  </si>
  <si>
    <t>急性出血性結膜炎</t>
    <phoneticPr fontId="3"/>
  </si>
  <si>
    <t>急性出血性
結膜炎</t>
    <phoneticPr fontId="3"/>
  </si>
  <si>
    <t>流行性角結膜炎</t>
  </si>
  <si>
    <t>細菌性髄膜炎</t>
  </si>
  <si>
    <t>細菌性髄膜炎</t>
    <phoneticPr fontId="3"/>
  </si>
  <si>
    <t>無菌性髄膜炎</t>
  </si>
  <si>
    <t>マイコプラズマ肺炎</t>
  </si>
  <si>
    <t>マイコプラズマ
肺炎</t>
    <phoneticPr fontId="3"/>
  </si>
  <si>
    <t>クラミジア肺炎（オウム病を除く）</t>
  </si>
  <si>
    <t>クラミジア肺炎（オウム病を除く）</t>
    <phoneticPr fontId="3"/>
  </si>
  <si>
    <t>感染性胃腸炎（ロタウイルスに限る）</t>
    <rPh sb="0" eb="3">
      <t>カンセンセイ</t>
    </rPh>
    <rPh sb="3" eb="6">
      <t>イチョウエン</t>
    </rPh>
    <rPh sb="14" eb="15">
      <t>カギ</t>
    </rPh>
    <phoneticPr fontId="3"/>
  </si>
  <si>
    <t>急性呼吸器感染症</t>
    <rPh sb="0" eb="8">
      <t>キュウセイコキュウキカンセンショウ</t>
    </rPh>
    <phoneticPr fontId="3"/>
  </si>
  <si>
    <t>※新津は、新潟地域振興局管内（五泉市、阿賀町）</t>
    <rPh sb="1" eb="3">
      <t>ニイツ</t>
    </rPh>
    <rPh sb="5" eb="7">
      <t>ニイガタ</t>
    </rPh>
    <rPh sb="7" eb="9">
      <t>チイキ</t>
    </rPh>
    <rPh sb="9" eb="11">
      <t>シンコウ</t>
    </rPh>
    <rPh sb="11" eb="12">
      <t>キョク</t>
    </rPh>
    <rPh sb="12" eb="14">
      <t>カンナイ</t>
    </rPh>
    <rPh sb="15" eb="18">
      <t>ゴセンシ</t>
    </rPh>
    <rPh sb="19" eb="22">
      <t>アガマチ</t>
    </rPh>
    <phoneticPr fontId="3"/>
  </si>
  <si>
    <t>実数：指定届出機関（定点医療機関）からの患者報告の総数</t>
    <rPh sb="0" eb="2">
      <t>ジッスウ</t>
    </rPh>
    <rPh sb="3" eb="5">
      <t>シテイ</t>
    </rPh>
    <rPh sb="5" eb="7">
      <t>トドケデ</t>
    </rPh>
    <rPh sb="7" eb="9">
      <t>キカン</t>
    </rPh>
    <rPh sb="10" eb="16">
      <t>テイテンイリョウキカン</t>
    </rPh>
    <rPh sb="20" eb="22">
      <t>カンジャ</t>
    </rPh>
    <rPh sb="22" eb="24">
      <t>ホウコク</t>
    </rPh>
    <rPh sb="25" eb="27">
      <t>ソウスウ</t>
    </rPh>
    <phoneticPr fontId="3"/>
  </si>
  <si>
    <t>定点当：実数を指定届出機関（定点医療機関）の総数で除したもの</t>
    <rPh sb="14" eb="16">
      <t>テイテン</t>
    </rPh>
    <rPh sb="16" eb="20">
      <t>イリョウキカン</t>
    </rPh>
    <rPh sb="22" eb="24">
      <t>ソウスウ</t>
    </rPh>
    <phoneticPr fontId="3"/>
  </si>
  <si>
    <t>５類感染症定点把握対象疾患（週報届出分）最近６週間の推移</t>
    <phoneticPr fontId="3"/>
  </si>
  <si>
    <t>５週前</t>
  </si>
  <si>
    <t>４週前</t>
  </si>
  <si>
    <t>３週前</t>
  </si>
  <si>
    <t>２週前</t>
  </si>
  <si>
    <t>１週前</t>
  </si>
  <si>
    <t>今週</t>
  </si>
  <si>
    <t>年齢別</t>
  </si>
  <si>
    <t>0歳</t>
  </si>
  <si>
    <t>1～4歳</t>
    <phoneticPr fontId="3"/>
  </si>
  <si>
    <t>5～9歳</t>
    <phoneticPr fontId="3"/>
  </si>
  <si>
    <t>10～14歳</t>
    <phoneticPr fontId="3"/>
  </si>
  <si>
    <t>15～19歳</t>
    <rPh sb="5" eb="6">
      <t>サイ</t>
    </rPh>
    <phoneticPr fontId="3"/>
  </si>
  <si>
    <t>20～59歳</t>
    <rPh sb="5" eb="6">
      <t>サイ</t>
    </rPh>
    <phoneticPr fontId="3"/>
  </si>
  <si>
    <t>60歳以上</t>
    <phoneticPr fontId="3"/>
  </si>
  <si>
    <t>20歳以上</t>
    <rPh sb="3" eb="5">
      <t>イジョウ</t>
    </rPh>
    <phoneticPr fontId="3"/>
  </si>
  <si>
    <t>ＲＳウイルス感染症</t>
  </si>
  <si>
    <t>咽頭結膜熱</t>
  </si>
  <si>
    <t>Ａ群溶血性レンサ球菌咽頭炎</t>
  </si>
  <si>
    <t>急性出血性結膜炎</t>
  </si>
  <si>
    <t>入院サーベイランス</t>
    <rPh sb="0" eb="2">
      <t>ニュウイン</t>
    </rPh>
    <phoneticPr fontId="3"/>
  </si>
  <si>
    <t>指定届出機関（定点医療機関）から報告の修正等があった場合、前週の感染症情報（週報速報版）で公表した数値と異なる場合があります。</t>
    <rPh sb="0" eb="2">
      <t>シテイ</t>
    </rPh>
    <rPh sb="2" eb="4">
      <t>トドケデ</t>
    </rPh>
    <rPh sb="4" eb="6">
      <t>キカン</t>
    </rPh>
    <rPh sb="7" eb="9">
      <t>テイテン</t>
    </rPh>
    <rPh sb="9" eb="13">
      <t>イリョウキカン</t>
    </rPh>
    <rPh sb="16" eb="18">
      <t>ホウコク</t>
    </rPh>
    <rPh sb="19" eb="21">
      <t>シュウセイ</t>
    </rPh>
    <rPh sb="21" eb="22">
      <t>ナド</t>
    </rPh>
    <rPh sb="26" eb="28">
      <t>バアイ</t>
    </rPh>
    <rPh sb="27" eb="28">
      <t>ゴウ</t>
    </rPh>
    <rPh sb="29" eb="31">
      <t>ゼンシュウ</t>
    </rPh>
    <rPh sb="32" eb="37">
      <t>カンセンショウジョウホウ</t>
    </rPh>
    <rPh sb="38" eb="40">
      <t>シュウホウ</t>
    </rPh>
    <rPh sb="40" eb="43">
      <t>ソクホウバン</t>
    </rPh>
    <rPh sb="45" eb="47">
      <t>コウヒョウ</t>
    </rPh>
    <rPh sb="49" eb="51">
      <t>スウチ</t>
    </rPh>
    <rPh sb="52" eb="53">
      <t>コト</t>
    </rPh>
    <rPh sb="55" eb="57">
      <t>バアイ</t>
    </rPh>
    <phoneticPr fontId="3"/>
  </si>
  <si>
    <t>令和8年第16週：4月13日から4月19日まで</t>
    <rPh sb="17" eb="18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</si>
</sst>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0_);[Red]\(0.0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7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b/>
      <i/>
      <u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gray0625"/>
    </fill>
  </fills>
  <borders count="7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4">
    <xf numFmtId="0" fontId="0" fillId="0" borderId="0" xfId="0"/>
    <xf numFmtId="0" fontId="4" fillId="0" borderId="0" xfId="0" applyFont="1"/>
    <xf numFmtId="0" fontId="6" fillId="0" borderId="0" xfId="0" applyFont="1"/>
    <xf numFmtId="0" fontId="8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Continuous" vertical="center"/>
    </xf>
    <xf numFmtId="0" fontId="4" fillId="3" borderId="5" xfId="0" applyFont="1" applyFill="1" applyBorder="1" applyAlignment="1">
      <alignment horizontal="centerContinuous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Continuous" vertical="center"/>
    </xf>
    <xf numFmtId="0" fontId="4" fillId="0" borderId="4" xfId="0" applyFont="1" applyBorder="1" applyAlignment="1">
      <alignment horizontal="left" vertical="center"/>
    </xf>
    <xf numFmtId="0" fontId="2" fillId="4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distributed" vertical="center"/>
    </xf>
    <xf numFmtId="0" fontId="10" fillId="0" borderId="11" xfId="0" applyFont="1" applyBorder="1" applyAlignment="1">
      <alignment horizontal="distributed"/>
    </xf>
    <xf numFmtId="176" fontId="8" fillId="3" borderId="12" xfId="0" applyNumberFormat="1" applyFont="1" applyFill="1" applyBorder="1" applyAlignment="1">
      <alignment horizontal="right"/>
    </xf>
    <xf numFmtId="176" fontId="8" fillId="3" borderId="13" xfId="0" applyNumberFormat="1" applyFont="1" applyFill="1" applyBorder="1" applyAlignment="1">
      <alignment horizontal="right"/>
    </xf>
    <xf numFmtId="176" fontId="8" fillId="3" borderId="14" xfId="0" applyNumberFormat="1" applyFont="1" applyFill="1" applyBorder="1" applyAlignment="1">
      <alignment horizontal="right"/>
    </xf>
    <xf numFmtId="176" fontId="6" fillId="0" borderId="0" xfId="0" applyNumberFormat="1" applyFont="1"/>
    <xf numFmtId="176" fontId="4" fillId="0" borderId="15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176" fontId="8" fillId="0" borderId="15" xfId="0" applyNumberFormat="1" applyFont="1" applyBorder="1" applyAlignment="1">
      <alignment horizontal="center"/>
    </xf>
    <xf numFmtId="0" fontId="4" fillId="0" borderId="10" xfId="0" applyFont="1" applyBorder="1" applyAlignment="1">
      <alignment horizontal="distributed" vertical="center"/>
    </xf>
    <xf numFmtId="0" fontId="10" fillId="0" borderId="19" xfId="0" applyFont="1" applyBorder="1" applyAlignment="1">
      <alignment horizontal="distributed"/>
    </xf>
    <xf numFmtId="177" fontId="8" fillId="0" borderId="21" xfId="0" applyNumberFormat="1" applyFont="1" applyBorder="1" applyAlignment="1">
      <alignment horizontal="right"/>
    </xf>
    <xf numFmtId="177" fontId="8" fillId="3" borderId="21" xfId="0" applyNumberFormat="1" applyFont="1" applyFill="1" applyBorder="1" applyAlignment="1">
      <alignment horizontal="right"/>
    </xf>
    <xf numFmtId="177" fontId="8" fillId="3" borderId="22" xfId="0" applyNumberFormat="1" applyFont="1" applyFill="1" applyBorder="1" applyAlignment="1">
      <alignment horizontal="right"/>
    </xf>
    <xf numFmtId="177" fontId="8" fillId="3" borderId="19" xfId="0" applyNumberFormat="1" applyFont="1" applyFill="1" applyBorder="1" applyAlignment="1">
      <alignment horizontal="right"/>
    </xf>
    <xf numFmtId="0" fontId="4" fillId="0" borderId="23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177" fontId="8" fillId="0" borderId="23" xfId="0" applyNumberFormat="1" applyFont="1" applyBorder="1" applyAlignment="1">
      <alignment horizontal="center"/>
    </xf>
    <xf numFmtId="0" fontId="10" fillId="0" borderId="26" xfId="0" applyFont="1" applyBorder="1" applyAlignment="1">
      <alignment horizontal="distributed" vertical="center"/>
    </xf>
    <xf numFmtId="176" fontId="8" fillId="0" borderId="27" xfId="0" applyNumberFormat="1" applyFont="1" applyBorder="1" applyAlignment="1">
      <alignment horizontal="right"/>
    </xf>
    <xf numFmtId="176" fontId="8" fillId="0" borderId="28" xfId="0" applyNumberFormat="1" applyFont="1" applyBorder="1" applyAlignment="1">
      <alignment horizontal="right"/>
    </xf>
    <xf numFmtId="176" fontId="8" fillId="3" borderId="28" xfId="0" applyNumberFormat="1" applyFont="1" applyFill="1" applyBorder="1" applyAlignment="1">
      <alignment horizontal="right"/>
    </xf>
    <xf numFmtId="176" fontId="8" fillId="0" borderId="29" xfId="0" applyNumberFormat="1" applyFont="1" applyBorder="1" applyAlignment="1">
      <alignment horizontal="right"/>
    </xf>
    <xf numFmtId="0" fontId="8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distributed" vertical="center"/>
    </xf>
    <xf numFmtId="0" fontId="8" fillId="0" borderId="32" xfId="0" applyFont="1" applyBorder="1" applyAlignment="1">
      <alignment horizontal="center"/>
    </xf>
    <xf numFmtId="0" fontId="10" fillId="3" borderId="26" xfId="0" applyFont="1" applyFill="1" applyBorder="1" applyAlignment="1">
      <alignment horizontal="distributed" vertical="center"/>
    </xf>
    <xf numFmtId="0" fontId="10" fillId="0" borderId="33" xfId="0" applyFont="1" applyBorder="1" applyAlignment="1">
      <alignment horizontal="distributed"/>
    </xf>
    <xf numFmtId="0" fontId="4" fillId="0" borderId="16" xfId="0" applyFont="1" applyBorder="1"/>
    <xf numFmtId="0" fontId="4" fillId="3" borderId="31" xfId="0" applyFont="1" applyFill="1" applyBorder="1" applyAlignment="1">
      <alignment horizontal="distributed" vertical="center"/>
    </xf>
    <xf numFmtId="0" fontId="10" fillId="0" borderId="29" xfId="0" applyFont="1" applyBorder="1" applyAlignment="1">
      <alignment horizontal="distributed"/>
    </xf>
    <xf numFmtId="176" fontId="8" fillId="0" borderId="16" xfId="0" applyNumberFormat="1" applyFont="1" applyBorder="1" applyAlignment="1">
      <alignment horizontal="center"/>
    </xf>
    <xf numFmtId="176" fontId="11" fillId="0" borderId="23" xfId="0" applyNumberFormat="1" applyFont="1" applyBorder="1" applyAlignment="1">
      <alignment horizontal="center"/>
    </xf>
    <xf numFmtId="177" fontId="6" fillId="0" borderId="36" xfId="0" applyNumberFormat="1" applyFont="1" applyBorder="1" applyAlignment="1">
      <alignment horizontal="right"/>
    </xf>
    <xf numFmtId="176" fontId="8" fillId="0" borderId="17" xfId="0" applyNumberFormat="1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4" fillId="0" borderId="38" xfId="0" applyFont="1" applyBorder="1"/>
    <xf numFmtId="0" fontId="4" fillId="0" borderId="32" xfId="0" applyFont="1" applyBorder="1"/>
    <xf numFmtId="0" fontId="4" fillId="0" borderId="39" xfId="0" applyFont="1" applyBorder="1" applyAlignment="1">
      <alignment horizontal="distributed" vertical="center"/>
    </xf>
    <xf numFmtId="0" fontId="10" fillId="0" borderId="40" xfId="0" applyFont="1" applyBorder="1" applyAlignment="1">
      <alignment horizontal="distributed"/>
    </xf>
    <xf numFmtId="0" fontId="10" fillId="0" borderId="26" xfId="0" applyFont="1" applyBorder="1" applyAlignment="1">
      <alignment horizontal="distributed" vertical="center" wrapText="1"/>
    </xf>
    <xf numFmtId="177" fontId="8" fillId="2" borderId="44" xfId="1" applyNumberFormat="1" applyFont="1" applyFill="1" applyBorder="1" applyAlignment="1">
      <alignment horizontal="right"/>
    </xf>
    <xf numFmtId="0" fontId="4" fillId="0" borderId="25" xfId="0" applyFont="1" applyBorder="1"/>
    <xf numFmtId="0" fontId="4" fillId="0" borderId="0" xfId="0" applyFont="1" applyAlignment="1">
      <alignment horizontal="distributed" vertical="center"/>
    </xf>
    <xf numFmtId="0" fontId="10" fillId="0" borderId="0" xfId="0" applyFont="1" applyAlignment="1">
      <alignment horizontal="distributed"/>
    </xf>
    <xf numFmtId="177" fontId="8" fillId="3" borderId="0" xfId="1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177" fontId="8" fillId="0" borderId="0" xfId="0" applyNumberFormat="1" applyFont="1" applyAlignment="1">
      <alignment horizontal="center"/>
    </xf>
    <xf numFmtId="177" fontId="8" fillId="3" borderId="43" xfId="0" applyNumberFormat="1" applyFont="1" applyFill="1" applyBorder="1" applyAlignment="1">
      <alignment horizontal="right"/>
    </xf>
    <xf numFmtId="177" fontId="8" fillId="3" borderId="40" xfId="0" applyNumberFormat="1" applyFont="1" applyFill="1" applyBorder="1" applyAlignment="1">
      <alignment horizontal="right"/>
    </xf>
    <xf numFmtId="177" fontId="5" fillId="3" borderId="0" xfId="0" applyNumberFormat="1" applyFont="1" applyFill="1" applyAlignment="1">
      <alignment horizontal="right"/>
    </xf>
    <xf numFmtId="0" fontId="5" fillId="0" borderId="0" xfId="0" applyFont="1"/>
    <xf numFmtId="0" fontId="8" fillId="3" borderId="0" xfId="0" applyFont="1" applyFill="1"/>
    <xf numFmtId="0" fontId="4" fillId="3" borderId="0" xfId="0" applyFont="1" applyFill="1"/>
    <xf numFmtId="0" fontId="12" fillId="3" borderId="2" xfId="0" applyFont="1" applyFill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right" vertical="center"/>
    </xf>
    <xf numFmtId="0" fontId="12" fillId="3" borderId="46" xfId="0" applyFont="1" applyFill="1" applyBorder="1" applyAlignment="1">
      <alignment horizontal="centerContinuous" vertical="center" shrinkToFit="1"/>
    </xf>
    <xf numFmtId="0" fontId="12" fillId="3" borderId="6" xfId="0" applyFont="1" applyFill="1" applyBorder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3" borderId="10" xfId="0" applyFont="1" applyFill="1" applyBorder="1" applyAlignment="1">
      <alignment horizontal="distributed" vertical="center"/>
    </xf>
    <xf numFmtId="176" fontId="8" fillId="3" borderId="13" xfId="0" applyNumberFormat="1" applyFont="1" applyFill="1" applyBorder="1" applyAlignment="1">
      <alignment vertical="center"/>
    </xf>
    <xf numFmtId="176" fontId="8" fillId="3" borderId="50" xfId="0" applyNumberFormat="1" applyFont="1" applyFill="1" applyBorder="1" applyAlignment="1">
      <alignment vertical="center"/>
    </xf>
    <xf numFmtId="176" fontId="8" fillId="3" borderId="11" xfId="0" applyNumberFormat="1" applyFont="1" applyFill="1" applyBorder="1"/>
    <xf numFmtId="176" fontId="8" fillId="2" borderId="11" xfId="0" applyNumberFormat="1" applyFont="1" applyFill="1" applyBorder="1"/>
    <xf numFmtId="176" fontId="4" fillId="3" borderId="0" xfId="0" applyNumberFormat="1" applyFont="1" applyFill="1"/>
    <xf numFmtId="176" fontId="8" fillId="0" borderId="10" xfId="0" applyNumberFormat="1" applyFont="1" applyBorder="1" applyAlignment="1">
      <alignment horizontal="right"/>
    </xf>
    <xf numFmtId="176" fontId="8" fillId="0" borderId="13" xfId="0" applyNumberFormat="1" applyFont="1" applyBorder="1" applyAlignment="1">
      <alignment horizontal="right"/>
    </xf>
    <xf numFmtId="176" fontId="8" fillId="0" borderId="36" xfId="0" applyNumberFormat="1" applyFont="1" applyBorder="1" applyAlignment="1">
      <alignment horizontal="right"/>
    </xf>
    <xf numFmtId="176" fontId="8" fillId="0" borderId="14" xfId="0" applyNumberFormat="1" applyFont="1" applyBorder="1" applyAlignment="1">
      <alignment horizontal="right"/>
    </xf>
    <xf numFmtId="0" fontId="4" fillId="3" borderId="10" xfId="0" applyFont="1" applyFill="1" applyBorder="1" applyAlignment="1">
      <alignment horizontal="distributed" vertical="center"/>
    </xf>
    <xf numFmtId="0" fontId="10" fillId="3" borderId="51" xfId="0" applyFont="1" applyFill="1" applyBorder="1" applyAlignment="1">
      <alignment horizontal="distributed"/>
    </xf>
    <xf numFmtId="177" fontId="8" fillId="3" borderId="42" xfId="0" applyNumberFormat="1" applyFont="1" applyFill="1" applyBorder="1" applyAlignment="1">
      <alignment vertical="center"/>
    </xf>
    <xf numFmtId="177" fontId="8" fillId="3" borderId="52" xfId="0" applyNumberFormat="1" applyFont="1" applyFill="1" applyBorder="1"/>
    <xf numFmtId="177" fontId="8" fillId="2" borderId="52" xfId="0" applyNumberFormat="1" applyFont="1" applyFill="1" applyBorder="1"/>
    <xf numFmtId="177" fontId="8" fillId="0" borderId="53" xfId="0" applyNumberFormat="1" applyFont="1" applyBorder="1" applyAlignment="1">
      <alignment horizontal="right"/>
    </xf>
    <xf numFmtId="177" fontId="8" fillId="0" borderId="42" xfId="0" applyNumberFormat="1" applyFont="1" applyBorder="1" applyAlignment="1">
      <alignment horizontal="right"/>
    </xf>
    <xf numFmtId="177" fontId="8" fillId="0" borderId="52" xfId="0" applyNumberFormat="1" applyFont="1" applyBorder="1" applyAlignment="1">
      <alignment horizontal="right"/>
    </xf>
    <xf numFmtId="0" fontId="10" fillId="3" borderId="54" xfId="0" applyFont="1" applyFill="1" applyBorder="1" applyAlignment="1">
      <alignment horizontal="distributed"/>
    </xf>
    <xf numFmtId="176" fontId="8" fillId="3" borderId="35" xfId="0" applyNumberFormat="1" applyFont="1" applyFill="1" applyBorder="1"/>
    <xf numFmtId="176" fontId="8" fillId="3" borderId="33" xfId="0" applyNumberFormat="1" applyFont="1" applyFill="1" applyBorder="1"/>
    <xf numFmtId="176" fontId="8" fillId="2" borderId="33" xfId="0" applyNumberFormat="1" applyFont="1" applyFill="1" applyBorder="1"/>
    <xf numFmtId="176" fontId="8" fillId="0" borderId="55" xfId="0" applyNumberFormat="1" applyFont="1" applyBorder="1" applyAlignment="1">
      <alignment horizontal="right"/>
    </xf>
    <xf numFmtId="176" fontId="8" fillId="0" borderId="35" xfId="0" applyNumberFormat="1" applyFont="1" applyBorder="1" applyAlignment="1">
      <alignment horizontal="right"/>
    </xf>
    <xf numFmtId="176" fontId="8" fillId="0" borderId="54" xfId="0" applyNumberFormat="1" applyFont="1" applyBorder="1" applyAlignment="1">
      <alignment horizontal="right"/>
    </xf>
    <xf numFmtId="176" fontId="8" fillId="0" borderId="33" xfId="0" applyNumberFormat="1" applyFont="1" applyBorder="1" applyAlignment="1">
      <alignment horizontal="right"/>
    </xf>
    <xf numFmtId="0" fontId="4" fillId="3" borderId="39" xfId="0" applyFont="1" applyFill="1" applyBorder="1" applyAlignment="1">
      <alignment horizontal="distributed" vertical="center"/>
    </xf>
    <xf numFmtId="0" fontId="10" fillId="3" borderId="56" xfId="0" applyFont="1" applyFill="1" applyBorder="1" applyAlignment="1">
      <alignment horizontal="distributed"/>
    </xf>
    <xf numFmtId="177" fontId="8" fillId="3" borderId="43" xfId="0" applyNumberFormat="1" applyFont="1" applyFill="1" applyBorder="1"/>
    <xf numFmtId="177" fontId="8" fillId="3" borderId="57" xfId="0" applyNumberFormat="1" applyFont="1" applyFill="1" applyBorder="1"/>
    <xf numFmtId="177" fontId="8" fillId="2" borderId="57" xfId="0" applyNumberFormat="1" applyFont="1" applyFill="1" applyBorder="1"/>
    <xf numFmtId="177" fontId="8" fillId="0" borderId="44" xfId="0" applyNumberFormat="1" applyFont="1" applyBorder="1" applyAlignment="1">
      <alignment horizontal="right"/>
    </xf>
    <xf numFmtId="177" fontId="8" fillId="0" borderId="43" xfId="0" applyNumberFormat="1" applyFont="1" applyBorder="1" applyAlignment="1">
      <alignment horizontal="right"/>
    </xf>
    <xf numFmtId="177" fontId="8" fillId="0" borderId="40" xfId="0" applyNumberFormat="1" applyFont="1" applyBorder="1" applyAlignment="1">
      <alignment horizontal="right"/>
    </xf>
    <xf numFmtId="0" fontId="4" fillId="3" borderId="0" xfId="0" applyFont="1" applyFill="1" applyAlignment="1">
      <alignment horizontal="distributed" vertical="center"/>
    </xf>
    <xf numFmtId="0" fontId="10" fillId="3" borderId="0" xfId="0" applyFont="1" applyFill="1" applyAlignment="1">
      <alignment horizontal="distributed"/>
    </xf>
    <xf numFmtId="177" fontId="8" fillId="3" borderId="0" xfId="0" applyNumberFormat="1" applyFont="1" applyFill="1" applyAlignment="1">
      <alignment horizontal="center" vertical="center"/>
    </xf>
    <xf numFmtId="177" fontId="8" fillId="0" borderId="0" xfId="0" applyNumberFormat="1" applyFont="1" applyAlignment="1">
      <alignment horizontal="right"/>
    </xf>
    <xf numFmtId="0" fontId="12" fillId="3" borderId="47" xfId="0" applyFont="1" applyFill="1" applyBorder="1" applyAlignment="1">
      <alignment vertical="center"/>
    </xf>
    <xf numFmtId="0" fontId="12" fillId="3" borderId="47" xfId="0" applyFont="1" applyFill="1" applyBorder="1" applyAlignment="1">
      <alignment horizontal="center" vertical="center"/>
    </xf>
    <xf numFmtId="0" fontId="12" fillId="3" borderId="50" xfId="0" applyFont="1" applyFill="1" applyBorder="1" applyAlignment="1">
      <alignment horizontal="center" vertical="center"/>
    </xf>
    <xf numFmtId="0" fontId="12" fillId="3" borderId="49" xfId="0" applyFont="1" applyFill="1" applyBorder="1" applyAlignment="1">
      <alignment horizontal="centerContinuous" vertical="center" shrinkToFit="1"/>
    </xf>
    <xf numFmtId="0" fontId="10" fillId="3" borderId="47" xfId="0" applyFont="1" applyFill="1" applyBorder="1" applyAlignment="1">
      <alignment horizontal="distributed" vertical="center"/>
    </xf>
    <xf numFmtId="0" fontId="10" fillId="3" borderId="58" xfId="0" applyFont="1" applyFill="1" applyBorder="1" applyAlignment="1">
      <alignment horizontal="distributed"/>
    </xf>
    <xf numFmtId="176" fontId="8" fillId="3" borderId="59" xfId="0" applyNumberFormat="1" applyFont="1" applyFill="1" applyBorder="1" applyAlignment="1">
      <alignment horizontal="right"/>
    </xf>
    <xf numFmtId="176" fontId="8" fillId="3" borderId="17" xfId="0" applyNumberFormat="1" applyFont="1" applyFill="1" applyBorder="1" applyAlignment="1">
      <alignment horizontal="right"/>
    </xf>
    <xf numFmtId="176" fontId="8" fillId="3" borderId="11" xfId="0" applyNumberFormat="1" applyFont="1" applyFill="1" applyBorder="1" applyAlignment="1">
      <alignment horizontal="right"/>
    </xf>
    <xf numFmtId="176" fontId="8" fillId="2" borderId="11" xfId="0" applyNumberFormat="1" applyFont="1" applyFill="1" applyBorder="1" applyAlignment="1">
      <alignment horizontal="right"/>
    </xf>
    <xf numFmtId="176" fontId="4" fillId="3" borderId="16" xfId="0" applyNumberFormat="1" applyFont="1" applyFill="1" applyBorder="1"/>
    <xf numFmtId="176" fontId="8" fillId="3" borderId="48" xfId="0" applyNumberFormat="1" applyFont="1" applyFill="1" applyBorder="1" applyAlignment="1">
      <alignment horizontal="right"/>
    </xf>
    <xf numFmtId="176" fontId="8" fillId="0" borderId="59" xfId="0" applyNumberFormat="1" applyFont="1" applyBorder="1" applyAlignment="1">
      <alignment horizontal="right"/>
    </xf>
    <xf numFmtId="176" fontId="8" fillId="0" borderId="11" xfId="0" applyNumberFormat="1" applyFont="1" applyBorder="1" applyAlignment="1">
      <alignment horizontal="right"/>
    </xf>
    <xf numFmtId="0" fontId="10" fillId="3" borderId="60" xfId="0" applyFont="1" applyFill="1" applyBorder="1" applyAlignment="1">
      <alignment horizontal="distributed"/>
    </xf>
    <xf numFmtId="177" fontId="8" fillId="3" borderId="61" xfId="0" applyNumberFormat="1" applyFont="1" applyFill="1" applyBorder="1" applyAlignment="1">
      <alignment horizontal="right"/>
    </xf>
    <xf numFmtId="177" fontId="8" fillId="2" borderId="19" xfId="0" applyNumberFormat="1" applyFont="1" applyFill="1" applyBorder="1" applyAlignment="1">
      <alignment horizontal="right"/>
    </xf>
    <xf numFmtId="177" fontId="8" fillId="3" borderId="20" xfId="0" applyNumberFormat="1" applyFont="1" applyFill="1" applyBorder="1" applyAlignment="1">
      <alignment horizontal="right"/>
    </xf>
    <xf numFmtId="177" fontId="8" fillId="0" borderId="22" xfId="0" applyNumberFormat="1" applyFont="1" applyBorder="1" applyAlignment="1">
      <alignment horizontal="right"/>
    </xf>
    <xf numFmtId="177" fontId="8" fillId="0" borderId="19" xfId="0" applyNumberFormat="1" applyFont="1" applyBorder="1" applyAlignment="1">
      <alignment horizontal="right"/>
    </xf>
    <xf numFmtId="0" fontId="10" fillId="3" borderId="62" xfId="0" applyFont="1" applyFill="1" applyBorder="1" applyAlignment="1">
      <alignment horizontal="distributed"/>
    </xf>
    <xf numFmtId="176" fontId="8" fillId="3" borderId="63" xfId="0" applyNumberFormat="1" applyFont="1" applyFill="1" applyBorder="1" applyAlignment="1">
      <alignment horizontal="right"/>
    </xf>
    <xf numFmtId="176" fontId="8" fillId="3" borderId="64" xfId="0" applyNumberFormat="1" applyFont="1" applyFill="1" applyBorder="1" applyAlignment="1">
      <alignment horizontal="right"/>
    </xf>
    <xf numFmtId="177" fontId="8" fillId="0" borderId="65" xfId="0" applyNumberFormat="1" applyFont="1" applyBorder="1" applyAlignment="1">
      <alignment horizontal="right"/>
    </xf>
    <xf numFmtId="177" fontId="8" fillId="3" borderId="66" xfId="0" applyNumberFormat="1" applyFont="1" applyFill="1" applyBorder="1" applyAlignment="1">
      <alignment horizontal="right"/>
    </xf>
    <xf numFmtId="177" fontId="8" fillId="3" borderId="60" xfId="0" applyNumberFormat="1" applyFont="1" applyFill="1" applyBorder="1" applyAlignment="1">
      <alignment horizontal="right"/>
    </xf>
    <xf numFmtId="177" fontId="8" fillId="0" borderId="20" xfId="0" applyNumberFormat="1" applyFont="1" applyBorder="1" applyAlignment="1">
      <alignment horizontal="right"/>
    </xf>
    <xf numFmtId="176" fontId="8" fillId="0" borderId="64" xfId="0" applyNumberFormat="1" applyFont="1" applyBorder="1" applyAlignment="1">
      <alignment horizontal="right"/>
    </xf>
    <xf numFmtId="177" fontId="8" fillId="0" borderId="66" xfId="0" applyNumberFormat="1" applyFont="1" applyBorder="1" applyAlignment="1">
      <alignment horizontal="right"/>
    </xf>
    <xf numFmtId="177" fontId="8" fillId="0" borderId="60" xfId="0" applyNumberFormat="1" applyFont="1" applyBorder="1" applyAlignment="1">
      <alignment horizontal="right"/>
    </xf>
    <xf numFmtId="176" fontId="8" fillId="3" borderId="35" xfId="0" applyNumberFormat="1" applyFont="1" applyFill="1" applyBorder="1" applyAlignment="1">
      <alignment horizontal="right"/>
    </xf>
    <xf numFmtId="176" fontId="8" fillId="3" borderId="67" xfId="0" applyNumberFormat="1" applyFont="1" applyFill="1" applyBorder="1" applyAlignment="1">
      <alignment horizontal="right"/>
    </xf>
    <xf numFmtId="177" fontId="8" fillId="3" borderId="24" xfId="0" applyNumberFormat="1" applyFont="1" applyFill="1" applyBorder="1" applyAlignment="1">
      <alignment horizontal="right"/>
    </xf>
    <xf numFmtId="0" fontId="10" fillId="3" borderId="26" xfId="0" applyFont="1" applyFill="1" applyBorder="1" applyAlignment="1">
      <alignment horizontal="distributed" vertical="center" wrapText="1"/>
    </xf>
    <xf numFmtId="177" fontId="8" fillId="2" borderId="40" xfId="0" applyNumberFormat="1" applyFont="1" applyFill="1" applyBorder="1" applyAlignment="1">
      <alignment horizontal="right"/>
    </xf>
    <xf numFmtId="176" fontId="8" fillId="3" borderId="59" xfId="0" applyNumberFormat="1" applyFont="1" applyFill="1" applyBorder="1" applyAlignment="1">
      <alignment vertical="center"/>
    </xf>
    <xf numFmtId="177" fontId="8" fillId="3" borderId="43" xfId="0" applyNumberFormat="1" applyFont="1" applyFill="1" applyBorder="1" applyAlignment="1">
      <alignment vertical="center"/>
    </xf>
    <xf numFmtId="177" fontId="8" fillId="3" borderId="0" xfId="0" applyNumberFormat="1" applyFont="1" applyFill="1" applyAlignment="1">
      <alignment horizontal="right"/>
    </xf>
    <xf numFmtId="176" fontId="8" fillId="0" borderId="34" xfId="0" applyNumberFormat="1" applyFont="1" applyBorder="1" applyAlignment="1">
      <alignment horizontal="right"/>
    </xf>
    <xf numFmtId="177" fontId="8" fillId="0" borderId="41" xfId="0" applyNumberFormat="1" applyFont="1" applyBorder="1" applyAlignment="1">
      <alignment horizontal="right"/>
    </xf>
    <xf numFmtId="177" fontId="8" fillId="0" borderId="45" xfId="0" applyNumberFormat="1" applyFont="1" applyBorder="1" applyAlignment="1">
      <alignment horizontal="right"/>
    </xf>
    <xf numFmtId="0" fontId="4" fillId="0" borderId="46" xfId="0" applyFont="1" applyBorder="1"/>
    <xf numFmtId="0" fontId="10" fillId="0" borderId="47" xfId="0" applyFont="1" applyBorder="1" applyAlignment="1">
      <alignment horizontal="distributed" vertical="center" wrapText="1"/>
    </xf>
    <xf numFmtId="176" fontId="8" fillId="2" borderId="48" xfId="1" applyNumberFormat="1" applyFont="1" applyFill="1" applyBorder="1" applyAlignment="1">
      <alignment horizontal="right"/>
    </xf>
    <xf numFmtId="176" fontId="4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176" fontId="8" fillId="3" borderId="47" xfId="0" applyNumberFormat="1" applyFont="1" applyFill="1" applyBorder="1" applyAlignment="1">
      <alignment horizontal="right"/>
    </xf>
    <xf numFmtId="176" fontId="8" fillId="3" borderId="50" xfId="0" applyNumberFormat="1" applyFont="1" applyFill="1" applyBorder="1" applyAlignment="1">
      <alignment horizontal="right"/>
    </xf>
    <xf numFmtId="176" fontId="8" fillId="3" borderId="68" xfId="0" applyNumberFormat="1" applyFont="1" applyFill="1" applyBorder="1" applyAlignment="1">
      <alignment horizontal="right"/>
    </xf>
    <xf numFmtId="177" fontId="8" fillId="3" borderId="44" xfId="0" applyNumberFormat="1" applyFont="1" applyFill="1" applyBorder="1" applyAlignment="1">
      <alignment horizontal="right"/>
    </xf>
    <xf numFmtId="0" fontId="12" fillId="2" borderId="69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76" fontId="8" fillId="2" borderId="58" xfId="0" applyNumberFormat="1" applyFont="1" applyFill="1" applyBorder="1"/>
    <xf numFmtId="177" fontId="8" fillId="2" borderId="51" xfId="0" applyNumberFormat="1" applyFont="1" applyFill="1" applyBorder="1"/>
    <xf numFmtId="176" fontId="8" fillId="2" borderId="54" xfId="0" applyNumberFormat="1" applyFont="1" applyFill="1" applyBorder="1"/>
    <xf numFmtId="177" fontId="8" fillId="2" borderId="71" xfId="0" applyNumberFormat="1" applyFont="1" applyFill="1" applyBorder="1"/>
    <xf numFmtId="0" fontId="12" fillId="3" borderId="46" xfId="0" applyFont="1" applyFill="1" applyBorder="1" applyAlignment="1">
      <alignment horizontal="center" vertical="center"/>
    </xf>
    <xf numFmtId="176" fontId="8" fillId="2" borderId="70" xfId="0" applyNumberFormat="1" applyFont="1" applyFill="1" applyBorder="1" applyAlignment="1">
      <alignment vertical="center"/>
    </xf>
    <xf numFmtId="177" fontId="8" fillId="3" borderId="56" xfId="0" applyNumberFormat="1" applyFont="1" applyFill="1" applyBorder="1" applyAlignment="1">
      <alignment vertical="center"/>
    </xf>
    <xf numFmtId="0" fontId="12" fillId="2" borderId="68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8" fillId="3" borderId="50" xfId="0" applyFont="1" applyFill="1" applyBorder="1" applyAlignment="1">
      <alignment horizontal="right" wrapText="1"/>
    </xf>
    <xf numFmtId="176" fontId="8" fillId="3" borderId="70" xfId="0" applyNumberFormat="1" applyFont="1" applyFill="1" applyBorder="1" applyAlignment="1">
      <alignment vertical="center"/>
    </xf>
    <xf numFmtId="0" fontId="4" fillId="0" borderId="72" xfId="0" applyFont="1" applyBorder="1"/>
    <xf numFmtId="176" fontId="8" fillId="3" borderId="59" xfId="0" applyNumberFormat="1" applyFont="1" applyFill="1" applyBorder="1" applyAlignment="1">
      <alignment horizontal="right" vertical="center"/>
    </xf>
    <xf numFmtId="176" fontId="8" fillId="3" borderId="17" xfId="0" applyNumberFormat="1" applyFont="1" applyFill="1" applyBorder="1" applyAlignment="1">
      <alignment horizontal="right" vertical="center"/>
    </xf>
    <xf numFmtId="176" fontId="8" fillId="2" borderId="70" xfId="0" applyNumberFormat="1" applyFont="1" applyFill="1" applyBorder="1" applyAlignment="1">
      <alignment horizontal="right" vertical="center"/>
    </xf>
    <xf numFmtId="177" fontId="8" fillId="3" borderId="22" xfId="0" applyNumberFormat="1" applyFont="1" applyFill="1" applyBorder="1" applyAlignment="1">
      <alignment horizontal="right" vertical="center"/>
    </xf>
    <xf numFmtId="177" fontId="8" fillId="2" borderId="65" xfId="0" applyNumberFormat="1" applyFont="1" applyFill="1" applyBorder="1" applyAlignment="1">
      <alignment horizontal="right" vertical="center"/>
    </xf>
    <xf numFmtId="176" fontId="8" fillId="0" borderId="48" xfId="0" applyNumberFormat="1" applyFont="1" applyBorder="1" applyAlignment="1">
      <alignment horizontal="right" vertical="center"/>
    </xf>
    <xf numFmtId="176" fontId="8" fillId="0" borderId="59" xfId="0" applyNumberFormat="1" applyFont="1" applyBorder="1" applyAlignment="1">
      <alignment horizontal="right" vertical="center"/>
    </xf>
    <xf numFmtId="176" fontId="8" fillId="0" borderId="11" xfId="0" applyNumberFormat="1" applyFont="1" applyBorder="1" applyAlignment="1">
      <alignment horizontal="right" vertical="center"/>
    </xf>
    <xf numFmtId="177" fontId="8" fillId="0" borderId="20" xfId="0" applyNumberFormat="1" applyFont="1" applyBorder="1" applyAlignment="1">
      <alignment horizontal="right" vertical="center"/>
    </xf>
    <xf numFmtId="177" fontId="8" fillId="0" borderId="22" xfId="0" applyNumberFormat="1" applyFont="1" applyBorder="1" applyAlignment="1">
      <alignment horizontal="right" vertical="center"/>
    </xf>
    <xf numFmtId="177" fontId="8" fillId="0" borderId="61" xfId="0" applyNumberFormat="1" applyFont="1" applyBorder="1" applyAlignment="1">
      <alignment horizontal="right" vertical="center"/>
    </xf>
    <xf numFmtId="177" fontId="8" fillId="0" borderId="60" xfId="0" applyNumberFormat="1" applyFont="1" applyBorder="1" applyAlignment="1">
      <alignment horizontal="right" vertical="center"/>
    </xf>
    <xf numFmtId="177" fontId="8" fillId="0" borderId="19" xfId="0" applyNumberFormat="1" applyFont="1" applyBorder="1" applyAlignment="1">
      <alignment horizontal="right" vertical="center"/>
    </xf>
    <xf numFmtId="176" fontId="8" fillId="0" borderId="55" xfId="0" applyNumberFormat="1" applyFont="1" applyBorder="1" applyAlignment="1">
      <alignment horizontal="right" vertical="center"/>
    </xf>
    <xf numFmtId="176" fontId="8" fillId="0" borderId="35" xfId="0" applyNumberFormat="1" applyFont="1" applyBorder="1" applyAlignment="1">
      <alignment horizontal="right" vertical="center"/>
    </xf>
    <xf numFmtId="176" fontId="8" fillId="0" borderId="33" xfId="0" applyNumberFormat="1" applyFont="1" applyBorder="1" applyAlignment="1">
      <alignment horizontal="right" vertical="center"/>
    </xf>
    <xf numFmtId="177" fontId="8" fillId="0" borderId="44" xfId="0" applyNumberFormat="1" applyFont="1" applyBorder="1" applyAlignment="1">
      <alignment horizontal="right" vertical="center"/>
    </xf>
    <xf numFmtId="177" fontId="8" fillId="0" borderId="24" xfId="0" applyNumberFormat="1" applyFont="1" applyBorder="1" applyAlignment="1">
      <alignment horizontal="right" vertical="center"/>
    </xf>
    <xf numFmtId="177" fontId="8" fillId="0" borderId="43" xfId="0" applyNumberFormat="1" applyFont="1" applyBorder="1" applyAlignment="1">
      <alignment horizontal="right" vertical="center"/>
    </xf>
    <xf numFmtId="177" fontId="8" fillId="0" borderId="40" xfId="0" applyNumberFormat="1" applyFont="1" applyBorder="1" applyAlignment="1">
      <alignment horizontal="right" vertical="center"/>
    </xf>
    <xf numFmtId="177" fontId="8" fillId="2" borderId="23" xfId="0" applyNumberFormat="1" applyFont="1" applyFill="1" applyBorder="1" applyAlignment="1">
      <alignment horizontal="right" vertical="center"/>
    </xf>
    <xf numFmtId="176" fontId="8" fillId="3" borderId="11" xfId="0" applyNumberFormat="1" applyFont="1" applyFill="1" applyBorder="1" applyAlignment="1">
      <alignment horizontal="right" vertical="center"/>
    </xf>
    <xf numFmtId="177" fontId="8" fillId="3" borderId="19" xfId="0" applyNumberFormat="1" applyFont="1" applyFill="1" applyBorder="1" applyAlignment="1">
      <alignment horizontal="right" vertical="center"/>
    </xf>
    <xf numFmtId="176" fontId="8" fillId="2" borderId="73" xfId="0" applyNumberFormat="1" applyFont="1" applyFill="1" applyBorder="1" applyAlignment="1">
      <alignment vertical="center"/>
    </xf>
    <xf numFmtId="177" fontId="8" fillId="2" borderId="51" xfId="0" applyNumberFormat="1" applyFont="1" applyFill="1" applyBorder="1" applyAlignment="1">
      <alignment vertical="center"/>
    </xf>
    <xf numFmtId="176" fontId="8" fillId="3" borderId="58" xfId="0" applyNumberFormat="1" applyFont="1" applyFill="1" applyBorder="1" applyAlignment="1">
      <alignment vertical="center"/>
    </xf>
    <xf numFmtId="177" fontId="8" fillId="3" borderId="74" xfId="0" applyNumberFormat="1" applyFont="1" applyFill="1" applyBorder="1" applyAlignment="1">
      <alignment horizontal="right" vertical="center"/>
    </xf>
    <xf numFmtId="176" fontId="8" fillId="3" borderId="27" xfId="1" applyNumberFormat="1" applyFont="1" applyFill="1" applyBorder="1" applyAlignment="1">
      <alignment horizontal="right"/>
    </xf>
    <xf numFmtId="176" fontId="8" fillId="3" borderId="29" xfId="1" applyNumberFormat="1" applyFont="1" applyFill="1" applyBorder="1" applyAlignment="1">
      <alignment horizontal="right"/>
    </xf>
    <xf numFmtId="177" fontId="8" fillId="3" borderId="45" xfId="0" applyNumberFormat="1" applyFont="1" applyFill="1" applyBorder="1" applyAlignment="1">
      <alignment horizontal="right"/>
    </xf>
    <xf numFmtId="0" fontId="4" fillId="0" borderId="1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7" fillId="0" borderId="0" xfId="0" applyFont="1" applyAlignment="1">
      <alignment horizontal="center" vertical="top"/>
    </xf>
    <xf numFmtId="0" fontId="4" fillId="0" borderId="1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176" fontId="6" fillId="3" borderId="0" xfId="0" applyNumberFormat="1" applyFont="1" applyFill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2F29D-FC51-4107-B39E-76B183144382}">
  <sheetPr>
    <tabColor theme="6"/>
    <pageSetUpPr fitToPage="1"/>
  </sheetPr>
  <dimension ref="A1:Z138"/>
  <sheetViews>
    <sheetView showGridLines="0" showZeros="0" tabSelected="1" view="pageBreakPreview" topLeftCell="A41" zoomScaleNormal="75" zoomScaleSheetLayoutView="100" workbookViewId="0">
      <selection activeCell="J50" sqref="J50:P50"/>
    </sheetView>
  </sheetViews>
  <sheetFormatPr defaultColWidth="9" defaultRowHeight="16.149999999999999" x14ac:dyDescent="0.3"/>
  <cols>
    <col min="1" max="1" width="26.265625" style="1" customWidth="1"/>
    <col min="2" max="2" width="7.1328125" style="1" customWidth="1"/>
    <col min="3" max="16" width="9.46484375" style="1" customWidth="1"/>
    <col min="17" max="17" width="7.59765625" style="2" customWidth="1"/>
    <col min="18" max="18" width="8.73046875" style="2" customWidth="1"/>
    <col min="19" max="19" width="7.1328125" style="1" customWidth="1"/>
    <col min="20" max="20" width="8.86328125" style="1" customWidth="1"/>
    <col min="21" max="24" width="13.46484375" style="1" customWidth="1"/>
    <col min="25" max="25" width="14.59765625" style="1" customWidth="1"/>
    <col min="26" max="26" width="13.46484375" style="1" customWidth="1"/>
    <col min="27" max="27" width="4" style="1" customWidth="1"/>
    <col min="28" max="16384" width="9" style="1"/>
  </cols>
  <sheetData>
    <row r="1" spans="1:26" ht="24.75" customHeight="1" thickBot="1" x14ac:dyDescent="0.35">
      <c r="A1" s="3" t="s">
        <v>0</v>
      </c>
      <c r="B1" s="3"/>
      <c r="C1" s="3"/>
      <c r="D1" s="3"/>
      <c r="E1" s="3"/>
      <c r="F1" s="3"/>
      <c r="G1" s="3"/>
      <c r="I1" s="217" t="s">
        <v>80</v>
      </c>
      <c r="J1" s="217"/>
      <c r="K1" s="217"/>
      <c r="L1" s="217"/>
      <c r="M1" s="217"/>
      <c r="N1" s="217"/>
      <c r="O1" s="217"/>
      <c r="P1" s="217"/>
      <c r="S1" s="3"/>
      <c r="T1" s="3"/>
      <c r="V1" s="218" t="s">
        <v>1</v>
      </c>
      <c r="W1" s="218"/>
    </row>
    <row r="2" spans="1:26" ht="26.25" customHeight="1" thickTop="1" thickBot="1" x14ac:dyDescent="0.35">
      <c r="A2" s="4"/>
      <c r="B2" s="5"/>
      <c r="C2" s="6" t="s">
        <v>2</v>
      </c>
      <c r="D2" s="7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9" t="s">
        <v>8</v>
      </c>
      <c r="J2" s="9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10" t="s">
        <v>15</v>
      </c>
      <c r="U2" s="11" t="s">
        <v>16</v>
      </c>
      <c r="V2" s="12">
        <f>COUNTIF(V5:V40,"○")</f>
        <v>4</v>
      </c>
      <c r="W2" s="13" t="s">
        <v>17</v>
      </c>
      <c r="X2" s="12">
        <f>COUNTIF(X5:X40,"○")</f>
        <v>1</v>
      </c>
      <c r="Y2" s="14" t="s">
        <v>18</v>
      </c>
      <c r="Z2" s="14" t="s">
        <v>19</v>
      </c>
    </row>
    <row r="3" spans="1:26" ht="16.149999999999999" customHeight="1" x14ac:dyDescent="0.3">
      <c r="A3" s="15" t="s">
        <v>20</v>
      </c>
      <c r="B3" s="16" t="s">
        <v>21</v>
      </c>
      <c r="C3" s="173">
        <v>104</v>
      </c>
      <c r="D3" s="133">
        <v>26</v>
      </c>
      <c r="E3" s="17">
        <v>8</v>
      </c>
      <c r="F3" s="18"/>
      <c r="G3" s="18">
        <v>12</v>
      </c>
      <c r="H3" s="18">
        <v>15</v>
      </c>
      <c r="I3" s="18">
        <v>4</v>
      </c>
      <c r="J3" s="18"/>
      <c r="K3" s="18">
        <v>3</v>
      </c>
      <c r="L3" s="18">
        <v>5</v>
      </c>
      <c r="M3" s="18">
        <v>10</v>
      </c>
      <c r="N3" s="18">
        <v>1</v>
      </c>
      <c r="O3" s="18">
        <v>7</v>
      </c>
      <c r="P3" s="19">
        <v>13</v>
      </c>
      <c r="R3" s="20">
        <f>SUM(D3:P3)</f>
        <v>104</v>
      </c>
      <c r="S3" s="2" t="str">
        <f>IF(C3=R3,"OK","NG")</f>
        <v>OK</v>
      </c>
      <c r="T3" s="21" t="s">
        <v>22</v>
      </c>
      <c r="U3" s="22">
        <v>30</v>
      </c>
      <c r="V3" s="23"/>
      <c r="W3" s="24">
        <v>10</v>
      </c>
      <c r="X3" s="23"/>
      <c r="Y3" s="215" t="s">
        <v>20</v>
      </c>
      <c r="Z3" s="25">
        <f>MAX(D3:Q3)</f>
        <v>26</v>
      </c>
    </row>
    <row r="4" spans="1:26" ht="16.149999999999999" customHeight="1" thickBot="1" x14ac:dyDescent="0.35">
      <c r="A4" s="26"/>
      <c r="B4" s="27" t="s">
        <v>23</v>
      </c>
      <c r="C4" s="174">
        <v>1.89</v>
      </c>
      <c r="D4" s="139">
        <v>1.44</v>
      </c>
      <c r="E4" s="29">
        <v>2</v>
      </c>
      <c r="F4" s="30"/>
      <c r="G4" s="30">
        <v>2.4</v>
      </c>
      <c r="H4" s="30">
        <v>2.14</v>
      </c>
      <c r="I4" s="30">
        <v>2</v>
      </c>
      <c r="J4" s="30"/>
      <c r="K4" s="30">
        <v>1.5</v>
      </c>
      <c r="L4" s="30">
        <v>2.5</v>
      </c>
      <c r="M4" s="30">
        <v>5</v>
      </c>
      <c r="N4" s="30">
        <v>0.5</v>
      </c>
      <c r="O4" s="30">
        <v>3.5</v>
      </c>
      <c r="P4" s="31">
        <v>3.25</v>
      </c>
      <c r="R4" s="20"/>
      <c r="T4" s="32" t="s">
        <v>24</v>
      </c>
      <c r="U4" s="33">
        <f>COUNTIF(D4:P4,"&gt;=30 ")</f>
        <v>0</v>
      </c>
      <c r="V4" s="34" t="str">
        <f>IF(U4&gt;=1,"○","×")</f>
        <v>×</v>
      </c>
      <c r="W4" s="35">
        <f>COUNTIF(D4:P4,"&gt;=10 ")</f>
        <v>0</v>
      </c>
      <c r="X4" s="34" t="str">
        <f>IF(W4&gt;=1,"○","×")</f>
        <v>×</v>
      </c>
      <c r="Y4" s="216"/>
      <c r="Z4" s="36">
        <f>MAX(D4:P4)</f>
        <v>5</v>
      </c>
    </row>
    <row r="5" spans="1:26" ht="16.350000000000001" customHeight="1" thickTop="1" x14ac:dyDescent="0.3">
      <c r="A5" s="37" t="s">
        <v>25</v>
      </c>
      <c r="B5" s="16" t="s">
        <v>26</v>
      </c>
      <c r="C5" s="175">
        <v>48</v>
      </c>
      <c r="D5" s="106">
        <v>17</v>
      </c>
      <c r="E5" s="39">
        <v>7</v>
      </c>
      <c r="F5" s="40"/>
      <c r="G5" s="39">
        <v>5</v>
      </c>
      <c r="H5" s="39">
        <v>8</v>
      </c>
      <c r="I5" s="39"/>
      <c r="J5" s="39">
        <v>1</v>
      </c>
      <c r="K5" s="39">
        <v>2</v>
      </c>
      <c r="L5" s="39">
        <v>1</v>
      </c>
      <c r="M5" s="39"/>
      <c r="N5" s="39">
        <v>5</v>
      </c>
      <c r="O5" s="39">
        <v>1</v>
      </c>
      <c r="P5" s="41">
        <v>1</v>
      </c>
      <c r="Q5" s="20"/>
      <c r="R5" s="20">
        <f>SUM(D5:Q5)</f>
        <v>48</v>
      </c>
      <c r="S5" s="20" t="str">
        <f>IF(C5=R5,"OK","NG")</f>
        <v>OK</v>
      </c>
      <c r="T5" s="21" t="s">
        <v>22</v>
      </c>
      <c r="U5" s="42"/>
      <c r="V5" s="23"/>
      <c r="W5" s="24"/>
      <c r="X5" s="23"/>
      <c r="Y5" s="215" t="s">
        <v>27</v>
      </c>
      <c r="Z5" s="25">
        <f>MAX(D5:Q5)</f>
        <v>17</v>
      </c>
    </row>
    <row r="6" spans="1:26" ht="16.350000000000001" customHeight="1" thickBot="1" x14ac:dyDescent="0.35">
      <c r="A6" s="43"/>
      <c r="B6" s="27" t="s">
        <v>28</v>
      </c>
      <c r="C6" s="176">
        <v>0.87</v>
      </c>
      <c r="D6" s="139">
        <v>0.94</v>
      </c>
      <c r="E6" s="28">
        <v>1.75</v>
      </c>
      <c r="F6" s="30"/>
      <c r="G6" s="139">
        <v>1</v>
      </c>
      <c r="H6" s="139">
        <v>1.1399999999999999</v>
      </c>
      <c r="I6" s="139"/>
      <c r="J6" s="139">
        <v>0.33</v>
      </c>
      <c r="K6" s="139">
        <v>1</v>
      </c>
      <c r="L6" s="139">
        <v>0.5</v>
      </c>
      <c r="M6" s="139"/>
      <c r="N6" s="139">
        <v>2.5</v>
      </c>
      <c r="O6" s="139">
        <v>0.5</v>
      </c>
      <c r="P6" s="140">
        <v>0.25</v>
      </c>
      <c r="R6" s="20"/>
      <c r="T6" s="32" t="s">
        <v>24</v>
      </c>
      <c r="U6" s="44"/>
      <c r="V6" s="34"/>
      <c r="W6" s="35"/>
      <c r="X6" s="34"/>
      <c r="Y6" s="216"/>
      <c r="Z6" s="36">
        <f>MAX(D6:P6)</f>
        <v>2.5</v>
      </c>
    </row>
    <row r="7" spans="1:26" ht="16.350000000000001" customHeight="1" thickTop="1" x14ac:dyDescent="0.3">
      <c r="A7" s="45" t="s">
        <v>29</v>
      </c>
      <c r="B7" s="46" t="s">
        <v>21</v>
      </c>
      <c r="C7" s="130">
        <v>20</v>
      </c>
      <c r="D7" s="159">
        <v>9</v>
      </c>
      <c r="E7" s="106"/>
      <c r="F7" s="151">
        <v>1</v>
      </c>
      <c r="G7" s="106">
        <v>4</v>
      </c>
      <c r="H7" s="106">
        <v>1</v>
      </c>
      <c r="I7" s="106"/>
      <c r="J7" s="106"/>
      <c r="K7" s="106"/>
      <c r="L7" s="106"/>
      <c r="M7" s="106">
        <v>2</v>
      </c>
      <c r="N7" s="106"/>
      <c r="O7" s="106"/>
      <c r="P7" s="108">
        <v>3</v>
      </c>
      <c r="Q7" s="20"/>
      <c r="R7" s="20">
        <f>SUM(D7:Q7)</f>
        <v>20</v>
      </c>
      <c r="S7" s="20" t="str">
        <f>IF(C7=R7,"OK","NG")</f>
        <v>OK</v>
      </c>
      <c r="T7" s="21" t="s">
        <v>22</v>
      </c>
      <c r="U7" s="42"/>
      <c r="V7" s="23"/>
      <c r="X7" s="47"/>
      <c r="Y7" s="219" t="s">
        <v>29</v>
      </c>
      <c r="Z7" s="25">
        <f>MAX(D7:Q7)</f>
        <v>9</v>
      </c>
    </row>
    <row r="8" spans="1:26" ht="16.350000000000001" customHeight="1" thickBot="1" x14ac:dyDescent="0.35">
      <c r="A8" s="48"/>
      <c r="B8" s="27" t="s">
        <v>23</v>
      </c>
      <c r="C8" s="137">
        <v>0.67</v>
      </c>
      <c r="D8" s="28">
        <v>0.9</v>
      </c>
      <c r="E8" s="28"/>
      <c r="F8" s="30">
        <v>1</v>
      </c>
      <c r="G8" s="139">
        <v>1.33</v>
      </c>
      <c r="H8" s="139">
        <v>0.25</v>
      </c>
      <c r="I8" s="139"/>
      <c r="J8" s="139"/>
      <c r="K8" s="139"/>
      <c r="L8" s="139"/>
      <c r="M8" s="139">
        <v>2</v>
      </c>
      <c r="N8" s="139"/>
      <c r="O8" s="139"/>
      <c r="P8" s="140">
        <v>1.5</v>
      </c>
      <c r="R8" s="20"/>
      <c r="T8" s="32" t="s">
        <v>24</v>
      </c>
      <c r="U8" s="44"/>
      <c r="V8" s="23"/>
      <c r="X8" s="47"/>
      <c r="Y8" s="220"/>
      <c r="Z8" s="36">
        <f>MAX(D8:P8)</f>
        <v>2</v>
      </c>
    </row>
    <row r="9" spans="1:26" ht="16.350000000000001" customHeight="1" thickTop="1" x14ac:dyDescent="0.3">
      <c r="A9" s="45" t="s">
        <v>30</v>
      </c>
      <c r="B9" s="49" t="s">
        <v>26</v>
      </c>
      <c r="C9" s="130">
        <v>4</v>
      </c>
      <c r="D9" s="38"/>
      <c r="E9" s="39"/>
      <c r="F9" s="40"/>
      <c r="G9" s="39">
        <v>2</v>
      </c>
      <c r="H9" s="39">
        <v>2</v>
      </c>
      <c r="I9" s="39"/>
      <c r="J9" s="39"/>
      <c r="K9" s="39"/>
      <c r="L9" s="39"/>
      <c r="M9" s="39"/>
      <c r="N9" s="39"/>
      <c r="O9" s="39"/>
      <c r="P9" s="41"/>
      <c r="R9" s="20">
        <f>SUM(D9:P9)</f>
        <v>4</v>
      </c>
      <c r="S9" s="2" t="str">
        <f>IF(C9=R9,"OK","NG")</f>
        <v>OK</v>
      </c>
      <c r="T9" s="21" t="s">
        <v>22</v>
      </c>
      <c r="U9" s="25">
        <v>3</v>
      </c>
      <c r="V9" s="50"/>
      <c r="X9" s="47"/>
      <c r="Y9" s="215" t="s">
        <v>30</v>
      </c>
      <c r="Z9" s="25">
        <f>MAX(D9:Q9)</f>
        <v>2</v>
      </c>
    </row>
    <row r="10" spans="1:26" ht="16.350000000000001" customHeight="1" thickBot="1" x14ac:dyDescent="0.35">
      <c r="A10" s="48"/>
      <c r="B10" s="27" t="s">
        <v>28</v>
      </c>
      <c r="C10" s="137">
        <v>0.13</v>
      </c>
      <c r="D10" s="28"/>
      <c r="E10" s="28"/>
      <c r="F10" s="30"/>
      <c r="G10" s="139">
        <v>0.67</v>
      </c>
      <c r="H10" s="139">
        <v>0.5</v>
      </c>
      <c r="I10" s="139"/>
      <c r="J10" s="139"/>
      <c r="K10" s="139"/>
      <c r="L10" s="139"/>
      <c r="M10" s="139"/>
      <c r="N10" s="139"/>
      <c r="O10" s="139"/>
      <c r="P10" s="140"/>
      <c r="R10" s="20"/>
      <c r="T10" s="32" t="s">
        <v>24</v>
      </c>
      <c r="U10" s="51">
        <f>COUNTIF(D10:P10,"&gt;=3")</f>
        <v>0</v>
      </c>
      <c r="V10" s="34" t="str">
        <f>IF(U10&gt;=1,"○","×")</f>
        <v>×</v>
      </c>
      <c r="X10" s="47"/>
      <c r="Y10" s="216"/>
      <c r="Z10" s="36">
        <f>MAX(D10:P10)</f>
        <v>0.67</v>
      </c>
    </row>
    <row r="11" spans="1:26" ht="16.350000000000001" customHeight="1" thickTop="1" x14ac:dyDescent="0.3">
      <c r="A11" s="45" t="s">
        <v>31</v>
      </c>
      <c r="B11" s="49" t="s">
        <v>26</v>
      </c>
      <c r="C11" s="130">
        <v>140</v>
      </c>
      <c r="D11" s="38">
        <v>26</v>
      </c>
      <c r="E11" s="39">
        <v>11</v>
      </c>
      <c r="F11" s="40"/>
      <c r="G11" s="39">
        <v>19</v>
      </c>
      <c r="H11" s="39">
        <v>55</v>
      </c>
      <c r="I11" s="39">
        <v>6</v>
      </c>
      <c r="J11" s="39">
        <v>2</v>
      </c>
      <c r="K11" s="39"/>
      <c r="L11" s="39"/>
      <c r="M11" s="39"/>
      <c r="N11" s="39">
        <v>10</v>
      </c>
      <c r="O11" s="39">
        <v>4</v>
      </c>
      <c r="P11" s="41">
        <v>7</v>
      </c>
      <c r="R11" s="20">
        <f>SUM(D11:Q11)</f>
        <v>140</v>
      </c>
      <c r="S11" s="2" t="str">
        <f>IF(C11=R11,"OK","NG")</f>
        <v>OK</v>
      </c>
      <c r="T11" s="21" t="s">
        <v>22</v>
      </c>
      <c r="U11" s="25">
        <v>8</v>
      </c>
      <c r="V11" s="50"/>
      <c r="X11" s="47"/>
      <c r="Y11" s="219" t="s">
        <v>31</v>
      </c>
      <c r="Z11" s="25">
        <f>MAX(D11:Q11)</f>
        <v>55</v>
      </c>
    </row>
    <row r="12" spans="1:26" ht="16.350000000000001" customHeight="1" thickBot="1" x14ac:dyDescent="0.35">
      <c r="A12" s="48"/>
      <c r="B12" s="27" t="s">
        <v>28</v>
      </c>
      <c r="C12" s="137">
        <v>4.67</v>
      </c>
      <c r="D12" s="28">
        <v>2.6</v>
      </c>
      <c r="E12" s="28">
        <v>5.5</v>
      </c>
      <c r="F12" s="30"/>
      <c r="G12" s="139">
        <v>6.33</v>
      </c>
      <c r="H12" s="139">
        <v>13.75</v>
      </c>
      <c r="I12" s="139">
        <v>6</v>
      </c>
      <c r="J12" s="139">
        <v>1</v>
      </c>
      <c r="K12" s="139"/>
      <c r="L12" s="139"/>
      <c r="M12" s="139"/>
      <c r="N12" s="139">
        <v>10</v>
      </c>
      <c r="O12" s="139">
        <v>4</v>
      </c>
      <c r="P12" s="140">
        <v>3.5</v>
      </c>
      <c r="R12" s="20"/>
      <c r="T12" s="32" t="s">
        <v>24</v>
      </c>
      <c r="U12" s="33">
        <f>COUNTIF(D12:P12,"&gt;=8")</f>
        <v>2</v>
      </c>
      <c r="V12" s="34" t="str">
        <f>IF(U12&gt;=1,"○","×")</f>
        <v>○</v>
      </c>
      <c r="X12" s="47"/>
      <c r="Y12" s="220"/>
      <c r="Z12" s="36">
        <f>MAX(D12:P12)</f>
        <v>13.75</v>
      </c>
    </row>
    <row r="13" spans="1:26" ht="16.350000000000001" customHeight="1" thickTop="1" x14ac:dyDescent="0.3">
      <c r="A13" s="45" t="s">
        <v>32</v>
      </c>
      <c r="B13" s="49" t="s">
        <v>26</v>
      </c>
      <c r="C13" s="130">
        <v>144</v>
      </c>
      <c r="D13" s="38">
        <v>46</v>
      </c>
      <c r="E13" s="39">
        <v>9</v>
      </c>
      <c r="F13" s="40">
        <v>2</v>
      </c>
      <c r="G13" s="39">
        <v>14</v>
      </c>
      <c r="H13" s="39">
        <v>38</v>
      </c>
      <c r="I13" s="39">
        <v>5</v>
      </c>
      <c r="J13" s="39">
        <v>2</v>
      </c>
      <c r="K13" s="39">
        <v>3</v>
      </c>
      <c r="L13" s="39"/>
      <c r="M13" s="39">
        <v>12</v>
      </c>
      <c r="N13" s="39">
        <v>1</v>
      </c>
      <c r="O13" s="39">
        <v>7</v>
      </c>
      <c r="P13" s="41">
        <v>5</v>
      </c>
      <c r="R13" s="20">
        <f>SUM(D13:Q13)</f>
        <v>144</v>
      </c>
      <c r="S13" s="2" t="str">
        <f>IF(C13=R13,"OK","NG")</f>
        <v>OK</v>
      </c>
      <c r="T13" s="21" t="s">
        <v>22</v>
      </c>
      <c r="U13" s="25">
        <v>20</v>
      </c>
      <c r="V13" s="50"/>
      <c r="X13" s="47"/>
      <c r="Y13" s="215" t="s">
        <v>32</v>
      </c>
      <c r="Z13" s="25">
        <f>MAX(D13:Q13)</f>
        <v>46</v>
      </c>
    </row>
    <row r="14" spans="1:26" ht="16.350000000000001" customHeight="1" thickBot="1" x14ac:dyDescent="0.35">
      <c r="A14" s="43"/>
      <c r="B14" s="27" t="s">
        <v>28</v>
      </c>
      <c r="C14" s="137">
        <v>4.8</v>
      </c>
      <c r="D14" s="28">
        <v>4.5999999999999996</v>
      </c>
      <c r="E14" s="28">
        <v>4.5</v>
      </c>
      <c r="F14" s="30">
        <v>2</v>
      </c>
      <c r="G14" s="139">
        <v>4.67</v>
      </c>
      <c r="H14" s="139">
        <v>9.5</v>
      </c>
      <c r="I14" s="139">
        <v>5</v>
      </c>
      <c r="J14" s="139">
        <v>1</v>
      </c>
      <c r="K14" s="139">
        <v>3</v>
      </c>
      <c r="L14" s="139"/>
      <c r="M14" s="139">
        <v>12</v>
      </c>
      <c r="N14" s="139">
        <v>1</v>
      </c>
      <c r="O14" s="139">
        <v>7</v>
      </c>
      <c r="P14" s="140">
        <v>2.5</v>
      </c>
      <c r="Q14" s="52"/>
      <c r="R14" s="20"/>
      <c r="T14" s="32" t="s">
        <v>24</v>
      </c>
      <c r="U14" s="33">
        <f>COUNTIF(D14:P14,"&gt;=20")</f>
        <v>0</v>
      </c>
      <c r="V14" s="34" t="str">
        <f>IF(U14&gt;=1,"○","×")</f>
        <v>×</v>
      </c>
      <c r="X14" s="47"/>
      <c r="Y14" s="216"/>
      <c r="Z14" s="36">
        <f>MAX(D14:P14)</f>
        <v>12</v>
      </c>
    </row>
    <row r="15" spans="1:26" ht="16.350000000000001" customHeight="1" thickTop="1" x14ac:dyDescent="0.3">
      <c r="A15" s="37" t="s">
        <v>33</v>
      </c>
      <c r="B15" s="49" t="s">
        <v>26</v>
      </c>
      <c r="C15" s="130">
        <v>25</v>
      </c>
      <c r="D15" s="38">
        <v>6</v>
      </c>
      <c r="E15" s="39"/>
      <c r="F15" s="40"/>
      <c r="G15" s="39">
        <v>13</v>
      </c>
      <c r="H15" s="39">
        <v>4</v>
      </c>
      <c r="I15" s="39"/>
      <c r="J15" s="39"/>
      <c r="K15" s="39"/>
      <c r="L15" s="39"/>
      <c r="M15" s="39">
        <v>2</v>
      </c>
      <c r="N15" s="39"/>
      <c r="O15" s="39"/>
      <c r="P15" s="41"/>
      <c r="R15" s="20">
        <f>SUM(D15:Q15)</f>
        <v>25</v>
      </c>
      <c r="S15" s="2" t="str">
        <f>IF(C15=R15,"OK","NG")</f>
        <v>OK</v>
      </c>
      <c r="T15" s="21" t="s">
        <v>22</v>
      </c>
      <c r="U15" s="25">
        <v>2</v>
      </c>
      <c r="V15" s="50"/>
      <c r="W15" s="53">
        <v>1</v>
      </c>
      <c r="X15" s="50"/>
      <c r="Y15" s="215" t="s">
        <v>34</v>
      </c>
      <c r="Z15" s="25">
        <f>MAX(D15:Q15)</f>
        <v>13</v>
      </c>
    </row>
    <row r="16" spans="1:26" ht="16.350000000000001" customHeight="1" thickBot="1" x14ac:dyDescent="0.35">
      <c r="A16" s="43"/>
      <c r="B16" s="27" t="s">
        <v>28</v>
      </c>
      <c r="C16" s="137">
        <v>0.83</v>
      </c>
      <c r="D16" s="139">
        <v>0.6</v>
      </c>
      <c r="E16" s="28"/>
      <c r="F16" s="139"/>
      <c r="G16" s="139">
        <v>4.33</v>
      </c>
      <c r="H16" s="139">
        <v>1</v>
      </c>
      <c r="I16" s="139"/>
      <c r="J16" s="139"/>
      <c r="K16" s="139"/>
      <c r="L16" s="139"/>
      <c r="M16" s="139">
        <v>2</v>
      </c>
      <c r="N16" s="139"/>
      <c r="O16" s="139"/>
      <c r="P16" s="140"/>
      <c r="R16" s="20"/>
      <c r="T16" s="32" t="s">
        <v>24</v>
      </c>
      <c r="U16" s="33">
        <f>COUNTIF(D16:P16,"&gt;=2")</f>
        <v>2</v>
      </c>
      <c r="V16" s="34" t="str">
        <f>IF(U16&gt;=1,"○","×")</f>
        <v>○</v>
      </c>
      <c r="W16" s="35">
        <f>COUNTIF(C16:P16,"&gt;=1")</f>
        <v>3</v>
      </c>
      <c r="X16" s="34" t="str">
        <f>IF(W16&gt;=1,"○","×")</f>
        <v>○</v>
      </c>
      <c r="Y16" s="216"/>
      <c r="Z16" s="36">
        <f>MAX(D16:P16)</f>
        <v>4.33</v>
      </c>
    </row>
    <row r="17" spans="1:26" ht="16.350000000000001" customHeight="1" thickTop="1" x14ac:dyDescent="0.3">
      <c r="A17" s="37" t="s">
        <v>35</v>
      </c>
      <c r="B17" s="49" t="s">
        <v>26</v>
      </c>
      <c r="C17" s="130">
        <v>0</v>
      </c>
      <c r="D17" s="38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41"/>
      <c r="R17" s="20">
        <f>SUM(D17:Q17)</f>
        <v>0</v>
      </c>
      <c r="S17" s="2" t="str">
        <f>IF(C17=R17,"OK","NG")</f>
        <v>OK</v>
      </c>
      <c r="T17" s="21" t="s">
        <v>22</v>
      </c>
      <c r="U17" s="22">
        <v>5</v>
      </c>
      <c r="V17" s="23"/>
      <c r="X17" s="47"/>
      <c r="Y17" s="215" t="s">
        <v>35</v>
      </c>
      <c r="Z17" s="25">
        <f>MAX(D17:Q17)</f>
        <v>0</v>
      </c>
    </row>
    <row r="18" spans="1:26" ht="16.350000000000001" customHeight="1" thickBot="1" x14ac:dyDescent="0.35">
      <c r="A18" s="43"/>
      <c r="B18" s="27" t="s">
        <v>28</v>
      </c>
      <c r="C18" s="137">
        <v>0</v>
      </c>
      <c r="D18" s="28"/>
      <c r="E18" s="28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40"/>
      <c r="R18" s="20"/>
      <c r="T18" s="32" t="s">
        <v>24</v>
      </c>
      <c r="U18" s="33">
        <f>COUNTIF(D18:P18,"&gt;=5")</f>
        <v>0</v>
      </c>
      <c r="V18" s="34" t="str">
        <f>IF(U18&gt;=1,"○","×")</f>
        <v>×</v>
      </c>
      <c r="X18" s="47"/>
      <c r="Y18" s="216"/>
      <c r="Z18" s="36">
        <f>MAX(D18:P18)</f>
        <v>0</v>
      </c>
    </row>
    <row r="19" spans="1:26" ht="16.350000000000001" customHeight="1" thickTop="1" x14ac:dyDescent="0.3">
      <c r="A19" s="37" t="s">
        <v>36</v>
      </c>
      <c r="B19" s="49" t="s">
        <v>26</v>
      </c>
      <c r="C19" s="130">
        <v>11</v>
      </c>
      <c r="D19" s="38"/>
      <c r="E19" s="39"/>
      <c r="F19" s="39"/>
      <c r="G19" s="39">
        <v>5</v>
      </c>
      <c r="H19" s="39">
        <v>1</v>
      </c>
      <c r="I19" s="39">
        <v>2</v>
      </c>
      <c r="J19" s="39">
        <v>3</v>
      </c>
      <c r="K19" s="39"/>
      <c r="L19" s="39"/>
      <c r="M19" s="39"/>
      <c r="N19" s="39"/>
      <c r="O19" s="39"/>
      <c r="P19" s="41"/>
      <c r="R19" s="20">
        <f>SUM(D19:Q19)</f>
        <v>11</v>
      </c>
      <c r="S19" s="2" t="str">
        <f>IF(C19=R19,"OK","NG")</f>
        <v>OK</v>
      </c>
      <c r="T19" s="21" t="s">
        <v>22</v>
      </c>
      <c r="U19" s="22">
        <v>2</v>
      </c>
      <c r="V19" s="23"/>
      <c r="X19" s="47"/>
      <c r="Y19" s="215" t="s">
        <v>37</v>
      </c>
      <c r="Z19" s="25">
        <f>MAX(D19:Q19)</f>
        <v>5</v>
      </c>
    </row>
    <row r="20" spans="1:26" ht="16.350000000000001" customHeight="1" thickBot="1" x14ac:dyDescent="0.35">
      <c r="A20" s="43"/>
      <c r="B20" s="27" t="s">
        <v>28</v>
      </c>
      <c r="C20" s="137">
        <v>0.37</v>
      </c>
      <c r="D20" s="28"/>
      <c r="E20" s="28"/>
      <c r="F20" s="139"/>
      <c r="G20" s="139">
        <v>1.67</v>
      </c>
      <c r="H20" s="139">
        <v>0.25</v>
      </c>
      <c r="I20" s="139">
        <v>2</v>
      </c>
      <c r="J20" s="139">
        <v>1.5</v>
      </c>
      <c r="K20" s="139"/>
      <c r="L20" s="139"/>
      <c r="M20" s="139"/>
      <c r="N20" s="139"/>
      <c r="O20" s="139"/>
      <c r="P20" s="140"/>
      <c r="R20" s="20"/>
      <c r="T20" s="32" t="s">
        <v>24</v>
      </c>
      <c r="U20" s="33">
        <f>COUNTIF(D20:P20,"&gt;=2")</f>
        <v>1</v>
      </c>
      <c r="V20" s="34" t="str">
        <f>IF(U20&gt;=1,"○","×")</f>
        <v>○</v>
      </c>
      <c r="X20" s="47"/>
      <c r="Y20" s="216"/>
      <c r="Z20" s="36">
        <f>MAX(D20:P20)</f>
        <v>2</v>
      </c>
    </row>
    <row r="21" spans="1:26" ht="16.350000000000001" customHeight="1" thickTop="1" x14ac:dyDescent="0.3">
      <c r="A21" s="37" t="s">
        <v>38</v>
      </c>
      <c r="B21" s="49" t="s">
        <v>26</v>
      </c>
      <c r="C21" s="130">
        <v>3</v>
      </c>
      <c r="D21" s="38"/>
      <c r="E21" s="39"/>
      <c r="F21" s="39"/>
      <c r="G21" s="39">
        <v>1</v>
      </c>
      <c r="H21" s="39"/>
      <c r="I21" s="39"/>
      <c r="J21" s="39"/>
      <c r="K21" s="39"/>
      <c r="L21" s="39"/>
      <c r="M21" s="39"/>
      <c r="N21" s="39"/>
      <c r="O21" s="39"/>
      <c r="P21" s="41">
        <v>2</v>
      </c>
      <c r="R21" s="20">
        <f>SUM(D21:Q21)</f>
        <v>3</v>
      </c>
      <c r="S21" s="2" t="str">
        <f>IF(C21=R21,"OK","NG")</f>
        <v>OK</v>
      </c>
      <c r="T21" s="21" t="s">
        <v>22</v>
      </c>
      <c r="U21" s="42"/>
      <c r="V21" s="23"/>
      <c r="X21" s="47"/>
      <c r="Y21" s="215" t="s">
        <v>39</v>
      </c>
      <c r="Z21" s="25">
        <f>MAX(D21:Q21)</f>
        <v>2</v>
      </c>
    </row>
    <row r="22" spans="1:26" ht="16.350000000000001" customHeight="1" thickBot="1" x14ac:dyDescent="0.35">
      <c r="A22" s="43"/>
      <c r="B22" s="27" t="s">
        <v>28</v>
      </c>
      <c r="C22" s="137">
        <v>0.1</v>
      </c>
      <c r="D22" s="28"/>
      <c r="E22" s="28"/>
      <c r="F22" s="139"/>
      <c r="G22" s="139">
        <v>0.33</v>
      </c>
      <c r="H22" s="139"/>
      <c r="I22" s="139"/>
      <c r="J22" s="139"/>
      <c r="K22" s="139"/>
      <c r="L22" s="139"/>
      <c r="M22" s="139"/>
      <c r="N22" s="139"/>
      <c r="O22" s="139"/>
      <c r="P22" s="140">
        <v>1</v>
      </c>
      <c r="R22" s="20"/>
      <c r="T22" s="32" t="s">
        <v>24</v>
      </c>
      <c r="U22" s="44"/>
      <c r="V22" s="23"/>
      <c r="X22" s="47"/>
      <c r="Y22" s="216"/>
      <c r="Z22" s="36">
        <f>MAX(D22:P22)</f>
        <v>1</v>
      </c>
    </row>
    <row r="23" spans="1:26" ht="16.350000000000001" customHeight="1" thickTop="1" x14ac:dyDescent="0.3">
      <c r="A23" s="37" t="s">
        <v>40</v>
      </c>
      <c r="B23" s="49" t="s">
        <v>26</v>
      </c>
      <c r="C23" s="130">
        <v>1</v>
      </c>
      <c r="D23" s="38"/>
      <c r="E23" s="39">
        <v>1</v>
      </c>
      <c r="F23" s="39"/>
      <c r="G23" s="39"/>
      <c r="H23" s="39"/>
      <c r="I23" s="39"/>
      <c r="J23" s="182"/>
      <c r="K23" s="39"/>
      <c r="L23" s="40"/>
      <c r="M23" s="39"/>
      <c r="N23" s="39"/>
      <c r="O23" s="39"/>
      <c r="P23" s="41"/>
      <c r="R23" s="20">
        <f>SUM(D23:Q23)</f>
        <v>1</v>
      </c>
      <c r="S23" s="2" t="str">
        <f>IF(C23=R23,"OK","NG")</f>
        <v>OK</v>
      </c>
      <c r="T23" s="21" t="s">
        <v>22</v>
      </c>
      <c r="U23" s="22">
        <v>6</v>
      </c>
      <c r="V23" s="23"/>
      <c r="X23" s="47"/>
      <c r="Y23" s="215" t="s">
        <v>40</v>
      </c>
      <c r="Z23" s="25">
        <f>MAX(D23:Q23)</f>
        <v>1</v>
      </c>
    </row>
    <row r="24" spans="1:26" ht="16.350000000000001" customHeight="1" thickBot="1" x14ac:dyDescent="0.35">
      <c r="A24" s="43"/>
      <c r="B24" s="27" t="s">
        <v>28</v>
      </c>
      <c r="C24" s="137">
        <v>0.03</v>
      </c>
      <c r="D24" s="28"/>
      <c r="E24" s="28">
        <v>0.5</v>
      </c>
      <c r="F24" s="139"/>
      <c r="G24" s="139"/>
      <c r="H24" s="139"/>
      <c r="I24" s="139"/>
      <c r="J24" s="139"/>
      <c r="K24" s="139"/>
      <c r="L24" s="30"/>
      <c r="M24" s="139"/>
      <c r="N24" s="139"/>
      <c r="O24" s="139"/>
      <c r="P24" s="140"/>
      <c r="R24" s="20"/>
      <c r="T24" s="32" t="s">
        <v>24</v>
      </c>
      <c r="U24" s="54">
        <f>COUNTIF(D24:P24,"&gt;=6")</f>
        <v>0</v>
      </c>
      <c r="V24" s="34" t="str">
        <f>IF(U24&gt;=1,"○","×")</f>
        <v>×</v>
      </c>
      <c r="X24" s="47"/>
      <c r="Y24" s="216"/>
      <c r="Z24" s="36">
        <f>MAX(D24:P24)</f>
        <v>0.5</v>
      </c>
    </row>
    <row r="25" spans="1:26" ht="16.350000000000001" customHeight="1" thickTop="1" x14ac:dyDescent="0.3">
      <c r="A25" s="37" t="s">
        <v>41</v>
      </c>
      <c r="B25" s="49" t="s">
        <v>26</v>
      </c>
      <c r="C25" s="130">
        <v>0</v>
      </c>
      <c r="D25" s="38"/>
      <c r="E25" s="39"/>
      <c r="F25" s="39"/>
      <c r="G25" s="39"/>
      <c r="H25" s="39"/>
      <c r="I25" s="39"/>
      <c r="J25" s="39"/>
      <c r="K25" s="39"/>
      <c r="L25" s="40"/>
      <c r="M25" s="39"/>
      <c r="N25" s="39"/>
      <c r="O25" s="39"/>
      <c r="P25" s="41"/>
      <c r="R25" s="20">
        <f>SUM(D25:Q25)</f>
        <v>0</v>
      </c>
      <c r="S25" s="2" t="str">
        <f>IF(C25=R25,"OK","NG")</f>
        <v>OK</v>
      </c>
      <c r="T25" s="21" t="s">
        <v>22</v>
      </c>
      <c r="U25" s="22">
        <v>6</v>
      </c>
      <c r="V25" s="23"/>
      <c r="W25" s="53">
        <v>3</v>
      </c>
      <c r="X25" s="50"/>
      <c r="Y25" s="215" t="s">
        <v>42</v>
      </c>
      <c r="Z25" s="25">
        <f>MAX(D25:Q25)</f>
        <v>0</v>
      </c>
    </row>
    <row r="26" spans="1:26" ht="16.350000000000001" customHeight="1" thickBot="1" x14ac:dyDescent="0.35">
      <c r="A26" s="43"/>
      <c r="B26" s="27" t="s">
        <v>28</v>
      </c>
      <c r="C26" s="137">
        <v>0</v>
      </c>
      <c r="D26" s="28"/>
      <c r="E26" s="28"/>
      <c r="F26" s="139"/>
      <c r="G26" s="139"/>
      <c r="H26" s="139"/>
      <c r="I26" s="139"/>
      <c r="J26" s="139"/>
      <c r="K26" s="139"/>
      <c r="L26" s="30"/>
      <c r="M26" s="139"/>
      <c r="N26" s="139"/>
      <c r="O26" s="139"/>
      <c r="P26" s="140"/>
      <c r="R26" s="20"/>
      <c r="T26" s="32" t="s">
        <v>24</v>
      </c>
      <c r="U26" s="54">
        <f>COUNTIF(D26:P26,"&gt;=6")</f>
        <v>0</v>
      </c>
      <c r="V26" s="34" t="str">
        <f>IF(U26&gt;=1,"○","×")</f>
        <v>×</v>
      </c>
      <c r="W26" s="35">
        <f>COUNTIF(D26:P26,"&gt;=3")</f>
        <v>0</v>
      </c>
      <c r="X26" s="34" t="str">
        <f>IF(W26&gt;=1,"○","×")</f>
        <v>×</v>
      </c>
      <c r="Y26" s="216"/>
      <c r="Z26" s="36">
        <f>MAX(D26:P26)</f>
        <v>0</v>
      </c>
    </row>
    <row r="27" spans="1:26" ht="16.350000000000001" customHeight="1" thickTop="1" x14ac:dyDescent="0.3">
      <c r="A27" s="37" t="s">
        <v>43</v>
      </c>
      <c r="B27" s="49" t="s">
        <v>26</v>
      </c>
      <c r="C27" s="130">
        <v>1</v>
      </c>
      <c r="D27" s="38"/>
      <c r="E27" s="39"/>
      <c r="F27" s="39"/>
      <c r="G27" s="39">
        <v>1</v>
      </c>
      <c r="H27" s="39"/>
      <c r="I27" s="39"/>
      <c r="J27" s="39"/>
      <c r="K27" s="39"/>
      <c r="L27" s="39"/>
      <c r="M27" s="39"/>
      <c r="N27" s="39"/>
      <c r="O27" s="39"/>
      <c r="P27" s="41"/>
      <c r="R27" s="20">
        <f>SUM(D27:Q27)</f>
        <v>1</v>
      </c>
      <c r="S27" s="2" t="str">
        <f>IF(C27=R27,"OK","NG")</f>
        <v>OK</v>
      </c>
      <c r="T27" s="21" t="s">
        <v>22</v>
      </c>
      <c r="U27" s="22">
        <v>1</v>
      </c>
      <c r="V27" s="23"/>
      <c r="X27" s="47"/>
      <c r="Y27" s="219" t="s">
        <v>44</v>
      </c>
      <c r="Z27" s="25">
        <f>MAX(D27:Q27)</f>
        <v>1</v>
      </c>
    </row>
    <row r="28" spans="1:26" ht="16.350000000000001" customHeight="1" thickBot="1" x14ac:dyDescent="0.35">
      <c r="A28" s="43"/>
      <c r="B28" s="27" t="s">
        <v>28</v>
      </c>
      <c r="C28" s="137">
        <v>0.11</v>
      </c>
      <c r="D28" s="28"/>
      <c r="E28" s="28"/>
      <c r="F28" s="28"/>
      <c r="G28" s="28">
        <v>1</v>
      </c>
      <c r="H28" s="28"/>
      <c r="I28" s="28"/>
      <c r="J28" s="28"/>
      <c r="K28" s="28"/>
      <c r="L28" s="28"/>
      <c r="M28" s="28"/>
      <c r="N28" s="28"/>
      <c r="O28" s="28"/>
      <c r="P28" s="140"/>
      <c r="R28" s="20"/>
      <c r="T28" s="32" t="s">
        <v>24</v>
      </c>
      <c r="U28" s="54">
        <f>COUNTIF(D28:P28,"&gt;=1")</f>
        <v>1</v>
      </c>
      <c r="V28" s="34" t="str">
        <f>IF(U28&gt;=1,"○","×")</f>
        <v>○</v>
      </c>
      <c r="X28" s="47"/>
      <c r="Y28" s="220"/>
      <c r="Z28" s="36">
        <f>MAX(D28:P28)</f>
        <v>1</v>
      </c>
    </row>
    <row r="29" spans="1:26" ht="16.350000000000001" customHeight="1" thickTop="1" x14ac:dyDescent="0.3">
      <c r="A29" s="37" t="s">
        <v>45</v>
      </c>
      <c r="B29" s="49" t="s">
        <v>26</v>
      </c>
      <c r="C29" s="130">
        <v>1</v>
      </c>
      <c r="D29" s="38">
        <v>1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41"/>
      <c r="R29" s="20">
        <f>SUM(D29:Q29)</f>
        <v>1</v>
      </c>
      <c r="S29" s="2" t="str">
        <f>IF(C29=R29,"OK","NG")</f>
        <v>OK</v>
      </c>
      <c r="T29" s="21" t="s">
        <v>22</v>
      </c>
      <c r="U29" s="22">
        <v>8</v>
      </c>
      <c r="V29" s="23"/>
      <c r="X29" s="47"/>
      <c r="Y29" s="215" t="s">
        <v>45</v>
      </c>
      <c r="Z29" s="25">
        <f>MAX(D29:Q29)</f>
        <v>1</v>
      </c>
    </row>
    <row r="30" spans="1:26" ht="16.350000000000001" customHeight="1" thickBot="1" x14ac:dyDescent="0.35">
      <c r="A30" s="43"/>
      <c r="B30" s="27" t="s">
        <v>28</v>
      </c>
      <c r="C30" s="137">
        <v>0.11</v>
      </c>
      <c r="D30" s="28">
        <v>0.2</v>
      </c>
      <c r="E30" s="28"/>
      <c r="F30" s="28"/>
      <c r="G30" s="139"/>
      <c r="H30" s="139"/>
      <c r="I30" s="28"/>
      <c r="J30" s="28"/>
      <c r="K30" s="28"/>
      <c r="L30" s="28"/>
      <c r="M30" s="28"/>
      <c r="N30" s="28"/>
      <c r="O30" s="28"/>
      <c r="P30" s="140"/>
      <c r="R30" s="20"/>
      <c r="T30" s="32" t="s">
        <v>24</v>
      </c>
      <c r="U30" s="33">
        <f>COUNTIF(D30:P30,"&gt;=８")</f>
        <v>0</v>
      </c>
      <c r="V30" s="34" t="str">
        <f>IF(U30&gt;=1,"○","×")</f>
        <v>×</v>
      </c>
      <c r="X30" s="47"/>
      <c r="Y30" s="216"/>
      <c r="Z30" s="36">
        <f>MAX(D30:P30)</f>
        <v>0.2</v>
      </c>
    </row>
    <row r="31" spans="1:26" ht="16.350000000000001" customHeight="1" thickTop="1" x14ac:dyDescent="0.3">
      <c r="A31" s="37" t="s">
        <v>46</v>
      </c>
      <c r="B31" s="49" t="s">
        <v>26</v>
      </c>
      <c r="C31" s="130">
        <v>0</v>
      </c>
      <c r="D31" s="38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41"/>
      <c r="R31" s="20">
        <f>SUM(D31:Q31)</f>
        <v>0</v>
      </c>
      <c r="S31" s="2" t="str">
        <f>IF(C31=R31,"OK","NG")</f>
        <v>OK</v>
      </c>
      <c r="T31" s="21" t="s">
        <v>22</v>
      </c>
      <c r="U31" s="55"/>
      <c r="V31" s="47"/>
      <c r="X31" s="47"/>
      <c r="Y31" s="219" t="s">
        <v>47</v>
      </c>
      <c r="Z31" s="25">
        <f>MAX(D31:Q31)</f>
        <v>0</v>
      </c>
    </row>
    <row r="32" spans="1:26" ht="16.350000000000001" customHeight="1" thickBot="1" x14ac:dyDescent="0.35">
      <c r="A32" s="43"/>
      <c r="B32" s="27" t="s">
        <v>28</v>
      </c>
      <c r="C32" s="137">
        <v>0</v>
      </c>
      <c r="D32" s="28"/>
      <c r="E32" s="28"/>
      <c r="F32" s="139"/>
      <c r="G32" s="139"/>
      <c r="H32" s="139"/>
      <c r="I32" s="139"/>
      <c r="J32" s="139"/>
      <c r="K32" s="139"/>
      <c r="L32" s="28"/>
      <c r="M32" s="139"/>
      <c r="N32" s="139"/>
      <c r="O32" s="139"/>
      <c r="P32" s="140"/>
      <c r="R32" s="20"/>
      <c r="T32" s="32" t="s">
        <v>24</v>
      </c>
      <c r="U32" s="56"/>
      <c r="V32" s="47"/>
      <c r="X32" s="47"/>
      <c r="Y32" s="220"/>
      <c r="Z32" s="36">
        <f>MAX(D32:P32)</f>
        <v>0</v>
      </c>
    </row>
    <row r="33" spans="1:26" ht="16.350000000000001" customHeight="1" thickTop="1" x14ac:dyDescent="0.3">
      <c r="A33" s="37" t="s">
        <v>48</v>
      </c>
      <c r="B33" s="49" t="s">
        <v>26</v>
      </c>
      <c r="C33" s="130">
        <v>0</v>
      </c>
      <c r="D33" s="38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41"/>
      <c r="R33" s="20">
        <f>SUM(D33:Q33)</f>
        <v>0</v>
      </c>
      <c r="S33" s="2" t="str">
        <f>IF(C33=R33,"OK","NG")</f>
        <v>OK</v>
      </c>
      <c r="T33" s="21" t="s">
        <v>22</v>
      </c>
      <c r="U33" s="55"/>
      <c r="V33" s="47"/>
      <c r="X33" s="47"/>
      <c r="Y33" s="215" t="s">
        <v>48</v>
      </c>
      <c r="Z33" s="25">
        <f>MAX(D33:Q33)</f>
        <v>0</v>
      </c>
    </row>
    <row r="34" spans="1:26" ht="16.350000000000001" customHeight="1" thickBot="1" x14ac:dyDescent="0.35">
      <c r="A34" s="43"/>
      <c r="B34" s="27" t="s">
        <v>28</v>
      </c>
      <c r="C34" s="137">
        <v>0</v>
      </c>
      <c r="D34" s="28"/>
      <c r="E34" s="28"/>
      <c r="F34" s="139"/>
      <c r="G34" s="139"/>
      <c r="H34" s="139"/>
      <c r="I34" s="139"/>
      <c r="J34" s="139"/>
      <c r="K34" s="139"/>
      <c r="L34" s="28"/>
      <c r="M34" s="139"/>
      <c r="N34" s="139"/>
      <c r="O34" s="139"/>
      <c r="P34" s="140"/>
      <c r="R34" s="20"/>
      <c r="T34" s="32" t="s">
        <v>24</v>
      </c>
      <c r="U34" s="56"/>
      <c r="V34" s="47"/>
      <c r="X34" s="47"/>
      <c r="Y34" s="216"/>
      <c r="Z34" s="36">
        <f>MAX(D34:P34)</f>
        <v>0</v>
      </c>
    </row>
    <row r="35" spans="1:26" ht="16.350000000000001" customHeight="1" thickTop="1" x14ac:dyDescent="0.3">
      <c r="A35" s="37" t="s">
        <v>49</v>
      </c>
      <c r="B35" s="49" t="s">
        <v>26</v>
      </c>
      <c r="C35" s="130">
        <v>4</v>
      </c>
      <c r="D35" s="38"/>
      <c r="E35" s="39"/>
      <c r="F35" s="39"/>
      <c r="G35" s="39"/>
      <c r="H35" s="39">
        <v>1</v>
      </c>
      <c r="I35" s="39"/>
      <c r="J35" s="39">
        <v>1</v>
      </c>
      <c r="K35" s="39">
        <v>1</v>
      </c>
      <c r="L35" s="39"/>
      <c r="M35" s="39"/>
      <c r="N35" s="39"/>
      <c r="O35" s="39"/>
      <c r="P35" s="41">
        <v>1</v>
      </c>
      <c r="R35" s="20">
        <f>SUM(D35:Q35)</f>
        <v>4</v>
      </c>
      <c r="S35" s="2" t="str">
        <f>IF(C35=R35,"OK","NG")</f>
        <v>OK</v>
      </c>
      <c r="T35" s="21" t="s">
        <v>22</v>
      </c>
      <c r="U35" s="55"/>
      <c r="V35" s="47"/>
      <c r="X35" s="47"/>
      <c r="Y35" s="219" t="s">
        <v>50</v>
      </c>
      <c r="Z35" s="25">
        <f>MAX(D35:Q35)</f>
        <v>1</v>
      </c>
    </row>
    <row r="36" spans="1:26" ht="16.350000000000001" customHeight="1" thickBot="1" x14ac:dyDescent="0.35">
      <c r="A36" s="43"/>
      <c r="B36" s="27" t="s">
        <v>28</v>
      </c>
      <c r="C36" s="137">
        <v>0.31</v>
      </c>
      <c r="D36" s="28"/>
      <c r="E36" s="28"/>
      <c r="F36" s="139"/>
      <c r="G36" s="139"/>
      <c r="H36" s="139">
        <v>0.5</v>
      </c>
      <c r="I36" s="139"/>
      <c r="J36" s="139">
        <v>1</v>
      </c>
      <c r="K36" s="139">
        <v>1</v>
      </c>
      <c r="L36" s="28"/>
      <c r="M36" s="139"/>
      <c r="N36" s="139"/>
      <c r="O36" s="139"/>
      <c r="P36" s="140">
        <v>1</v>
      </c>
      <c r="R36" s="20"/>
      <c r="T36" s="32" t="s">
        <v>24</v>
      </c>
      <c r="U36" s="56"/>
      <c r="V36" s="47"/>
      <c r="X36" s="47"/>
      <c r="Y36" s="220"/>
      <c r="Z36" s="36">
        <f>MAX(D36:P36)</f>
        <v>1</v>
      </c>
    </row>
    <row r="37" spans="1:26" ht="16.350000000000001" customHeight="1" thickTop="1" x14ac:dyDescent="0.3">
      <c r="A37" s="37" t="s">
        <v>51</v>
      </c>
      <c r="B37" s="46" t="s">
        <v>26</v>
      </c>
      <c r="C37" s="130">
        <v>1</v>
      </c>
      <c r="D37" s="159"/>
      <c r="E37" s="106"/>
      <c r="F37" s="106"/>
      <c r="G37" s="106"/>
      <c r="H37" s="106"/>
      <c r="I37" s="106"/>
      <c r="J37" s="106"/>
      <c r="K37" s="106"/>
      <c r="L37" s="39"/>
      <c r="M37" s="106"/>
      <c r="N37" s="106">
        <v>1</v>
      </c>
      <c r="O37" s="106"/>
      <c r="P37" s="108"/>
      <c r="R37" s="20">
        <f>SUM(D37:Q37)</f>
        <v>1</v>
      </c>
      <c r="S37" s="2" t="str">
        <f>IF(C37=R37,"OK","NG")</f>
        <v>OK</v>
      </c>
      <c r="T37" s="21" t="s">
        <v>22</v>
      </c>
      <c r="U37" s="55"/>
      <c r="V37" s="47"/>
      <c r="X37" s="47"/>
      <c r="Y37" s="219" t="s">
        <v>52</v>
      </c>
      <c r="Z37" s="25">
        <f>MAX(D37:Q37)</f>
        <v>1</v>
      </c>
    </row>
    <row r="38" spans="1:26" ht="16.350000000000001" customHeight="1" thickBot="1" x14ac:dyDescent="0.35">
      <c r="A38" s="57"/>
      <c r="B38" s="58" t="s">
        <v>28</v>
      </c>
      <c r="C38" s="137">
        <v>0.08</v>
      </c>
      <c r="D38" s="160"/>
      <c r="E38" s="160"/>
      <c r="F38" s="99"/>
      <c r="G38" s="99"/>
      <c r="H38" s="99"/>
      <c r="I38" s="99"/>
      <c r="J38" s="99"/>
      <c r="K38" s="99"/>
      <c r="L38" s="99"/>
      <c r="M38" s="115"/>
      <c r="N38" s="115">
        <v>1</v>
      </c>
      <c r="O38" s="115"/>
      <c r="P38" s="116"/>
      <c r="R38" s="20"/>
      <c r="T38" s="32" t="s">
        <v>24</v>
      </c>
      <c r="U38" s="56"/>
      <c r="V38" s="47"/>
      <c r="X38" s="47"/>
      <c r="Y38" s="220"/>
      <c r="Z38" s="36">
        <f>MAX(D38:P38)</f>
        <v>1</v>
      </c>
    </row>
    <row r="39" spans="1:26" ht="16.350000000000001" customHeight="1" thickTop="1" x14ac:dyDescent="0.3">
      <c r="A39" s="59" t="s">
        <v>53</v>
      </c>
      <c r="B39" s="46" t="s">
        <v>26</v>
      </c>
      <c r="C39" s="130">
        <v>0</v>
      </c>
      <c r="D39" s="159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8"/>
      <c r="R39" s="20">
        <f>SUM(D39:Q39)</f>
        <v>0</v>
      </c>
      <c r="S39" s="2" t="str">
        <f>IF(C39=R39,"OK","NG")</f>
        <v>OK</v>
      </c>
      <c r="T39" s="21" t="s">
        <v>22</v>
      </c>
      <c r="U39" s="55"/>
      <c r="V39" s="47"/>
      <c r="X39" s="47"/>
      <c r="Y39" s="219" t="s">
        <v>53</v>
      </c>
      <c r="Z39" s="25">
        <f>MAX(D39:Q39)</f>
        <v>0</v>
      </c>
    </row>
    <row r="40" spans="1:26" ht="16.350000000000001" customHeight="1" thickBot="1" x14ac:dyDescent="0.35">
      <c r="A40" s="57"/>
      <c r="B40" s="58" t="s">
        <v>28</v>
      </c>
      <c r="C40" s="155">
        <v>0</v>
      </c>
      <c r="D40" s="161"/>
      <c r="E40" s="161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6"/>
      <c r="R40" s="20"/>
      <c r="T40" s="32" t="s">
        <v>24</v>
      </c>
      <c r="U40" s="56"/>
      <c r="V40" s="61"/>
      <c r="X40" s="61"/>
      <c r="Y40" s="220"/>
      <c r="Z40" s="36">
        <f>MAX(D40:P40)</f>
        <v>0</v>
      </c>
    </row>
    <row r="41" spans="1:26" ht="16.5" thickBot="1" x14ac:dyDescent="0.35">
      <c r="A41" s="62"/>
      <c r="B41" s="63"/>
      <c r="C41" s="64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R41" s="20"/>
      <c r="T41" s="65"/>
      <c r="Y41" s="66"/>
      <c r="Z41" s="67"/>
    </row>
    <row r="42" spans="1:26" ht="27" customHeight="1" thickBot="1" x14ac:dyDescent="0.35">
      <c r="A42" s="4"/>
      <c r="B42" s="162"/>
      <c r="C42" s="6" t="s">
        <v>2</v>
      </c>
      <c r="D42" s="8" t="s">
        <v>3</v>
      </c>
      <c r="E42" s="8" t="s">
        <v>4</v>
      </c>
      <c r="F42" s="8" t="s">
        <v>5</v>
      </c>
      <c r="G42" s="8" t="s">
        <v>6</v>
      </c>
      <c r="H42" s="8" t="s">
        <v>7</v>
      </c>
      <c r="I42" s="9" t="s">
        <v>8</v>
      </c>
      <c r="J42" s="9" t="s">
        <v>9</v>
      </c>
      <c r="K42" s="8" t="s">
        <v>10</v>
      </c>
      <c r="L42" s="8" t="s">
        <v>11</v>
      </c>
      <c r="M42" s="8" t="s">
        <v>12</v>
      </c>
      <c r="N42" s="8" t="s">
        <v>13</v>
      </c>
      <c r="O42" s="8" t="s">
        <v>14</v>
      </c>
      <c r="P42" s="10" t="s">
        <v>15</v>
      </c>
      <c r="R42" s="20"/>
      <c r="T42" s="65"/>
      <c r="Y42" s="66"/>
      <c r="Z42" s="67"/>
    </row>
    <row r="43" spans="1:26" ht="16.350000000000001" customHeight="1" x14ac:dyDescent="0.3">
      <c r="A43" s="163" t="s">
        <v>54</v>
      </c>
      <c r="B43" s="16" t="s">
        <v>26</v>
      </c>
      <c r="C43" s="164">
        <v>2788</v>
      </c>
      <c r="D43" s="212">
        <v>1079</v>
      </c>
      <c r="E43" s="212">
        <v>142</v>
      </c>
      <c r="F43" s="212">
        <v>19</v>
      </c>
      <c r="G43" s="212">
        <v>429</v>
      </c>
      <c r="H43" s="212">
        <v>356</v>
      </c>
      <c r="I43" s="212">
        <v>113</v>
      </c>
      <c r="J43" s="212">
        <v>74</v>
      </c>
      <c r="K43" s="212">
        <v>100</v>
      </c>
      <c r="L43" s="212">
        <v>104</v>
      </c>
      <c r="M43" s="212">
        <v>111</v>
      </c>
      <c r="N43" s="212">
        <v>35</v>
      </c>
      <c r="O43" s="212">
        <v>99</v>
      </c>
      <c r="P43" s="213">
        <v>127</v>
      </c>
      <c r="R43" s="20">
        <f>SUM(D43:Q43)</f>
        <v>2788</v>
      </c>
      <c r="S43" s="2" t="str">
        <f>IF(C43=R43,"OK","NG")</f>
        <v>OK</v>
      </c>
      <c r="T43" s="165"/>
      <c r="Y43" s="222"/>
      <c r="Z43" s="166"/>
    </row>
    <row r="44" spans="1:26" ht="16.350000000000001" customHeight="1" thickBot="1" x14ac:dyDescent="0.35">
      <c r="A44" s="57"/>
      <c r="B44" s="58" t="s">
        <v>28</v>
      </c>
      <c r="C44" s="60">
        <v>53.62</v>
      </c>
      <c r="D44" s="214">
        <v>59.94</v>
      </c>
      <c r="E44" s="214">
        <v>35.5</v>
      </c>
      <c r="F44" s="214">
        <v>9.5</v>
      </c>
      <c r="G44" s="214">
        <v>85.8</v>
      </c>
      <c r="H44" s="214">
        <v>71.2</v>
      </c>
      <c r="I44" s="214">
        <v>56.5</v>
      </c>
      <c r="J44" s="214">
        <v>24.67</v>
      </c>
      <c r="K44" s="214">
        <v>33.33</v>
      </c>
      <c r="L44" s="214">
        <v>52</v>
      </c>
      <c r="M44" s="214">
        <v>55.5</v>
      </c>
      <c r="N44" s="214">
        <v>35</v>
      </c>
      <c r="O44" s="214">
        <v>49.5</v>
      </c>
      <c r="P44" s="69">
        <v>42.33</v>
      </c>
      <c r="R44" s="20"/>
      <c r="T44" s="65"/>
      <c r="Y44" s="222"/>
      <c r="Z44" s="67"/>
    </row>
    <row r="45" spans="1:26" s="71" customFormat="1" x14ac:dyDescent="0.3">
      <c r="A45" s="223" t="s">
        <v>55</v>
      </c>
      <c r="B45" s="223"/>
      <c r="C45" s="223"/>
      <c r="D45" s="223"/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70"/>
      <c r="Q45" s="2"/>
      <c r="R45" s="2"/>
    </row>
    <row r="46" spans="1:26" s="71" customFormat="1" x14ac:dyDescent="0.3">
      <c r="A46" s="71" t="s">
        <v>56</v>
      </c>
      <c r="P46" s="70"/>
      <c r="Q46" s="2"/>
      <c r="R46" s="2"/>
    </row>
    <row r="47" spans="1:26" s="71" customFormat="1" x14ac:dyDescent="0.3">
      <c r="A47" s="71" t="s">
        <v>57</v>
      </c>
      <c r="P47" s="70"/>
      <c r="Q47" s="2"/>
      <c r="R47" s="2"/>
    </row>
    <row r="48" spans="1:26" ht="24" customHeight="1" thickBot="1" x14ac:dyDescent="0.35">
      <c r="A48" s="72" t="s">
        <v>58</v>
      </c>
      <c r="B48" s="72"/>
      <c r="C48" s="72"/>
      <c r="D48" s="72"/>
      <c r="E48" s="72"/>
      <c r="F48" s="72"/>
      <c r="G48" s="72"/>
      <c r="H48" s="73"/>
      <c r="I48" s="221" t="str">
        <f>I1</f>
        <v>令和8年第16週：4月13日から4月19日まで</v>
      </c>
      <c r="J48" s="221"/>
      <c r="K48" s="221"/>
      <c r="L48" s="221"/>
      <c r="M48" s="221"/>
      <c r="N48" s="221"/>
      <c r="O48" s="221"/>
      <c r="P48" s="221"/>
      <c r="S48" s="3"/>
      <c r="T48" s="3"/>
    </row>
    <row r="49" spans="1:19" s="82" customFormat="1" ht="17.25" customHeight="1" thickBot="1" x14ac:dyDescent="0.3">
      <c r="A49" s="74"/>
      <c r="B49" s="75"/>
      <c r="C49" s="77" t="s">
        <v>59</v>
      </c>
      <c r="D49" s="77" t="s">
        <v>60</v>
      </c>
      <c r="E49" s="77" t="s">
        <v>61</v>
      </c>
      <c r="F49" s="77" t="s">
        <v>62</v>
      </c>
      <c r="G49" s="177" t="s">
        <v>63</v>
      </c>
      <c r="H49" s="171" t="s">
        <v>64</v>
      </c>
      <c r="I49" s="78" t="s">
        <v>65</v>
      </c>
      <c r="J49" s="76" t="s">
        <v>66</v>
      </c>
      <c r="K49" s="77" t="s">
        <v>67</v>
      </c>
      <c r="L49" s="77" t="s">
        <v>68</v>
      </c>
      <c r="M49" s="77" t="s">
        <v>69</v>
      </c>
      <c r="N49" s="77" t="s">
        <v>70</v>
      </c>
      <c r="O49" s="79" t="s">
        <v>71</v>
      </c>
      <c r="P49" s="80" t="s">
        <v>72</v>
      </c>
      <c r="Q49" s="81"/>
      <c r="R49" s="81"/>
    </row>
    <row r="50" spans="1:19" ht="16.350000000000001" customHeight="1" x14ac:dyDescent="0.3">
      <c r="A50" s="83" t="s">
        <v>20</v>
      </c>
      <c r="B50" s="126" t="s">
        <v>21</v>
      </c>
      <c r="C50" s="156">
        <v>1138</v>
      </c>
      <c r="D50" s="84">
        <v>919</v>
      </c>
      <c r="E50" s="85">
        <v>658</v>
      </c>
      <c r="F50" s="85">
        <v>325</v>
      </c>
      <c r="G50" s="86">
        <v>121</v>
      </c>
      <c r="H50" s="87">
        <v>104</v>
      </c>
      <c r="I50" s="88"/>
      <c r="J50" s="89">
        <v>1</v>
      </c>
      <c r="K50" s="90">
        <v>25</v>
      </c>
      <c r="L50" s="90">
        <v>41</v>
      </c>
      <c r="M50" s="90">
        <v>10</v>
      </c>
      <c r="N50" s="90">
        <v>2</v>
      </c>
      <c r="O50" s="91">
        <v>20</v>
      </c>
      <c r="P50" s="92">
        <v>5</v>
      </c>
      <c r="R50" s="20">
        <f>SUM(J50:P50)</f>
        <v>104</v>
      </c>
      <c r="S50" s="2" t="str">
        <f>IF(H50=R50,"OK","NG")</f>
        <v>OK</v>
      </c>
    </row>
    <row r="51" spans="1:19" ht="16.350000000000001" customHeight="1" thickBot="1" x14ac:dyDescent="0.35">
      <c r="A51" s="93"/>
      <c r="B51" s="94" t="s">
        <v>23</v>
      </c>
      <c r="C51" s="95">
        <v>20.69</v>
      </c>
      <c r="D51" s="95">
        <v>16.71</v>
      </c>
      <c r="E51" s="95">
        <v>11.96</v>
      </c>
      <c r="F51" s="95">
        <v>5.91</v>
      </c>
      <c r="G51" s="96">
        <v>2.2000000000000002</v>
      </c>
      <c r="H51" s="97">
        <v>1.89</v>
      </c>
      <c r="I51" s="88"/>
      <c r="J51" s="98">
        <v>0.02</v>
      </c>
      <c r="K51" s="99">
        <v>0.45000000000000007</v>
      </c>
      <c r="L51" s="99">
        <v>0.75</v>
      </c>
      <c r="M51" s="99">
        <v>0.18</v>
      </c>
      <c r="N51" s="99">
        <v>0.04</v>
      </c>
      <c r="O51" s="99">
        <v>0.36000000000000004</v>
      </c>
      <c r="P51" s="100">
        <v>0.09</v>
      </c>
      <c r="S51" s="2"/>
    </row>
    <row r="52" spans="1:19" ht="16.350000000000001" customHeight="1" thickTop="1" x14ac:dyDescent="0.3">
      <c r="A52" s="45" t="s">
        <v>25</v>
      </c>
      <c r="B52" s="101" t="s">
        <v>26</v>
      </c>
      <c r="C52" s="102">
        <v>90</v>
      </c>
      <c r="D52" s="102">
        <v>94</v>
      </c>
      <c r="E52" s="102">
        <v>73</v>
      </c>
      <c r="F52" s="102">
        <v>43</v>
      </c>
      <c r="G52" s="103">
        <v>40</v>
      </c>
      <c r="H52" s="104">
        <v>48</v>
      </c>
      <c r="I52" s="88"/>
      <c r="J52" s="105">
        <v>4</v>
      </c>
      <c r="K52" s="106">
        <v>12</v>
      </c>
      <c r="L52" s="106">
        <v>5</v>
      </c>
      <c r="M52" s="106">
        <v>1</v>
      </c>
      <c r="N52" s="106">
        <v>2</v>
      </c>
      <c r="O52" s="107">
        <v>12</v>
      </c>
      <c r="P52" s="108">
        <v>12</v>
      </c>
      <c r="R52" s="20">
        <f>SUM(J52:P52)</f>
        <v>48</v>
      </c>
      <c r="S52" s="2" t="str">
        <f>IF(H52=R52,"OK","NG")</f>
        <v>OK</v>
      </c>
    </row>
    <row r="53" spans="1:19" ht="16.350000000000001" customHeight="1" thickBot="1" x14ac:dyDescent="0.35">
      <c r="A53" s="109"/>
      <c r="B53" s="110" t="s">
        <v>28</v>
      </c>
      <c r="C53" s="111">
        <v>1.64</v>
      </c>
      <c r="D53" s="111">
        <v>1.71</v>
      </c>
      <c r="E53" s="111">
        <v>1.33</v>
      </c>
      <c r="F53" s="111">
        <v>0.78</v>
      </c>
      <c r="G53" s="112">
        <v>0.73</v>
      </c>
      <c r="H53" s="113">
        <v>0.87</v>
      </c>
      <c r="I53" s="88"/>
      <c r="J53" s="114">
        <v>7.0000000000000007E-2</v>
      </c>
      <c r="K53" s="115">
        <v>0.22000000000000003</v>
      </c>
      <c r="L53" s="115">
        <v>0.1</v>
      </c>
      <c r="M53" s="115">
        <v>0.02</v>
      </c>
      <c r="N53" s="115">
        <v>0.04</v>
      </c>
      <c r="O53" s="115">
        <v>0.21000000000000002</v>
      </c>
      <c r="P53" s="116">
        <v>0.21000000000000002</v>
      </c>
      <c r="S53" s="2"/>
    </row>
    <row r="54" spans="1:19" ht="16.5" thickBot="1" x14ac:dyDescent="0.35">
      <c r="A54" s="117"/>
      <c r="B54" s="118"/>
      <c r="C54" s="119"/>
      <c r="D54" s="119"/>
      <c r="E54" s="119"/>
      <c r="F54" s="119"/>
      <c r="G54" s="119"/>
      <c r="H54" s="120"/>
      <c r="I54" s="88"/>
      <c r="J54" s="120"/>
      <c r="K54" s="120"/>
      <c r="L54" s="120"/>
      <c r="M54" s="120"/>
      <c r="N54" s="120"/>
      <c r="O54" s="120"/>
      <c r="P54" s="120"/>
      <c r="S54" s="2" t="str">
        <f>IF(H54=R54,"OK","NG")</f>
        <v>OK</v>
      </c>
    </row>
    <row r="55" spans="1:19" ht="16.5" thickBot="1" x14ac:dyDescent="0.35">
      <c r="A55" s="121"/>
      <c r="B55" s="75"/>
      <c r="C55" s="77" t="s">
        <v>59</v>
      </c>
      <c r="D55" s="123" t="s">
        <v>60</v>
      </c>
      <c r="E55" s="123" t="s">
        <v>61</v>
      </c>
      <c r="F55" s="123" t="s">
        <v>62</v>
      </c>
      <c r="G55" s="181" t="s">
        <v>63</v>
      </c>
      <c r="H55" s="180" t="s">
        <v>64</v>
      </c>
      <c r="I55" s="78" t="s">
        <v>65</v>
      </c>
      <c r="J55" s="122" t="s">
        <v>66</v>
      </c>
      <c r="K55" s="123" t="s">
        <v>67</v>
      </c>
      <c r="L55" s="123" t="s">
        <v>68</v>
      </c>
      <c r="M55" s="123" t="s">
        <v>69</v>
      </c>
      <c r="N55" s="123" t="s">
        <v>70</v>
      </c>
      <c r="O55" s="124" t="s">
        <v>73</v>
      </c>
      <c r="S55" s="2"/>
    </row>
    <row r="56" spans="1:19" ht="16.350000000000001" customHeight="1" x14ac:dyDescent="0.3">
      <c r="A56" s="125" t="s">
        <v>74</v>
      </c>
      <c r="B56" s="126" t="s">
        <v>21</v>
      </c>
      <c r="C56" s="127">
        <v>27</v>
      </c>
      <c r="D56" s="127">
        <v>24</v>
      </c>
      <c r="E56" s="127">
        <v>12</v>
      </c>
      <c r="F56" s="128">
        <v>14</v>
      </c>
      <c r="G56" s="129">
        <v>16</v>
      </c>
      <c r="H56" s="130">
        <v>20</v>
      </c>
      <c r="I56" s="131"/>
      <c r="J56" s="132">
        <v>2</v>
      </c>
      <c r="K56" s="127">
        <v>17</v>
      </c>
      <c r="L56" s="127">
        <v>1</v>
      </c>
      <c r="M56" s="127">
        <v>0</v>
      </c>
      <c r="N56" s="133">
        <v>0</v>
      </c>
      <c r="O56" s="134">
        <v>0</v>
      </c>
      <c r="P56" s="3"/>
      <c r="R56" s="20">
        <f>SUM(J56:P56)</f>
        <v>20</v>
      </c>
      <c r="S56" s="2" t="str">
        <f>IF(H56=R56,"OK","NG")</f>
        <v>OK</v>
      </c>
    </row>
    <row r="57" spans="1:19" ht="16.350000000000001" customHeight="1" thickBot="1" x14ac:dyDescent="0.35">
      <c r="A57" s="48"/>
      <c r="B57" s="135" t="s">
        <v>23</v>
      </c>
      <c r="C57" s="30">
        <v>0.9</v>
      </c>
      <c r="D57" s="30">
        <v>0.8</v>
      </c>
      <c r="E57" s="30">
        <v>0.4</v>
      </c>
      <c r="F57" s="136">
        <v>0.47</v>
      </c>
      <c r="G57" s="31">
        <v>0.53</v>
      </c>
      <c r="H57" s="137">
        <v>0.67</v>
      </c>
      <c r="I57" s="88"/>
      <c r="J57" s="138">
        <v>0.06</v>
      </c>
      <c r="K57" s="30">
        <v>0.56000000000000005</v>
      </c>
      <c r="L57" s="30">
        <v>0.03</v>
      </c>
      <c r="M57" s="30">
        <v>0</v>
      </c>
      <c r="N57" s="139">
        <v>0</v>
      </c>
      <c r="O57" s="140">
        <v>0</v>
      </c>
      <c r="P57" s="3"/>
      <c r="S57" s="2"/>
    </row>
    <row r="58" spans="1:19" ht="16.350000000000001" customHeight="1" thickTop="1" x14ac:dyDescent="0.3">
      <c r="A58" s="45" t="s">
        <v>75</v>
      </c>
      <c r="B58" s="141" t="s">
        <v>26</v>
      </c>
      <c r="C58" s="40">
        <v>2</v>
      </c>
      <c r="D58" s="40">
        <v>5</v>
      </c>
      <c r="E58" s="40">
        <v>5</v>
      </c>
      <c r="F58" s="142">
        <v>7</v>
      </c>
      <c r="G58" s="129">
        <v>8</v>
      </c>
      <c r="H58" s="130">
        <v>4</v>
      </c>
      <c r="I58" s="88"/>
      <c r="J58" s="143">
        <v>0</v>
      </c>
      <c r="K58" s="40">
        <v>3</v>
      </c>
      <c r="L58" s="40">
        <v>1</v>
      </c>
      <c r="M58" s="40">
        <v>0</v>
      </c>
      <c r="N58" s="39">
        <v>0</v>
      </c>
      <c r="O58" s="41">
        <v>0</v>
      </c>
      <c r="P58" s="3"/>
      <c r="R58" s="20">
        <f>SUM(J58:P58)</f>
        <v>4</v>
      </c>
      <c r="S58" s="2" t="str">
        <f>IF(H58=R58,"OK","NG")</f>
        <v>OK</v>
      </c>
    </row>
    <row r="59" spans="1:19" ht="16.350000000000001" customHeight="1" thickBot="1" x14ac:dyDescent="0.35">
      <c r="A59" s="48"/>
      <c r="B59" s="135" t="s">
        <v>28</v>
      </c>
      <c r="C59" s="30">
        <v>7.0000000000000007E-2</v>
      </c>
      <c r="D59" s="30">
        <v>0.17</v>
      </c>
      <c r="E59" s="30">
        <v>0.17</v>
      </c>
      <c r="F59" s="136">
        <v>0.23</v>
      </c>
      <c r="G59" s="31">
        <v>0.27</v>
      </c>
      <c r="H59" s="137">
        <v>0.13</v>
      </c>
      <c r="I59" s="88"/>
      <c r="J59" s="138">
        <v>0</v>
      </c>
      <c r="K59" s="30">
        <v>0.1</v>
      </c>
      <c r="L59" s="30">
        <v>0.03</v>
      </c>
      <c r="M59" s="30">
        <v>0</v>
      </c>
      <c r="N59" s="139">
        <v>0</v>
      </c>
      <c r="O59" s="140">
        <v>0</v>
      </c>
      <c r="P59" s="3"/>
      <c r="S59" s="2"/>
    </row>
    <row r="60" spans="1:19" ht="16.350000000000001" customHeight="1" thickTop="1" x14ac:dyDescent="0.3">
      <c r="A60" s="45" t="s">
        <v>76</v>
      </c>
      <c r="B60" s="141" t="s">
        <v>26</v>
      </c>
      <c r="C60" s="40">
        <v>153</v>
      </c>
      <c r="D60" s="40">
        <v>95</v>
      </c>
      <c r="E60" s="40">
        <v>94</v>
      </c>
      <c r="F60" s="142">
        <v>69</v>
      </c>
      <c r="G60" s="129">
        <v>93</v>
      </c>
      <c r="H60" s="130">
        <v>140</v>
      </c>
      <c r="I60" s="88"/>
      <c r="J60" s="143">
        <v>2</v>
      </c>
      <c r="K60" s="40">
        <v>47</v>
      </c>
      <c r="L60" s="40">
        <v>65</v>
      </c>
      <c r="M60" s="40">
        <v>17</v>
      </c>
      <c r="N60" s="39">
        <v>1</v>
      </c>
      <c r="O60" s="41">
        <v>8</v>
      </c>
      <c r="P60" s="3"/>
      <c r="R60" s="20">
        <f>SUM(J60:P60)</f>
        <v>140</v>
      </c>
      <c r="S60" s="2" t="str">
        <f>IF(H60=R60,"OK","NG")</f>
        <v>OK</v>
      </c>
    </row>
    <row r="61" spans="1:19" ht="16.350000000000001" customHeight="1" thickBot="1" x14ac:dyDescent="0.35">
      <c r="A61" s="48"/>
      <c r="B61" s="135" t="s">
        <v>28</v>
      </c>
      <c r="C61" s="30">
        <v>5.0999999999999996</v>
      </c>
      <c r="D61" s="30">
        <v>3.17</v>
      </c>
      <c r="E61" s="30">
        <v>3.13</v>
      </c>
      <c r="F61" s="136">
        <v>2.2999999999999998</v>
      </c>
      <c r="G61" s="31">
        <v>3.1</v>
      </c>
      <c r="H61" s="137">
        <v>4.67</v>
      </c>
      <c r="I61" s="88"/>
      <c r="J61" s="138">
        <v>7.0000000000000007E-2</v>
      </c>
      <c r="K61" s="136">
        <v>1.56</v>
      </c>
      <c r="L61" s="30">
        <v>2.1700000000000004</v>
      </c>
      <c r="M61" s="29">
        <v>0.56999999999999995</v>
      </c>
      <c r="N61" s="139">
        <v>0.03</v>
      </c>
      <c r="O61" s="144">
        <v>0.27</v>
      </c>
      <c r="P61" s="3"/>
      <c r="S61" s="2"/>
    </row>
    <row r="62" spans="1:19" ht="16.350000000000001" customHeight="1" thickTop="1" x14ac:dyDescent="0.3">
      <c r="A62" s="45" t="s">
        <v>32</v>
      </c>
      <c r="B62" s="141" t="s">
        <v>26</v>
      </c>
      <c r="C62" s="40">
        <v>118</v>
      </c>
      <c r="D62" s="40">
        <v>92</v>
      </c>
      <c r="E62" s="40">
        <v>99</v>
      </c>
      <c r="F62" s="142">
        <v>94</v>
      </c>
      <c r="G62" s="129">
        <v>94</v>
      </c>
      <c r="H62" s="130">
        <v>144</v>
      </c>
      <c r="I62" s="88"/>
      <c r="J62" s="143">
        <v>13</v>
      </c>
      <c r="K62" s="40">
        <v>69</v>
      </c>
      <c r="L62" s="40">
        <v>40</v>
      </c>
      <c r="M62" s="40">
        <v>14</v>
      </c>
      <c r="N62" s="39">
        <v>1</v>
      </c>
      <c r="O62" s="41">
        <v>7</v>
      </c>
      <c r="P62" s="3"/>
      <c r="R62" s="20">
        <f>SUM(J62:P62)</f>
        <v>144</v>
      </c>
      <c r="S62" s="2" t="str">
        <f>IF(H62=R62,"OK","NG")</f>
        <v>OK</v>
      </c>
    </row>
    <row r="63" spans="1:19" ht="16.350000000000001" customHeight="1" thickBot="1" x14ac:dyDescent="0.35">
      <c r="A63" s="48"/>
      <c r="B63" s="135" t="s">
        <v>28</v>
      </c>
      <c r="C63" s="30">
        <v>3.93</v>
      </c>
      <c r="D63" s="30">
        <v>3.07</v>
      </c>
      <c r="E63" s="30">
        <v>3.3</v>
      </c>
      <c r="F63" s="136">
        <v>3.13</v>
      </c>
      <c r="G63" s="31">
        <v>3.13</v>
      </c>
      <c r="H63" s="137">
        <v>4.8</v>
      </c>
      <c r="I63" s="88"/>
      <c r="J63" s="138">
        <v>0.44</v>
      </c>
      <c r="K63" s="136">
        <v>2.3000000000000003</v>
      </c>
      <c r="L63" s="30">
        <v>1.33</v>
      </c>
      <c r="M63" s="30">
        <v>0.47</v>
      </c>
      <c r="N63" s="139">
        <v>0.03</v>
      </c>
      <c r="O63" s="144">
        <v>0.23</v>
      </c>
      <c r="P63" s="3"/>
      <c r="S63" s="2"/>
    </row>
    <row r="64" spans="1:19" ht="16.350000000000001" customHeight="1" thickTop="1" x14ac:dyDescent="0.3">
      <c r="A64" s="45" t="s">
        <v>33</v>
      </c>
      <c r="B64" s="141" t="s">
        <v>26</v>
      </c>
      <c r="C64" s="40">
        <v>6</v>
      </c>
      <c r="D64" s="40">
        <v>10</v>
      </c>
      <c r="E64" s="40">
        <v>7</v>
      </c>
      <c r="F64" s="142">
        <v>8</v>
      </c>
      <c r="G64" s="129">
        <v>3</v>
      </c>
      <c r="H64" s="130">
        <v>25</v>
      </c>
      <c r="I64" s="88"/>
      <c r="J64" s="143">
        <v>1</v>
      </c>
      <c r="K64" s="40">
        <v>5</v>
      </c>
      <c r="L64" s="40">
        <v>14</v>
      </c>
      <c r="M64" s="40">
        <v>5</v>
      </c>
      <c r="N64" s="39">
        <v>0</v>
      </c>
      <c r="O64" s="41">
        <v>0</v>
      </c>
      <c r="P64" s="3"/>
      <c r="R64" s="20">
        <f>SUM(J64:P64)</f>
        <v>25</v>
      </c>
      <c r="S64" s="2" t="str">
        <f>IF(H64=R64,"OK","NG")</f>
        <v>OK</v>
      </c>
    </row>
    <row r="65" spans="1:19" ht="16.350000000000001" customHeight="1" thickBot="1" x14ac:dyDescent="0.35">
      <c r="A65" s="48"/>
      <c r="B65" s="135" t="s">
        <v>28</v>
      </c>
      <c r="C65" s="30">
        <v>0.2</v>
      </c>
      <c r="D65" s="30">
        <v>0.33</v>
      </c>
      <c r="E65" s="30">
        <v>0.23</v>
      </c>
      <c r="F65" s="136">
        <v>0.27</v>
      </c>
      <c r="G65" s="31">
        <v>0.1</v>
      </c>
      <c r="H65" s="137">
        <v>0.83</v>
      </c>
      <c r="I65" s="88"/>
      <c r="J65" s="145">
        <v>0.03</v>
      </c>
      <c r="K65" s="146">
        <v>0.17</v>
      </c>
      <c r="L65" s="146">
        <v>0.47000000000000003</v>
      </c>
      <c r="M65" s="30">
        <v>0.17</v>
      </c>
      <c r="N65" s="139">
        <v>0</v>
      </c>
      <c r="O65" s="140">
        <v>0</v>
      </c>
      <c r="P65" s="3"/>
      <c r="S65" s="2"/>
    </row>
    <row r="66" spans="1:19" ht="16.350000000000001" customHeight="1" thickTop="1" x14ac:dyDescent="0.3">
      <c r="A66" s="45" t="s">
        <v>35</v>
      </c>
      <c r="B66" s="141" t="s">
        <v>26</v>
      </c>
      <c r="C66" s="40">
        <v>0</v>
      </c>
      <c r="D66" s="40">
        <v>0</v>
      </c>
      <c r="E66" s="40">
        <v>1</v>
      </c>
      <c r="F66" s="142">
        <v>2</v>
      </c>
      <c r="G66" s="129">
        <v>1</v>
      </c>
      <c r="H66" s="130">
        <v>0</v>
      </c>
      <c r="I66" s="88"/>
      <c r="J66" s="143">
        <v>0</v>
      </c>
      <c r="K66" s="40">
        <v>0</v>
      </c>
      <c r="L66" s="40">
        <v>0</v>
      </c>
      <c r="M66" s="40">
        <v>0</v>
      </c>
      <c r="N66" s="39">
        <v>0</v>
      </c>
      <c r="O66" s="41">
        <v>0</v>
      </c>
      <c r="P66" s="3"/>
      <c r="R66" s="20">
        <f>SUM(J66:P66)</f>
        <v>0</v>
      </c>
      <c r="S66" s="2" t="str">
        <f>IF(H66=R66,"OK","NG")</f>
        <v>OK</v>
      </c>
    </row>
    <row r="67" spans="1:19" ht="16.350000000000001" customHeight="1" thickBot="1" x14ac:dyDescent="0.35">
      <c r="A67" s="48"/>
      <c r="B67" s="135" t="s">
        <v>28</v>
      </c>
      <c r="C67" s="30">
        <v>0</v>
      </c>
      <c r="D67" s="30">
        <v>0</v>
      </c>
      <c r="E67" s="30">
        <v>0.03</v>
      </c>
      <c r="F67" s="136">
        <v>7.0000000000000007E-2</v>
      </c>
      <c r="G67" s="31">
        <v>0.03</v>
      </c>
      <c r="H67" s="137">
        <v>0</v>
      </c>
      <c r="I67" s="88"/>
      <c r="J67" s="138">
        <v>0</v>
      </c>
      <c r="K67" s="29">
        <v>0</v>
      </c>
      <c r="L67" s="29">
        <v>0</v>
      </c>
      <c r="M67" s="30">
        <v>0</v>
      </c>
      <c r="N67" s="139">
        <v>0</v>
      </c>
      <c r="O67" s="140">
        <v>0</v>
      </c>
      <c r="P67" s="3"/>
      <c r="S67" s="2"/>
    </row>
    <row r="68" spans="1:19" ht="16.350000000000001" customHeight="1" thickTop="1" x14ac:dyDescent="0.3">
      <c r="A68" s="45" t="s">
        <v>36</v>
      </c>
      <c r="B68" s="141" t="s">
        <v>26</v>
      </c>
      <c r="C68" s="40">
        <v>13</v>
      </c>
      <c r="D68" s="40">
        <v>8</v>
      </c>
      <c r="E68" s="40">
        <v>9</v>
      </c>
      <c r="F68" s="142">
        <v>6</v>
      </c>
      <c r="G68" s="129">
        <v>11</v>
      </c>
      <c r="H68" s="130">
        <v>11</v>
      </c>
      <c r="I68" s="88"/>
      <c r="J68" s="143">
        <v>0</v>
      </c>
      <c r="K68" s="40">
        <v>4</v>
      </c>
      <c r="L68" s="40">
        <v>7</v>
      </c>
      <c r="M68" s="40">
        <v>0</v>
      </c>
      <c r="N68" s="39">
        <v>0</v>
      </c>
      <c r="O68" s="41">
        <v>0</v>
      </c>
      <c r="P68" s="3"/>
      <c r="R68" s="20">
        <f>SUM(J68:P68)</f>
        <v>11</v>
      </c>
      <c r="S68" s="2" t="str">
        <f>IF(H68=R68,"OK","NG")</f>
        <v>OK</v>
      </c>
    </row>
    <row r="69" spans="1:19" ht="16.350000000000001" customHeight="1" thickBot="1" x14ac:dyDescent="0.35">
      <c r="A69" s="48"/>
      <c r="B69" s="135" t="s">
        <v>28</v>
      </c>
      <c r="C69" s="30">
        <v>0.43</v>
      </c>
      <c r="D69" s="30">
        <v>0.27</v>
      </c>
      <c r="E69" s="30">
        <v>0.3</v>
      </c>
      <c r="F69" s="136">
        <v>0.2</v>
      </c>
      <c r="G69" s="31">
        <v>0.37</v>
      </c>
      <c r="H69" s="137">
        <v>0.37</v>
      </c>
      <c r="I69" s="88"/>
      <c r="J69" s="147">
        <v>0</v>
      </c>
      <c r="K69" s="139">
        <v>0.13</v>
      </c>
      <c r="L69" s="139">
        <v>0.23</v>
      </c>
      <c r="M69" s="139">
        <v>0</v>
      </c>
      <c r="N69" s="139">
        <v>0</v>
      </c>
      <c r="O69" s="140">
        <v>0</v>
      </c>
      <c r="P69" s="3"/>
      <c r="S69" s="2"/>
    </row>
    <row r="70" spans="1:19" ht="16.350000000000001" customHeight="1" thickTop="1" x14ac:dyDescent="0.3">
      <c r="A70" s="45" t="s">
        <v>39</v>
      </c>
      <c r="B70" s="141" t="s">
        <v>26</v>
      </c>
      <c r="C70" s="40">
        <v>6</v>
      </c>
      <c r="D70" s="40">
        <v>5</v>
      </c>
      <c r="E70" s="40">
        <v>2</v>
      </c>
      <c r="F70" s="142">
        <v>5</v>
      </c>
      <c r="G70" s="129">
        <v>12</v>
      </c>
      <c r="H70" s="130">
        <v>3</v>
      </c>
      <c r="I70" s="88"/>
      <c r="J70" s="148">
        <v>1</v>
      </c>
      <c r="K70" s="39">
        <v>2</v>
      </c>
      <c r="L70" s="39">
        <v>0</v>
      </c>
      <c r="M70" s="39">
        <v>0</v>
      </c>
      <c r="N70" s="39">
        <v>0</v>
      </c>
      <c r="O70" s="41">
        <v>0</v>
      </c>
      <c r="P70" s="3"/>
      <c r="R70" s="20">
        <f>SUM(J70:P70)</f>
        <v>3</v>
      </c>
      <c r="S70" s="2" t="str">
        <f>IF(H70=R70,"OK","NG")</f>
        <v>OK</v>
      </c>
    </row>
    <row r="71" spans="1:19" ht="16.350000000000001" customHeight="1" thickBot="1" x14ac:dyDescent="0.35">
      <c r="A71" s="48"/>
      <c r="B71" s="135" t="s">
        <v>28</v>
      </c>
      <c r="C71" s="30">
        <v>0.2</v>
      </c>
      <c r="D71" s="30">
        <v>0.17</v>
      </c>
      <c r="E71" s="30">
        <v>7.0000000000000007E-2</v>
      </c>
      <c r="F71" s="136">
        <v>0.17</v>
      </c>
      <c r="G71" s="31">
        <v>0.4</v>
      </c>
      <c r="H71" s="137">
        <v>0.1</v>
      </c>
      <c r="I71" s="88"/>
      <c r="J71" s="149">
        <v>0.03</v>
      </c>
      <c r="K71" s="139">
        <v>0.06</v>
      </c>
      <c r="L71" s="139">
        <v>0</v>
      </c>
      <c r="M71" s="139">
        <v>0</v>
      </c>
      <c r="N71" s="139">
        <v>0</v>
      </c>
      <c r="O71" s="140">
        <v>0</v>
      </c>
      <c r="P71" s="3"/>
      <c r="S71" s="2"/>
    </row>
    <row r="72" spans="1:19" ht="16.350000000000001" customHeight="1" thickTop="1" x14ac:dyDescent="0.3">
      <c r="A72" s="45" t="s">
        <v>40</v>
      </c>
      <c r="B72" s="141" t="s">
        <v>26</v>
      </c>
      <c r="C72" s="40">
        <v>0</v>
      </c>
      <c r="D72" s="40">
        <v>1</v>
      </c>
      <c r="E72" s="40">
        <v>0</v>
      </c>
      <c r="F72" s="142">
        <v>1</v>
      </c>
      <c r="G72" s="129">
        <v>0</v>
      </c>
      <c r="H72" s="130">
        <v>1</v>
      </c>
      <c r="I72" s="88"/>
      <c r="J72" s="148">
        <v>0</v>
      </c>
      <c r="K72" s="39">
        <v>1</v>
      </c>
      <c r="L72" s="39">
        <v>0</v>
      </c>
      <c r="M72" s="39">
        <v>0</v>
      </c>
      <c r="N72" s="39">
        <v>0</v>
      </c>
      <c r="O72" s="41">
        <v>0</v>
      </c>
      <c r="P72" s="3"/>
      <c r="R72" s="20">
        <f>SUM(J72:P72)</f>
        <v>1</v>
      </c>
      <c r="S72" s="2" t="str">
        <f>IF(H72=R72,"OK","NG")</f>
        <v>OK</v>
      </c>
    </row>
    <row r="73" spans="1:19" ht="16.350000000000001" customHeight="1" thickBot="1" x14ac:dyDescent="0.35">
      <c r="A73" s="48"/>
      <c r="B73" s="135" t="s">
        <v>28</v>
      </c>
      <c r="C73" s="30">
        <v>0</v>
      </c>
      <c r="D73" s="30">
        <v>0.03</v>
      </c>
      <c r="E73" s="30">
        <v>0</v>
      </c>
      <c r="F73" s="136">
        <v>0.03</v>
      </c>
      <c r="G73" s="31">
        <v>0</v>
      </c>
      <c r="H73" s="137">
        <v>0.03</v>
      </c>
      <c r="I73" s="88"/>
      <c r="J73" s="149">
        <v>0</v>
      </c>
      <c r="K73" s="150">
        <v>0.03</v>
      </c>
      <c r="L73" s="139">
        <v>0</v>
      </c>
      <c r="M73" s="139">
        <v>0</v>
      </c>
      <c r="N73" s="139">
        <v>0</v>
      </c>
      <c r="O73" s="140">
        <v>0</v>
      </c>
      <c r="P73" s="3"/>
      <c r="S73" s="2"/>
    </row>
    <row r="74" spans="1:19" ht="16.350000000000001" customHeight="1" thickTop="1" x14ac:dyDescent="0.3">
      <c r="A74" s="45" t="s">
        <v>41</v>
      </c>
      <c r="B74" s="141" t="s">
        <v>26</v>
      </c>
      <c r="C74" s="40">
        <v>0</v>
      </c>
      <c r="D74" s="40">
        <v>3</v>
      </c>
      <c r="E74" s="40">
        <v>0</v>
      </c>
      <c r="F74" s="142">
        <v>1</v>
      </c>
      <c r="G74" s="129">
        <v>0</v>
      </c>
      <c r="H74" s="130">
        <v>0</v>
      </c>
      <c r="I74" s="88"/>
      <c r="J74" s="148">
        <v>0</v>
      </c>
      <c r="K74" s="39">
        <v>0</v>
      </c>
      <c r="L74" s="39">
        <v>0</v>
      </c>
      <c r="M74" s="39">
        <v>0</v>
      </c>
      <c r="N74" s="39">
        <v>0</v>
      </c>
      <c r="O74" s="41">
        <v>0</v>
      </c>
      <c r="P74" s="3"/>
      <c r="R74" s="20">
        <f>SUM(J74:P74)</f>
        <v>0</v>
      </c>
      <c r="S74" s="2" t="str">
        <f>IF(H74=R74,"OK","NG")</f>
        <v>OK</v>
      </c>
    </row>
    <row r="75" spans="1:19" ht="16.350000000000001" customHeight="1" thickBot="1" x14ac:dyDescent="0.35">
      <c r="A75" s="48"/>
      <c r="B75" s="135" t="s">
        <v>28</v>
      </c>
      <c r="C75" s="30">
        <v>0</v>
      </c>
      <c r="D75" s="30">
        <v>0.1</v>
      </c>
      <c r="E75" s="30">
        <v>0</v>
      </c>
      <c r="F75" s="136">
        <v>0.03</v>
      </c>
      <c r="G75" s="31">
        <v>0</v>
      </c>
      <c r="H75" s="137">
        <v>0</v>
      </c>
      <c r="I75" s="88"/>
      <c r="J75" s="147">
        <v>0</v>
      </c>
      <c r="K75" s="139">
        <v>0</v>
      </c>
      <c r="L75" s="139">
        <v>0</v>
      </c>
      <c r="M75" s="139">
        <v>0</v>
      </c>
      <c r="N75" s="139">
        <v>0</v>
      </c>
      <c r="O75" s="140">
        <v>0</v>
      </c>
      <c r="P75" s="3"/>
      <c r="S75" s="2"/>
    </row>
    <row r="76" spans="1:19" ht="16.350000000000001" customHeight="1" thickTop="1" x14ac:dyDescent="0.3">
      <c r="A76" s="45" t="s">
        <v>77</v>
      </c>
      <c r="B76" s="141" t="s">
        <v>26</v>
      </c>
      <c r="C76" s="40">
        <v>0</v>
      </c>
      <c r="D76" s="40">
        <v>0</v>
      </c>
      <c r="E76" s="40">
        <v>0</v>
      </c>
      <c r="F76" s="142">
        <v>1</v>
      </c>
      <c r="G76" s="129">
        <v>2</v>
      </c>
      <c r="H76" s="130">
        <v>1</v>
      </c>
      <c r="I76" s="88"/>
      <c r="J76" s="148">
        <v>0</v>
      </c>
      <c r="K76" s="39">
        <v>0</v>
      </c>
      <c r="L76" s="39">
        <v>0</v>
      </c>
      <c r="M76" s="39">
        <v>0</v>
      </c>
      <c r="N76" s="39">
        <v>0</v>
      </c>
      <c r="O76" s="41">
        <v>1</v>
      </c>
      <c r="P76" s="3"/>
      <c r="R76" s="20">
        <f>SUM(J76:P76)</f>
        <v>1</v>
      </c>
      <c r="S76" s="2" t="str">
        <f>IF(H76=R76,"OK","NG")</f>
        <v>OK</v>
      </c>
    </row>
    <row r="77" spans="1:19" ht="16.350000000000001" customHeight="1" thickBot="1" x14ac:dyDescent="0.35">
      <c r="A77" s="48"/>
      <c r="B77" s="135" t="s">
        <v>28</v>
      </c>
      <c r="C77" s="30">
        <v>0</v>
      </c>
      <c r="D77" s="30">
        <v>0</v>
      </c>
      <c r="E77" s="30">
        <v>0</v>
      </c>
      <c r="F77" s="136">
        <v>0.11</v>
      </c>
      <c r="G77" s="31">
        <v>0.22</v>
      </c>
      <c r="H77" s="137">
        <v>0.11</v>
      </c>
      <c r="I77" s="88"/>
      <c r="J77" s="147">
        <v>0</v>
      </c>
      <c r="K77" s="139">
        <v>0</v>
      </c>
      <c r="L77" s="139">
        <v>0</v>
      </c>
      <c r="M77" s="139">
        <v>0</v>
      </c>
      <c r="N77" s="139">
        <v>0</v>
      </c>
      <c r="O77" s="140">
        <v>0.11</v>
      </c>
      <c r="P77" s="3"/>
      <c r="S77" s="2"/>
    </row>
    <row r="78" spans="1:19" ht="16.350000000000001" customHeight="1" thickTop="1" x14ac:dyDescent="0.3">
      <c r="A78" s="45" t="s">
        <v>45</v>
      </c>
      <c r="B78" s="141" t="s">
        <v>26</v>
      </c>
      <c r="C78" s="40">
        <v>2</v>
      </c>
      <c r="D78" s="40">
        <v>2</v>
      </c>
      <c r="E78" s="40">
        <v>0</v>
      </c>
      <c r="F78" s="142">
        <v>0</v>
      </c>
      <c r="G78" s="129">
        <v>0</v>
      </c>
      <c r="H78" s="130">
        <v>1</v>
      </c>
      <c r="I78" s="88"/>
      <c r="J78" s="148">
        <v>0</v>
      </c>
      <c r="K78" s="39">
        <v>0</v>
      </c>
      <c r="L78" s="39">
        <v>0</v>
      </c>
      <c r="M78" s="39">
        <v>0</v>
      </c>
      <c r="N78" s="39">
        <v>0</v>
      </c>
      <c r="O78" s="41">
        <v>1</v>
      </c>
      <c r="P78" s="3"/>
      <c r="R78" s="20">
        <f>SUM(J78:P78)</f>
        <v>1</v>
      </c>
      <c r="S78" s="2" t="str">
        <f>IF(H78=R78,"OK","NG")</f>
        <v>OK</v>
      </c>
    </row>
    <row r="79" spans="1:19" ht="16.350000000000001" customHeight="1" thickBot="1" x14ac:dyDescent="0.35">
      <c r="A79" s="48"/>
      <c r="B79" s="135" t="s">
        <v>28</v>
      </c>
      <c r="C79" s="30">
        <v>0.2</v>
      </c>
      <c r="D79" s="30">
        <v>0.2</v>
      </c>
      <c r="E79" s="30">
        <v>0</v>
      </c>
      <c r="F79" s="136">
        <v>0</v>
      </c>
      <c r="G79" s="31">
        <v>0</v>
      </c>
      <c r="H79" s="137">
        <v>0.11</v>
      </c>
      <c r="I79" s="88"/>
      <c r="J79" s="147">
        <v>0</v>
      </c>
      <c r="K79" s="139">
        <v>0</v>
      </c>
      <c r="L79" s="139">
        <v>0</v>
      </c>
      <c r="M79" s="139">
        <v>0</v>
      </c>
      <c r="N79" s="139">
        <v>0</v>
      </c>
      <c r="O79" s="140">
        <v>0.11</v>
      </c>
      <c r="P79" s="3"/>
      <c r="S79" s="2"/>
    </row>
    <row r="80" spans="1:19" ht="16.350000000000001" customHeight="1" thickTop="1" x14ac:dyDescent="0.3">
      <c r="A80" s="45" t="s">
        <v>46</v>
      </c>
      <c r="B80" s="141" t="s">
        <v>26</v>
      </c>
      <c r="C80" s="40">
        <v>1</v>
      </c>
      <c r="D80" s="40">
        <v>0</v>
      </c>
      <c r="E80" s="40">
        <v>0</v>
      </c>
      <c r="F80" s="142">
        <v>0</v>
      </c>
      <c r="G80" s="129">
        <v>1</v>
      </c>
      <c r="H80" s="130">
        <v>0</v>
      </c>
      <c r="I80" s="88"/>
      <c r="J80" s="148">
        <v>0</v>
      </c>
      <c r="K80" s="39">
        <v>0</v>
      </c>
      <c r="L80" s="39">
        <v>0</v>
      </c>
      <c r="M80" s="39">
        <v>0</v>
      </c>
      <c r="N80" s="39">
        <v>0</v>
      </c>
      <c r="O80" s="41">
        <v>0</v>
      </c>
      <c r="P80" s="3"/>
      <c r="R80" s="20">
        <f>SUM(J80:P80)</f>
        <v>0</v>
      </c>
      <c r="S80" s="2" t="str">
        <f>IF(H80=R80,"OK","NG")</f>
        <v>OK</v>
      </c>
    </row>
    <row r="81" spans="1:19" ht="16.350000000000001" customHeight="1" thickBot="1" x14ac:dyDescent="0.35">
      <c r="A81" s="48"/>
      <c r="B81" s="135" t="s">
        <v>28</v>
      </c>
      <c r="C81" s="30">
        <v>0.08</v>
      </c>
      <c r="D81" s="30">
        <v>0</v>
      </c>
      <c r="E81" s="30">
        <v>0</v>
      </c>
      <c r="F81" s="136">
        <v>0</v>
      </c>
      <c r="G81" s="31">
        <v>0.08</v>
      </c>
      <c r="H81" s="137">
        <v>0</v>
      </c>
      <c r="I81" s="88"/>
      <c r="J81" s="147">
        <v>0</v>
      </c>
      <c r="K81" s="139">
        <v>0</v>
      </c>
      <c r="L81" s="139">
        <v>0</v>
      </c>
      <c r="M81" s="139">
        <v>0</v>
      </c>
      <c r="N81" s="139">
        <v>0</v>
      </c>
      <c r="O81" s="140">
        <v>0</v>
      </c>
      <c r="P81" s="3"/>
      <c r="S81" s="2"/>
    </row>
    <row r="82" spans="1:19" ht="16.350000000000001" customHeight="1" thickTop="1" x14ac:dyDescent="0.3">
      <c r="A82" s="45" t="s">
        <v>48</v>
      </c>
      <c r="B82" s="141" t="s">
        <v>26</v>
      </c>
      <c r="C82" s="40">
        <v>0</v>
      </c>
      <c r="D82" s="40">
        <v>0</v>
      </c>
      <c r="E82" s="40">
        <v>1</v>
      </c>
      <c r="F82" s="142">
        <v>0</v>
      </c>
      <c r="G82" s="129">
        <v>0</v>
      </c>
      <c r="H82" s="130">
        <v>0</v>
      </c>
      <c r="I82" s="88"/>
      <c r="J82" s="148">
        <v>0</v>
      </c>
      <c r="K82" s="39">
        <v>0</v>
      </c>
      <c r="L82" s="39">
        <v>0</v>
      </c>
      <c r="M82" s="39">
        <v>0</v>
      </c>
      <c r="N82" s="39">
        <v>0</v>
      </c>
      <c r="O82" s="41">
        <v>0</v>
      </c>
      <c r="P82" s="3"/>
      <c r="R82" s="20">
        <f>SUM(J82:P82)</f>
        <v>0</v>
      </c>
      <c r="S82" s="2" t="str">
        <f>IF(H82=R82,"OK","NG")</f>
        <v>OK</v>
      </c>
    </row>
    <row r="83" spans="1:19" ht="16.350000000000001" customHeight="1" thickBot="1" x14ac:dyDescent="0.35">
      <c r="A83" s="48"/>
      <c r="B83" s="135" t="s">
        <v>28</v>
      </c>
      <c r="C83" s="30">
        <v>0</v>
      </c>
      <c r="D83" s="30">
        <v>0</v>
      </c>
      <c r="E83" s="30">
        <v>0.08</v>
      </c>
      <c r="F83" s="136">
        <v>0</v>
      </c>
      <c r="G83" s="31">
        <v>0</v>
      </c>
      <c r="H83" s="137">
        <v>0</v>
      </c>
      <c r="I83" s="88"/>
      <c r="J83" s="147">
        <v>0</v>
      </c>
      <c r="K83" s="139">
        <v>0</v>
      </c>
      <c r="L83" s="139">
        <v>0</v>
      </c>
      <c r="M83" s="139">
        <v>0</v>
      </c>
      <c r="N83" s="139">
        <v>0</v>
      </c>
      <c r="O83" s="140">
        <v>0</v>
      </c>
      <c r="P83" s="3"/>
      <c r="S83" s="2"/>
    </row>
    <row r="84" spans="1:19" ht="16.350000000000001" customHeight="1" thickTop="1" x14ac:dyDescent="0.3">
      <c r="A84" s="45" t="s">
        <v>49</v>
      </c>
      <c r="B84" s="141" t="s">
        <v>26</v>
      </c>
      <c r="C84" s="40">
        <v>4</v>
      </c>
      <c r="D84" s="40">
        <v>5</v>
      </c>
      <c r="E84" s="40">
        <v>1</v>
      </c>
      <c r="F84" s="142">
        <v>2</v>
      </c>
      <c r="G84" s="129">
        <v>8</v>
      </c>
      <c r="H84" s="130">
        <v>4</v>
      </c>
      <c r="I84" s="88"/>
      <c r="J84" s="148">
        <v>0</v>
      </c>
      <c r="K84" s="39">
        <v>1</v>
      </c>
      <c r="L84" s="39">
        <v>0</v>
      </c>
      <c r="M84" s="39">
        <v>2</v>
      </c>
      <c r="N84" s="39">
        <v>0</v>
      </c>
      <c r="O84" s="41">
        <v>1</v>
      </c>
      <c r="P84" s="3"/>
      <c r="R84" s="20">
        <f>SUM(J84:P84)</f>
        <v>4</v>
      </c>
      <c r="S84" s="2" t="str">
        <f>IF(H84=R84,"OK","NG")</f>
        <v>OK</v>
      </c>
    </row>
    <row r="85" spans="1:19" ht="16.350000000000001" customHeight="1" thickBot="1" x14ac:dyDescent="0.35">
      <c r="A85" s="48"/>
      <c r="B85" s="135" t="s">
        <v>28</v>
      </c>
      <c r="C85" s="30">
        <v>0.31</v>
      </c>
      <c r="D85" s="30">
        <v>0.38</v>
      </c>
      <c r="E85" s="30">
        <v>0.08</v>
      </c>
      <c r="F85" s="136">
        <v>0.15</v>
      </c>
      <c r="G85" s="31">
        <v>0.62</v>
      </c>
      <c r="H85" s="137">
        <v>0.31</v>
      </c>
      <c r="I85" s="88"/>
      <c r="J85" s="147">
        <v>0</v>
      </c>
      <c r="K85" s="139">
        <v>0.08</v>
      </c>
      <c r="L85" s="139">
        <v>0</v>
      </c>
      <c r="M85" s="139">
        <v>0.15</v>
      </c>
      <c r="N85" s="139">
        <v>0</v>
      </c>
      <c r="O85" s="140">
        <v>0.08</v>
      </c>
      <c r="P85" s="3"/>
      <c r="S85" s="2"/>
    </row>
    <row r="86" spans="1:19" ht="16.350000000000001" customHeight="1" thickTop="1" x14ac:dyDescent="0.3">
      <c r="A86" s="45" t="s">
        <v>51</v>
      </c>
      <c r="B86" s="101" t="s">
        <v>26</v>
      </c>
      <c r="C86" s="151">
        <v>0</v>
      </c>
      <c r="D86" s="151">
        <v>0</v>
      </c>
      <c r="E86" s="151">
        <v>0</v>
      </c>
      <c r="F86" s="152">
        <v>0</v>
      </c>
      <c r="G86" s="129">
        <v>0</v>
      </c>
      <c r="H86" s="130">
        <v>1</v>
      </c>
      <c r="I86" s="88"/>
      <c r="J86" s="148">
        <v>0</v>
      </c>
      <c r="K86" s="39">
        <v>0</v>
      </c>
      <c r="L86" s="39">
        <v>0</v>
      </c>
      <c r="M86" s="39">
        <v>0</v>
      </c>
      <c r="N86" s="39">
        <v>0</v>
      </c>
      <c r="O86" s="41">
        <v>1</v>
      </c>
      <c r="P86" s="3"/>
      <c r="R86" s="20">
        <f>SUM(J86:P86)</f>
        <v>1</v>
      </c>
      <c r="S86" s="2" t="str">
        <f>IF(H86=R86,"OK","NG")</f>
        <v>OK</v>
      </c>
    </row>
    <row r="87" spans="1:19" ht="16.350000000000001" customHeight="1" thickBot="1" x14ac:dyDescent="0.35">
      <c r="A87" s="109"/>
      <c r="B87" s="110" t="s">
        <v>28</v>
      </c>
      <c r="C87" s="68">
        <v>0</v>
      </c>
      <c r="D87" s="68">
        <v>0</v>
      </c>
      <c r="E87" s="68">
        <v>0</v>
      </c>
      <c r="F87" s="153">
        <v>0</v>
      </c>
      <c r="G87" s="31">
        <v>0</v>
      </c>
      <c r="H87" s="137">
        <v>0.08</v>
      </c>
      <c r="I87" s="88"/>
      <c r="J87" s="98">
        <v>0</v>
      </c>
      <c r="K87" s="99">
        <v>0</v>
      </c>
      <c r="L87" s="99">
        <v>0</v>
      </c>
      <c r="M87" s="99">
        <v>0</v>
      </c>
      <c r="N87" s="99">
        <v>0</v>
      </c>
      <c r="O87" s="100">
        <v>0.08</v>
      </c>
      <c r="P87" s="3"/>
      <c r="S87" s="2"/>
    </row>
    <row r="88" spans="1:19" ht="16.350000000000001" customHeight="1" thickTop="1" x14ac:dyDescent="0.3">
      <c r="A88" s="154" t="s">
        <v>53</v>
      </c>
      <c r="B88" s="101" t="s">
        <v>26</v>
      </c>
      <c r="C88" s="151">
        <v>0</v>
      </c>
      <c r="D88" s="151">
        <v>0</v>
      </c>
      <c r="E88" s="151">
        <v>2</v>
      </c>
      <c r="F88" s="152">
        <v>0</v>
      </c>
      <c r="G88" s="129">
        <v>0</v>
      </c>
      <c r="H88" s="130">
        <v>0</v>
      </c>
      <c r="I88" s="88"/>
      <c r="J88" s="105">
        <v>0</v>
      </c>
      <c r="K88" s="106">
        <v>0</v>
      </c>
      <c r="L88" s="106">
        <v>0</v>
      </c>
      <c r="M88" s="106">
        <v>0</v>
      </c>
      <c r="N88" s="106">
        <v>0</v>
      </c>
      <c r="O88" s="108">
        <v>0</v>
      </c>
      <c r="P88" s="3"/>
      <c r="R88" s="20">
        <f>SUM(J88:P88)</f>
        <v>0</v>
      </c>
      <c r="S88" s="2" t="str">
        <f>IF(H88=R88,"OK","NG")</f>
        <v>OK</v>
      </c>
    </row>
    <row r="89" spans="1:19" ht="16.350000000000001" customHeight="1" thickBot="1" x14ac:dyDescent="0.35">
      <c r="A89" s="109"/>
      <c r="B89" s="110" t="s">
        <v>28</v>
      </c>
      <c r="C89" s="68">
        <v>0</v>
      </c>
      <c r="D89" s="68">
        <v>0</v>
      </c>
      <c r="E89" s="68">
        <v>0.15</v>
      </c>
      <c r="F89" s="153">
        <v>0</v>
      </c>
      <c r="G89" s="69">
        <v>0</v>
      </c>
      <c r="H89" s="155">
        <v>0</v>
      </c>
      <c r="I89" s="88"/>
      <c r="J89" s="114">
        <v>0</v>
      </c>
      <c r="K89" s="115">
        <v>0</v>
      </c>
      <c r="L89" s="115">
        <v>0</v>
      </c>
      <c r="M89" s="115">
        <v>0</v>
      </c>
      <c r="N89" s="115">
        <v>0</v>
      </c>
      <c r="O89" s="116">
        <v>0</v>
      </c>
      <c r="P89" s="3"/>
      <c r="S89" s="2"/>
    </row>
    <row r="90" spans="1:19" ht="16.5" thickBot="1" x14ac:dyDescent="0.35">
      <c r="R90" s="1"/>
    </row>
    <row r="91" spans="1:19" s="82" customFormat="1" ht="17.25" customHeight="1" thickBot="1" x14ac:dyDescent="0.3">
      <c r="A91" s="74"/>
      <c r="B91" s="75"/>
      <c r="C91" s="77" t="s">
        <v>59</v>
      </c>
      <c r="D91" s="123" t="s">
        <v>60</v>
      </c>
      <c r="E91" s="123" t="s">
        <v>61</v>
      </c>
      <c r="F91" s="123" t="s">
        <v>62</v>
      </c>
      <c r="G91" s="181" t="s">
        <v>63</v>
      </c>
      <c r="H91" s="180" t="s">
        <v>64</v>
      </c>
      <c r="I91" s="78" t="s">
        <v>65</v>
      </c>
      <c r="J91" s="76" t="s">
        <v>66</v>
      </c>
      <c r="K91" s="77" t="s">
        <v>67</v>
      </c>
      <c r="L91" s="77" t="s">
        <v>68</v>
      </c>
      <c r="M91" s="77" t="s">
        <v>69</v>
      </c>
      <c r="N91" s="77" t="s">
        <v>70</v>
      </c>
      <c r="O91" s="79" t="s">
        <v>71</v>
      </c>
      <c r="P91" s="80" t="s">
        <v>72</v>
      </c>
      <c r="R91" s="81"/>
      <c r="S91" s="81"/>
    </row>
    <row r="92" spans="1:19" ht="16.350000000000001" customHeight="1" x14ac:dyDescent="0.3">
      <c r="A92" s="125" t="s">
        <v>54</v>
      </c>
      <c r="B92" s="126" t="s">
        <v>21</v>
      </c>
      <c r="C92" s="156">
        <v>3855</v>
      </c>
      <c r="D92" s="156">
        <v>3323</v>
      </c>
      <c r="E92" s="210">
        <v>3026</v>
      </c>
      <c r="F92" s="156">
        <v>2547</v>
      </c>
      <c r="G92" s="183">
        <v>2469</v>
      </c>
      <c r="H92" s="178">
        <v>2788</v>
      </c>
      <c r="I92" s="88"/>
      <c r="J92" s="167">
        <v>188</v>
      </c>
      <c r="K92" s="168">
        <v>1134</v>
      </c>
      <c r="L92" s="168">
        <v>536</v>
      </c>
      <c r="M92" s="168">
        <v>208</v>
      </c>
      <c r="N92" s="168">
        <v>60</v>
      </c>
      <c r="O92" s="168">
        <v>414</v>
      </c>
      <c r="P92" s="169">
        <v>248</v>
      </c>
      <c r="R92" s="20">
        <f>SUM(J92:P92)</f>
        <v>2788</v>
      </c>
      <c r="S92" s="2" t="str">
        <f>IF(H92=R92,"OK","NG")</f>
        <v>OK</v>
      </c>
    </row>
    <row r="93" spans="1:19" ht="16.350000000000001" customHeight="1" thickBot="1" x14ac:dyDescent="0.35">
      <c r="A93" s="109"/>
      <c r="B93" s="110" t="s">
        <v>23</v>
      </c>
      <c r="C93" s="157">
        <v>74.13</v>
      </c>
      <c r="D93" s="157">
        <v>63.9</v>
      </c>
      <c r="E93" s="179">
        <v>58.19</v>
      </c>
      <c r="F93" s="157">
        <v>48.98</v>
      </c>
      <c r="G93" s="211">
        <v>47.48</v>
      </c>
      <c r="H93" s="205">
        <v>53.62</v>
      </c>
      <c r="I93" s="88"/>
      <c r="J93" s="170">
        <v>3.62</v>
      </c>
      <c r="K93" s="68">
        <v>21.81</v>
      </c>
      <c r="L93" s="68">
        <v>10.31</v>
      </c>
      <c r="M93" s="68">
        <v>4</v>
      </c>
      <c r="N93" s="68">
        <v>1.1499999999999999</v>
      </c>
      <c r="O93" s="68">
        <v>7.96</v>
      </c>
      <c r="P93" s="69">
        <v>4.7699999999999996</v>
      </c>
      <c r="S93" s="2"/>
    </row>
    <row r="94" spans="1:19" x14ac:dyDescent="0.3">
      <c r="A94" s="117"/>
      <c r="B94" s="118"/>
      <c r="C94" s="158"/>
      <c r="D94" s="158"/>
      <c r="E94" s="158"/>
      <c r="F94" s="158"/>
      <c r="G94" s="158"/>
      <c r="H94" s="158"/>
      <c r="I94" s="88"/>
      <c r="J94" s="158"/>
      <c r="K94" s="158"/>
      <c r="L94" s="158"/>
      <c r="M94" s="158"/>
      <c r="N94" s="158"/>
      <c r="O94" s="158"/>
      <c r="P94" s="72"/>
      <c r="S94" s="2"/>
    </row>
    <row r="95" spans="1:19" ht="16.5" thickBot="1" x14ac:dyDescent="0.35">
      <c r="A95" s="117" t="s">
        <v>78</v>
      </c>
      <c r="B95" s="118"/>
      <c r="C95" s="158"/>
      <c r="D95" s="158"/>
      <c r="E95" s="158"/>
      <c r="F95" s="158"/>
      <c r="G95" s="158"/>
      <c r="H95" s="158"/>
      <c r="I95" s="88"/>
      <c r="J95" s="120"/>
      <c r="K95" s="120"/>
      <c r="L95" s="120"/>
      <c r="M95" s="120"/>
      <c r="N95" s="120"/>
      <c r="O95" s="120"/>
      <c r="P95" s="3"/>
      <c r="S95" s="2"/>
    </row>
    <row r="96" spans="1:19" ht="16.5" thickBot="1" x14ac:dyDescent="0.35">
      <c r="A96" s="121"/>
      <c r="B96" s="75"/>
      <c r="C96" s="77" t="s">
        <v>59</v>
      </c>
      <c r="D96" s="123" t="s">
        <v>60</v>
      </c>
      <c r="E96" s="123" t="s">
        <v>61</v>
      </c>
      <c r="F96" s="123" t="s">
        <v>62</v>
      </c>
      <c r="G96" s="181" t="s">
        <v>63</v>
      </c>
      <c r="H96" s="180" t="s">
        <v>64</v>
      </c>
      <c r="I96" s="78" t="s">
        <v>65</v>
      </c>
      <c r="J96" s="76" t="s">
        <v>66</v>
      </c>
      <c r="K96" s="77" t="s">
        <v>67</v>
      </c>
      <c r="L96" s="77" t="s">
        <v>68</v>
      </c>
      <c r="M96" s="77" t="s">
        <v>69</v>
      </c>
      <c r="N96" s="77" t="s">
        <v>70</v>
      </c>
      <c r="O96" s="79" t="s">
        <v>71</v>
      </c>
      <c r="P96" s="80" t="s">
        <v>72</v>
      </c>
      <c r="S96" s="2"/>
    </row>
    <row r="97" spans="1:19" ht="16.350000000000001" customHeight="1" x14ac:dyDescent="0.3">
      <c r="A97" s="125" t="s">
        <v>20</v>
      </c>
      <c r="B97" s="126" t="s">
        <v>21</v>
      </c>
      <c r="C97" s="185">
        <v>11</v>
      </c>
      <c r="D97" s="185">
        <v>11</v>
      </c>
      <c r="E97" s="185">
        <v>9</v>
      </c>
      <c r="F97" s="186">
        <v>5</v>
      </c>
      <c r="G97" s="206">
        <v>1</v>
      </c>
      <c r="H97" s="187">
        <v>0</v>
      </c>
      <c r="I97" s="88"/>
      <c r="J97" s="190">
        <v>0</v>
      </c>
      <c r="K97" s="191">
        <v>0</v>
      </c>
      <c r="L97" s="191">
        <v>0</v>
      </c>
      <c r="M97" s="191">
        <v>0</v>
      </c>
      <c r="N97" s="191">
        <v>0</v>
      </c>
      <c r="O97" s="191">
        <v>0</v>
      </c>
      <c r="P97" s="192">
        <v>0</v>
      </c>
      <c r="R97" s="20">
        <f>SUM(J97:P97)</f>
        <v>0</v>
      </c>
      <c r="S97" s="2" t="str">
        <f>IF(H97=R97,"OK","NG")</f>
        <v>OK</v>
      </c>
    </row>
    <row r="98" spans="1:19" ht="16.350000000000001" customHeight="1" thickBot="1" x14ac:dyDescent="0.35">
      <c r="A98" s="48"/>
      <c r="B98" s="135" t="s">
        <v>23</v>
      </c>
      <c r="C98" s="188">
        <v>0.85</v>
      </c>
      <c r="D98" s="188">
        <v>0.85</v>
      </c>
      <c r="E98" s="188">
        <v>0.69</v>
      </c>
      <c r="F98" s="188">
        <v>0.38</v>
      </c>
      <c r="G98" s="207">
        <v>0.08</v>
      </c>
      <c r="H98" s="189">
        <v>0</v>
      </c>
      <c r="I98" s="88"/>
      <c r="J98" s="193">
        <v>0</v>
      </c>
      <c r="K98" s="194">
        <v>0</v>
      </c>
      <c r="L98" s="195">
        <v>0</v>
      </c>
      <c r="M98" s="194">
        <v>0</v>
      </c>
      <c r="N98" s="195">
        <v>0</v>
      </c>
      <c r="O98" s="196">
        <v>0</v>
      </c>
      <c r="P98" s="197">
        <v>0</v>
      </c>
      <c r="S98" s="2"/>
    </row>
    <row r="99" spans="1:19" ht="16.350000000000001" customHeight="1" thickTop="1" x14ac:dyDescent="0.3">
      <c r="A99" s="125" t="s">
        <v>27</v>
      </c>
      <c r="B99" s="101" t="s">
        <v>26</v>
      </c>
      <c r="C99" s="185">
        <v>46</v>
      </c>
      <c r="D99" s="185">
        <v>25</v>
      </c>
      <c r="E99" s="185">
        <v>33</v>
      </c>
      <c r="F99" s="186">
        <v>17</v>
      </c>
      <c r="G99" s="206">
        <v>8</v>
      </c>
      <c r="H99" s="208">
        <v>4</v>
      </c>
      <c r="I99" s="131"/>
      <c r="J99" s="198">
        <v>0</v>
      </c>
      <c r="K99" s="199">
        <v>0</v>
      </c>
      <c r="L99" s="199">
        <v>0</v>
      </c>
      <c r="M99" s="199">
        <v>0</v>
      </c>
      <c r="N99" s="199">
        <v>0</v>
      </c>
      <c r="O99" s="199">
        <v>0</v>
      </c>
      <c r="P99" s="200">
        <v>4</v>
      </c>
      <c r="R99" s="20">
        <f>SUM(J99:P99)</f>
        <v>4</v>
      </c>
      <c r="S99" s="2" t="str">
        <f>IF(H99=R99,"OK","NG")</f>
        <v>OK</v>
      </c>
    </row>
    <row r="100" spans="1:19" ht="16.350000000000001" customHeight="1" thickBot="1" x14ac:dyDescent="0.35">
      <c r="A100" s="109"/>
      <c r="B100" s="110" t="s">
        <v>28</v>
      </c>
      <c r="C100" s="68">
        <v>3.54</v>
      </c>
      <c r="D100" s="68">
        <v>1.92</v>
      </c>
      <c r="E100" s="68">
        <v>2.54</v>
      </c>
      <c r="F100" s="68">
        <v>1.31</v>
      </c>
      <c r="G100" s="69">
        <v>0.62</v>
      </c>
      <c r="H100" s="209">
        <v>0.31</v>
      </c>
      <c r="I100" s="131"/>
      <c r="J100" s="201">
        <v>0</v>
      </c>
      <c r="K100" s="202">
        <v>0</v>
      </c>
      <c r="L100" s="203">
        <v>0</v>
      </c>
      <c r="M100" s="203">
        <v>0</v>
      </c>
      <c r="N100" s="202">
        <v>0</v>
      </c>
      <c r="O100" s="203">
        <v>0</v>
      </c>
      <c r="P100" s="204">
        <v>0.31</v>
      </c>
      <c r="S100" s="2"/>
    </row>
    <row r="101" spans="1:19" x14ac:dyDescent="0.3">
      <c r="H101" s="184"/>
      <c r="S101" s="2"/>
    </row>
    <row r="102" spans="1:19" s="71" customFormat="1" x14ac:dyDescent="0.3">
      <c r="A102" s="172" t="s">
        <v>79</v>
      </c>
      <c r="R102" s="2"/>
      <c r="S102" s="2"/>
    </row>
    <row r="138" spans="3:3" x14ac:dyDescent="0.3">
      <c r="C138" s="71"/>
    </row>
  </sheetData>
  <mergeCells count="24">
    <mergeCell ref="I48:P48"/>
    <mergeCell ref="Y23:Y24"/>
    <mergeCell ref="Y25:Y26"/>
    <mergeCell ref="Y27:Y28"/>
    <mergeCell ref="Y29:Y30"/>
    <mergeCell ref="Y31:Y32"/>
    <mergeCell ref="Y33:Y34"/>
    <mergeCell ref="Y35:Y36"/>
    <mergeCell ref="Y37:Y38"/>
    <mergeCell ref="Y39:Y40"/>
    <mergeCell ref="Y43:Y44"/>
    <mergeCell ref="A45:O45"/>
    <mergeCell ref="Y21:Y22"/>
    <mergeCell ref="I1:P1"/>
    <mergeCell ref="V1:W1"/>
    <mergeCell ref="Y3:Y4"/>
    <mergeCell ref="Y5:Y6"/>
    <mergeCell ref="Y7:Y8"/>
    <mergeCell ref="Y9:Y10"/>
    <mergeCell ref="Y11:Y12"/>
    <mergeCell ref="Y13:Y14"/>
    <mergeCell ref="Y15:Y16"/>
    <mergeCell ref="Y17:Y18"/>
    <mergeCell ref="Y19:Y20"/>
  </mergeCells>
  <phoneticPr fontId="9"/>
  <printOptions horizontalCentered="1"/>
  <pageMargins left="0.47244094488188981" right="0.27559055118110237" top="0.74803149606299213" bottom="0.55118110236220474" header="0.23622047244094491" footer="0.51181102362204722"/>
  <pageSetup paperSize="9" scale="59" fitToHeight="0" orientation="portrait" r:id="rId1"/>
  <headerFooter alignWithMargins="0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入力シート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横瀬　詩乃舞</dc:creator>
  <cp:lastModifiedBy>新潟県</cp:lastModifiedBy>
  <cp:lastPrinted>2026-04-01T01:32:31Z</cp:lastPrinted>
  <dcterms:created xsi:type="dcterms:W3CDTF">2026-01-28T04:42:28Z</dcterms:created>
  <dcterms:modified xsi:type="dcterms:W3CDTF">2026-04-22T05:56:39Z</dcterms:modified>
</cp:coreProperties>
</file>