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5_県→総務省\02_県ホームページ公表\掲載資料\"/>
    </mc:Choice>
  </mc:AlternateContent>
  <xr:revisionPtr revIDLastSave="0" documentId="13_ncr:1_{FA39F444-4235-4329-ABA0-5F761B827A64}" xr6:coauthVersionLast="47" xr6:coauthVersionMax="47" xr10:uidLastSave="{00000000-0000-0000-0000-000000000000}"/>
  <bookViews>
    <workbookView xWindow="-98" yWindow="-98" windowWidth="20715" windowHeight="13155" tabRatio="90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A78" i="12"/>
  <c r="AA77" i="12"/>
  <c r="AA76" i="12"/>
  <c r="AA75" i="12"/>
  <c r="AA74" i="12"/>
  <c r="AA73" i="12"/>
  <c r="AA72" i="12"/>
  <c r="AA71" i="12"/>
  <c r="AA70" i="12"/>
  <c r="AA69" i="12"/>
  <c r="AA68" i="12"/>
  <c r="AP63" i="12"/>
  <c r="AU63" i="12"/>
  <c r="AF63" i="12"/>
  <c r="AA35" i="12"/>
  <c r="AA34" i="12"/>
  <c r="AA33" i="12"/>
  <c r="AA32" i="12"/>
  <c r="AA31" i="12"/>
  <c r="AA30" i="12"/>
  <c r="AA29" i="12"/>
  <c r="AA28" i="12"/>
  <c r="AP23" i="12"/>
  <c r="V23" i="12"/>
  <c r="AA23" i="12"/>
  <c r="Q23" i="12"/>
  <c r="AA10" i="12"/>
  <c r="AA9" i="12"/>
  <c r="AA8" i="12"/>
  <c r="AA7"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BE36"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l="1"/>
  <c r="U35" i="10" s="1"/>
  <c r="U36" i="10" s="1"/>
  <c r="AM34" i="10"/>
  <c r="AM35" i="10" s="1"/>
  <c r="AM36" i="10" s="1"/>
  <c r="BE34" i="10" l="1"/>
  <c r="BE35" i="10" l="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<sst xmlns="http://schemas.openxmlformats.org/spreadsheetml/2006/main" count="957" uniqueCount="588">
  <si>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</si>
  <si>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</si>
  <si>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</si>
  <si>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</si>
  <si>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</si>
  <si>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</si>
  <si>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</si>
  <si>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</si>
  <si>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</si>
  <si>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</si>
  <si>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</si>
  <si>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</si>
  <si>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</si>
  <si>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</si>
  <si>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</si>
  <si>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</si>
  <si>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</si>
  <si>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</si>
  <si>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</si>
  <si>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</si>
  <si>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</si>
  <si>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</si>
  <si>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</si>
  <si>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</si>
  <si>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</si>
  <si>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</si>
  <si>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</si>
  <si>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</si>
  <si>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</si>
  <si>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</si>
  <si>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</si>
  <si>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</si>
  <si>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</si>
  <si>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</si>
  <si>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</si>
  <si>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</si>
  <si>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</si>
  <si>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</si>
  <si>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</si>
  <si>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</si>
  <si>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</si>
  <si>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</si>
  <si>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</si>
  <si>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</si>
  <si>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</si>
  <si>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</si>
  <si>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</si>
  <si>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</si>
  <si>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</si>
  <si>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</si>
  <si>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</si>
  <si>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</si>
  <si>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</si>
  <si>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</si>
  <si>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</si>
  <si>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</si>
  <si>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</si>
  <si>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</si>
  <si>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</si>
  <si>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</si>
  <si>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</si>
  <si>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</si>
  <si>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</si>
  <si>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</si>
  <si>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</si>
  <si>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</si>
  <si>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</si>
  <si>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</si>
  <si>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</si>
  <si>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</si>
  <si>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</si>
  <si>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</si>
  <si>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</si>
  <si>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</si>
  <si>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</si>
  <si>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</si>
  <si>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</si>
  <si>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</si>
  <si>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</si>
  <si>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</si>
  <si>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</si>
  <si>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</si>
  <si>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</si>
  <si>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</si>
  <si>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</si>
  <si>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</si>
  <si>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</si>
  <si>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</si>
  <si>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</si>
  <si>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</si>
  <si>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</si>
  <si>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</si>
  <si>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</si>
  <si>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</si>
  <si>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</si>
  <si>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</si>
  <si>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</si>
  <si>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</si>
  <si>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</si>
  <si>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</si>
  <si>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</si>
  <si>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</si>
  <si>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</si>
  <si>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</si>
  <si>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</si>
  <si>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</si>
  <si>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</si>
  <si>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</si>
  <si>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</si>
  <si>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</si>
  <si>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</si>
  <si>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</si>
  <si>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</si>
  <si>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</si>
  <si>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</si>
  <si>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</si>
  <si>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</si>
  <si>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</si>
  <si>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</si>
  <si>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</si>
  <si>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</si>
  <si>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</si>
  <si>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</si>
  <si>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</si>
  <si>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</si>
  <si>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</si>
  <si>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</si>
  <si>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</si>
  <si>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</si>
  <si>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</si>
  <si>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</si>
  <si>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</si>
  <si>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</si>
  <si>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</si>
  <si>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</si>
  <si>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</si>
  <si>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</si>
  <si>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</si>
  <si>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</si>
  <si>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</si>
  <si>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</si>
  <si>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</si>
  <si>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</si>
  <si>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</si>
  <si>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</si>
  <si>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</si>
  <si>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</si>
  <si>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</si>
  <si>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</si>
  <si>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</si>
  <si>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</si>
  <si>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</si>
  <si>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</si>
  <si>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</si>
  <si>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</si>
  <si>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</si>
  <si>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</si>
  <si>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</si>
  <si>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</si>
  <si>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</si>
  <si>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</si>
  <si>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</si>
  <si>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</si>
  <si>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</si>
  <si>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</si>
  <si>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</si>
  <si>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</si>
  <si>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</si>
  <si>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</si>
  <si>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</si>
  <si>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</si>
  <si>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</si>
  <si>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</si>
  <si>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</si>
  <si>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</si>
  <si>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</si>
  <si>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</si>
  <si>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</si>
  <si>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</si>
  <si>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</si>
  <si>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</si>
  <si>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</si>
  <si>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</si>
  <si>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</si>
  <si>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</si>
  <si>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</si>
  <si>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</si>
  <si>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</si>
  <si>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</si>
  <si>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</si>
  <si>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</si>
  <si>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</si>
  <si>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</si>
  <si>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</si>
  <si>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</si>
  <si>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</si>
  <si>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</si>
  <si>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</si>
  <si>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</si>
  <si>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</si>
  <si>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</si>
  <si>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</si>
  <si>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</si>
  <si>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新潟県新潟市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</si>
  <si>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</si>
  <si>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</si>
  <si>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</si>
  <si>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</si>
  <si>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</si>
  <si>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</si>
  <si>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</si>
  <si>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</si>
  <si>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</si>
  <si>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</si>
  <si>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</si>
  <si>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</si>
  <si>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</si>
  <si>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</si>
  <si>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</si>
  <si>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</si>
  <si>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</si>
  <si>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</si>
  <si>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</si>
  <si>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</si>
  <si>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</si>
  <si>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</si>
  <si>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</si>
  <si>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</si>
  <si>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</si>
  <si>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</si>
  <si>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</si>
  <si>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</si>
  <si>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</si>
  <si>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</si>
  <si>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</si>
  <si>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</si>
  <si>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</si>
  <si>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</si>
  <si>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</si>
  <si>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</si>
  <si>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</si>
  <si>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</si>
  <si>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</si>
  <si>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</si>
  <si>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</si>
  <si>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</si>
  <si>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</si>
  <si>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</si>
  <si>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</si>
  <si>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</si>
  <si>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</si>
  <si>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</si>
  <si>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</si>
  <si>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</si>
  <si>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</si>
  <si>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</si>
  <si>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</si>
  <si>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</si>
  <si>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</si>
  <si>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</si>
  <si>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</si>
  <si>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</si>
  <si>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</si>
  <si>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</si>
  <si>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</si>
  <si>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</si>
  <si>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</si>
  <si>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</si>
  <si>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</si>
  <si>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</si>
  <si>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</si>
  <si>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</si>
  <si>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</si>
  <si>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</si>
  <si>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</si>
  <si>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</si>
  <si>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</si>
  <si>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</si>
  <si>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</si>
  <si>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</si>
  <si>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</si>
  <si>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</si>
  <si>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</si>
  <si>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</si>
  <si>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</si>
  <si>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</si>
  <si>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</si>
  <si>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</si>
  <si>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</si>
  <si>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</si>
  <si>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</si>
  <si>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</si>
  <si>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</si>
  <si>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</si>
  <si>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</si>
  <si>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</si>
  <si>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</si>
  <si>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</si>
  <si>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</si>
  <si>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</si>
  <si>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</si>
  <si>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</si>
  <si>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</si>
  <si>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</si>
  <si>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</si>
  <si>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</si>
  <si>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</si>
  <si>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</si>
  <si>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</si>
  <si>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</si>
  <si>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</si>
  <si>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</si>
  <si>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</si>
  <si>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</si>
  <si>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</si>
  <si>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</si>
  <si>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</si>
  <si>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</si>
  <si>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</si>
  <si>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</si>
  <si>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</si>
  <si>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</si>
  <si>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</si>
  <si>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</si>
  <si>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</si>
  <si>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</si>
  <si>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</si>
  <si>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</si>
  <si>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</si>
  <si>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</si>
  <si>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</si>
  <si>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</si>
  <si>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</si>
  <si>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</si>
  <si>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</si>
  <si>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</si>
  <si>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</si>
  <si>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</si>
  <si>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</si>
  <si>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</si>
  <si>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</si>
  <si>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</si>
  <si>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</si>
  <si>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</si>
  <si>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</si>
  <si>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</si>
  <si>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</si>
  <si>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</si>
  <si>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</si>
  <si>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</si>
  <si>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</si>
  <si>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</si>
  <si>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</si>
  <si>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</si>
  <si>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新潟県新潟市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</si>
  <si>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</si>
  <si>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</si>
  <si>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</si>
  <si>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</si>
  <si>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</si>
  <si>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</si>
  <si>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</si>
  <si>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</si>
  <si>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</si>
  <si>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</si>
  <si>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</si>
  <si>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</si>
  <si>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</si>
  <si>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</si>
  <si>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</si>
  <si>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</si>
  <si>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</si>
  <si>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</si>
  <si>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</si>
  <si>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</si>
  <si>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</si>
  <si>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</si>
  <si>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</si>
  <si>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</si>
  <si>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</si>
  <si>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</si>
  <si>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</si>
  <si>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</si>
  <si>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</si>
  <si>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</si>
  <si>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</si>
  <si>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</si>
  <si>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</si>
  <si>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</si>
  <si>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</si>
  <si>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</si>
  <si>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</si>
  <si>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病院事業会計</t>
    <phoneticPr fontId="5"/>
  </si>
  <si>
    <t>下水道事業会計</t>
    <phoneticPr fontId="5"/>
  </si>
  <si>
    <t>中央卸売市場事業会計</t>
    <phoneticPr fontId="5"/>
  </si>
  <si>
    <t>法非適用企業</t>
    <phoneticPr fontId="5"/>
  </si>
  <si>
    <t>と畜場事業会計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</si>
  <si>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</si>
  <si>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</si>
  <si>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</si>
  <si>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</si>
  <si>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</si>
  <si>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</si>
  <si>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</si>
  <si>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</si>
  <si>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</si>
  <si>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</si>
  <si>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</si>
  <si>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</si>
  <si>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</si>
  <si>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</si>
  <si>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</si>
  <si>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</si>
  <si>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</si>
  <si>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</si>
  <si>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</si>
  <si>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</si>
  <si>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</si>
  <si>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</si>
  <si>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</si>
  <si>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</si>
  <si>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</si>
  <si>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</si>
  <si>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</si>
  <si>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</si>
  <si>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</si>
  <si>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</si>
  <si>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</si>
  <si>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</si>
  <si>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</si>
  <si>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</si>
  <si>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</si>
  <si>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</si>
  <si>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</si>
  <si>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</si>
  <si>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</si>
  <si>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</si>
  <si>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</si>
  <si>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</si>
  <si>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</si>
  <si>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</si>
  <si>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</si>
  <si>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</si>
  <si>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</si>
  <si>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</si>
  <si>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</si>
  <si>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</si>
  <si>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</si>
  <si>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</si>
  <si>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</si>
  <si>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</si>
  <si>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</si>
  <si>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</si>
  <si>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</si>
  <si>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</si>
  <si>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</si>
  <si>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</si>
  <si>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</si>
  <si>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</si>
  <si>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</si>
  <si>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</si>
  <si>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</si>
  <si>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</si>
  <si>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</si>
  <si>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</si>
  <si>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</si>
  <si>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</si>
  <si>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</si>
  <si>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</si>
  <si>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</si>
  <si>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</si>
  <si>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</si>
  <si>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</si>
  <si>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</si>
  <si>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</si>
  <si>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</si>
  <si>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</si>
  <si>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</si>
  <si>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</si>
  <si>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</si>
  <si>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</si>
  <si>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</si>
  <si>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</si>
  <si>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</si>
  <si>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</si>
  <si>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</si>
  <si>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</si>
  <si>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</si>
  <si>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</si>
  <si>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</si>
  <si>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</si>
  <si>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</si>
  <si>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</si>
  <si>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</si>
  <si>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</si>
  <si>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</si>
  <si>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</si>
  <si>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</si>
  <si>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</si>
  <si>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</si>
  <si>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</si>
  <si>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</si>
  <si>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</si>
  <si>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</si>
  <si>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</si>
  <si>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</si>
  <si>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</si>
  <si>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</si>
  <si>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</si>
  <si>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</si>
  <si>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</si>
  <si>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</si>
  <si>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</si>
  <si>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</si>
  <si>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</si>
  <si>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</si>
  <si>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</si>
  <si>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</si>
  <si>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</si>
  <si>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</si>
  <si>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</si>
  <si>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</si>
  <si>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</si>
  <si>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</si>
  <si>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</si>
  <si>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</si>
  <si>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</si>
  <si>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</si>
  <si>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</si>
  <si>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</si>
  <si>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</si>
  <si>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</si>
  <si>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0.60</t>
  </si>
  <si>
    <t>▲ 0.65</t>
  </si>
  <si>
    <t>▲ 2.09</t>
  </si>
  <si>
    <t>病院事業会計</t>
  </si>
  <si>
    <t>一般会計</t>
  </si>
  <si>
    <t>水道事業会計</t>
  </si>
  <si>
    <t>下水道事業会計</t>
  </si>
  <si>
    <t>介護保険事業会計</t>
  </si>
  <si>
    <t>母子父子寡婦福祉資金貸付事業会計</t>
  </si>
  <si>
    <t>国民健康保険事業会計</t>
  </si>
  <si>
    <t>後期高齢者医療事業会計</t>
  </si>
  <si>
    <t>その他会計（赤字）</t>
  </si>
  <si>
    <t>その他会計（黒字）</t>
  </si>
  <si>
    <t>R02</t>
    <phoneticPr fontId="5"/>
  </si>
  <si>
    <t>R03</t>
    <phoneticPr fontId="5"/>
  </si>
  <si>
    <t>R04</t>
    <phoneticPr fontId="5"/>
  </si>
  <si>
    <t>R05</t>
    <phoneticPr fontId="5"/>
  </si>
  <si>
    <t>R06</t>
    <phoneticPr fontId="5"/>
  </si>
  <si>
    <t>新潟市土地開発公社</t>
    <rPh sb="0" eb="9">
      <t>ニイガタシトチカイハツコウシャ</t>
    </rPh>
    <phoneticPr fontId="2"/>
  </si>
  <si>
    <t>公益財団法人新潟市国際交流協会</t>
    <rPh sb="0" eb="2">
      <t>コウエキ</t>
    </rPh>
    <rPh sb="2" eb="4">
      <t>ザイダン</t>
    </rPh>
    <rPh sb="4" eb="6">
      <t>ホウジン</t>
    </rPh>
    <rPh sb="6" eb="9">
      <t>ニイガタシ</t>
    </rPh>
    <rPh sb="9" eb="11">
      <t>コクサイ</t>
    </rPh>
    <rPh sb="11" eb="13">
      <t>コウリュウ</t>
    </rPh>
    <rPh sb="13" eb="15">
      <t>キョウカイ</t>
    </rPh>
    <phoneticPr fontId="2"/>
  </si>
  <si>
    <t>公益財団法人新潟市海洋河川文化財団</t>
    <rPh sb="0" eb="2">
      <t>コウエキ</t>
    </rPh>
    <phoneticPr fontId="2"/>
  </si>
  <si>
    <t>公益財団法人新潟市スポーツ協会</t>
  </si>
  <si>
    <t>公益財団法人新潟水道サービス</t>
    <rPh sb="0" eb="2">
      <t>コウエキ</t>
    </rPh>
    <phoneticPr fontId="2"/>
  </si>
  <si>
    <t>新潟市南区農業振興公社</t>
  </si>
  <si>
    <t>株式会社新潟市環境事業公社</t>
  </si>
  <si>
    <t>新潟地下開発株式会社</t>
  </si>
  <si>
    <t>株式会社エフエム新津</t>
  </si>
  <si>
    <t>株式会社まちづくり豊栄</t>
  </si>
  <si>
    <t>公益財団法人新潟市芸術文化振興財団</t>
    <rPh sb="0" eb="2">
      <t>コウエキ</t>
    </rPh>
    <rPh sb="2" eb="4">
      <t>ザイダン</t>
    </rPh>
    <rPh sb="4" eb="6">
      <t>ホウジン</t>
    </rPh>
    <rPh sb="6" eb="9">
      <t>ニイガタシ</t>
    </rPh>
    <rPh sb="9" eb="11">
      <t>ゲイジュツ</t>
    </rPh>
    <rPh sb="11" eb="13">
      <t>ブンカ</t>
    </rPh>
    <rPh sb="13" eb="15">
      <t>シンコウ</t>
    </rPh>
    <rPh sb="15" eb="17">
      <t>ザイダン</t>
    </rPh>
    <phoneticPr fontId="5"/>
  </si>
  <si>
    <t>公益財団法人會津八一記念館</t>
    <rPh sb="0" eb="2">
      <t>コウエキ</t>
    </rPh>
    <rPh sb="2" eb="4">
      <t>ザイダン</t>
    </rPh>
    <rPh sb="4" eb="6">
      <t>ホウジン</t>
    </rPh>
    <rPh sb="6" eb="8">
      <t>アイヅ</t>
    </rPh>
    <rPh sb="8" eb="10">
      <t>ヤイチ</t>
    </rPh>
    <rPh sb="10" eb="12">
      <t>キネン</t>
    </rPh>
    <rPh sb="12" eb="13">
      <t>カン</t>
    </rPh>
    <phoneticPr fontId="5"/>
  </si>
  <si>
    <t>公益財団法人新潟市産業振興財団</t>
    <rPh sb="0" eb="2">
      <t>コウエキ</t>
    </rPh>
    <rPh sb="2" eb="4">
      <t>ザイダン</t>
    </rPh>
    <rPh sb="4" eb="6">
      <t>ホウジン</t>
    </rPh>
    <rPh sb="6" eb="9">
      <t>ニイガタシ</t>
    </rPh>
    <rPh sb="9" eb="11">
      <t>サンギョウ</t>
    </rPh>
    <rPh sb="11" eb="13">
      <t>シンコウ</t>
    </rPh>
    <rPh sb="13" eb="15">
      <t>ザイダン</t>
    </rPh>
    <phoneticPr fontId="5"/>
  </si>
  <si>
    <t>公益財団法人新潟観光コンベンション協会</t>
    <rPh sb="0" eb="2">
      <t>コウエキ</t>
    </rPh>
    <rPh sb="2" eb="4">
      <t>ザイダン</t>
    </rPh>
    <rPh sb="4" eb="6">
      <t>ホウジン</t>
    </rPh>
    <rPh sb="6" eb="8">
      <t>ニイガタ</t>
    </rPh>
    <rPh sb="8" eb="10">
      <t>カンコウ</t>
    </rPh>
    <rPh sb="17" eb="19">
      <t>キョウカイ</t>
    </rPh>
    <phoneticPr fontId="5"/>
  </si>
  <si>
    <t>公益財団法人新潟市勤労者福祉サービスセンター</t>
    <rPh sb="0" eb="2">
      <t>コウエキ</t>
    </rPh>
    <rPh sb="2" eb="4">
      <t>ザイダン</t>
    </rPh>
    <rPh sb="4" eb="6">
      <t>ホウジン</t>
    </rPh>
    <rPh sb="6" eb="9">
      <t>ニイガタシ</t>
    </rPh>
    <rPh sb="9" eb="12">
      <t>キンロウシャ</t>
    </rPh>
    <rPh sb="12" eb="14">
      <t>フクシ</t>
    </rPh>
    <phoneticPr fontId="5"/>
  </si>
  <si>
    <t>公益財団法人新潟ミートプラント</t>
    <rPh sb="0" eb="2">
      <t>コウエキ</t>
    </rPh>
    <rPh sb="2" eb="4">
      <t>ザイダン</t>
    </rPh>
    <rPh sb="4" eb="6">
      <t>ホウジン</t>
    </rPh>
    <rPh sb="6" eb="8">
      <t>ニイガタ</t>
    </rPh>
    <phoneticPr fontId="5"/>
  </si>
  <si>
    <t>公債管理事業会計</t>
  </si>
  <si>
    <t>母子父子寡婦福祉資金貸付事業会計</t>
    <rPh sb="2" eb="4">
      <t>フシ</t>
    </rPh>
    <phoneticPr fontId="32"/>
  </si>
  <si>
    <t>土地取得事業会計</t>
    <rPh sb="0" eb="4">
      <t>トチシュトク</t>
    </rPh>
    <rPh sb="4" eb="6">
      <t>ジギョウ</t>
    </rPh>
    <rPh sb="6" eb="8">
      <t>カイケイ</t>
    </rPh>
    <phoneticPr fontId="2"/>
  </si>
  <si>
    <t>-</t>
    <phoneticPr fontId="2"/>
  </si>
  <si>
    <t>さくら福祉保健事務組合（一般会計分）</t>
    <rPh sb="3" eb="5">
      <t>フクシ</t>
    </rPh>
    <rPh sb="5" eb="7">
      <t>ホケン</t>
    </rPh>
    <rPh sb="7" eb="9">
      <t>ジム</t>
    </rPh>
    <rPh sb="9" eb="11">
      <t>クミアイ</t>
    </rPh>
    <rPh sb="12" eb="14">
      <t>イッパン</t>
    </rPh>
    <rPh sb="14" eb="16">
      <t>カイケイ</t>
    </rPh>
    <rPh sb="16" eb="17">
      <t>ブン</t>
    </rPh>
    <phoneticPr fontId="32"/>
  </si>
  <si>
    <t>さくら福祉保健事務組合（病院分）</t>
    <rPh sb="3" eb="5">
      <t>フクシ</t>
    </rPh>
    <rPh sb="5" eb="7">
      <t>ホケン</t>
    </rPh>
    <rPh sb="7" eb="9">
      <t>ジム</t>
    </rPh>
    <rPh sb="9" eb="11">
      <t>クミアイ</t>
    </rPh>
    <rPh sb="12" eb="14">
      <t>ビョウイン</t>
    </rPh>
    <rPh sb="14" eb="15">
      <t>ブン</t>
    </rPh>
    <phoneticPr fontId="32"/>
  </si>
  <si>
    <t>法適用企業</t>
    <rPh sb="0" eb="1">
      <t>ホウ</t>
    </rPh>
    <rPh sb="1" eb="3">
      <t>テキヨウ</t>
    </rPh>
    <rPh sb="3" eb="5">
      <t>キギョウ</t>
    </rPh>
    <phoneticPr fontId="2"/>
  </si>
  <si>
    <t>下越障害福祉事務組合</t>
    <rPh sb="0" eb="1">
      <t>カ</t>
    </rPh>
    <rPh sb="1" eb="2">
      <t>エツ</t>
    </rPh>
    <rPh sb="2" eb="4">
      <t>ショウガイ</t>
    </rPh>
    <rPh sb="4" eb="6">
      <t>フクシ</t>
    </rPh>
    <rPh sb="6" eb="8">
      <t>ジム</t>
    </rPh>
    <rPh sb="8" eb="10">
      <t>クミアイ</t>
    </rPh>
    <phoneticPr fontId="32"/>
  </si>
  <si>
    <t>新潟県中東福祉事務組合</t>
    <rPh sb="0" eb="3">
      <t>ニイガタケン</t>
    </rPh>
    <rPh sb="3" eb="5">
      <t>チュウトウ</t>
    </rPh>
    <rPh sb="5" eb="7">
      <t>フクシ</t>
    </rPh>
    <rPh sb="7" eb="9">
      <t>ジム</t>
    </rPh>
    <rPh sb="9" eb="11">
      <t>クミアイ</t>
    </rPh>
    <phoneticPr fontId="32"/>
  </si>
  <si>
    <t>西蒲原福祉事務組合（一般・急患分）</t>
    <rPh sb="0" eb="3">
      <t>ニシカンバラ</t>
    </rPh>
    <rPh sb="3" eb="5">
      <t>フクシ</t>
    </rPh>
    <rPh sb="5" eb="7">
      <t>ジム</t>
    </rPh>
    <rPh sb="7" eb="9">
      <t>クミアイ</t>
    </rPh>
    <rPh sb="10" eb="12">
      <t>イッパン</t>
    </rPh>
    <rPh sb="13" eb="15">
      <t>キュウカン</t>
    </rPh>
    <rPh sb="15" eb="16">
      <t>ブン</t>
    </rPh>
    <phoneticPr fontId="32"/>
  </si>
  <si>
    <t>三条・燕・西蒲・南蒲広域養護老人ホーム施設組合</t>
    <rPh sb="0" eb="2">
      <t>サンジョウ</t>
    </rPh>
    <rPh sb="3" eb="4">
      <t>ツバメ</t>
    </rPh>
    <rPh sb="5" eb="6">
      <t>ニシ</t>
    </rPh>
    <rPh sb="6" eb="7">
      <t>ガマ</t>
    </rPh>
    <rPh sb="8" eb="9">
      <t>ミナミ</t>
    </rPh>
    <rPh sb="9" eb="10">
      <t>ガマ</t>
    </rPh>
    <rPh sb="10" eb="12">
      <t>コウイキ</t>
    </rPh>
    <rPh sb="12" eb="14">
      <t>ヨウゴ</t>
    </rPh>
    <rPh sb="14" eb="16">
      <t>ロウジン</t>
    </rPh>
    <rPh sb="19" eb="21">
      <t>シセツ</t>
    </rPh>
    <rPh sb="21" eb="23">
      <t>クミアイ</t>
    </rPh>
    <phoneticPr fontId="32"/>
  </si>
  <si>
    <t>豊栄郷清掃施設処理組合</t>
    <rPh sb="0" eb="2">
      <t>トヨサカ</t>
    </rPh>
    <rPh sb="2" eb="3">
      <t>ゴウ</t>
    </rPh>
    <rPh sb="3" eb="5">
      <t>セイソウ</t>
    </rPh>
    <rPh sb="5" eb="7">
      <t>シセツ</t>
    </rPh>
    <rPh sb="7" eb="9">
      <t>ショリ</t>
    </rPh>
    <rPh sb="9" eb="11">
      <t>クミアイ</t>
    </rPh>
    <phoneticPr fontId="32"/>
  </si>
  <si>
    <t>新潟県後期高齢者医療広域連合（一般会計）</t>
    <phoneticPr fontId="2"/>
  </si>
  <si>
    <t>新潟県後期高齢者医療広域連合（後期高齢会計）</t>
    <phoneticPr fontId="32"/>
  </si>
  <si>
    <t>新潟県市町村総合事務組合（全体分）</t>
    <phoneticPr fontId="2"/>
  </si>
  <si>
    <t>新潟東港地域水道用水供給企業団</t>
    <phoneticPr fontId="2"/>
  </si>
  <si>
    <t>法適用企業</t>
    <phoneticPr fontId="2"/>
  </si>
  <si>
    <t>都市整備基金</t>
    <rPh sb="0" eb="2">
      <t>トシ</t>
    </rPh>
    <rPh sb="2" eb="4">
      <t>セイビ</t>
    </rPh>
    <rPh sb="4" eb="6">
      <t>キキン</t>
    </rPh>
    <phoneticPr fontId="5"/>
  </si>
  <si>
    <t>森林環境譲与税活用基金</t>
    <rPh sb="0" eb="2">
      <t>シンリン</t>
    </rPh>
    <rPh sb="2" eb="4">
      <t>カンキョウ</t>
    </rPh>
    <rPh sb="4" eb="6">
      <t>ジョウヨ</t>
    </rPh>
    <rPh sb="6" eb="7">
      <t>ゼイ</t>
    </rPh>
    <rPh sb="7" eb="9">
      <t>カツヨウ</t>
    </rPh>
    <rPh sb="9" eb="11">
      <t>キキン</t>
    </rPh>
    <phoneticPr fontId="5"/>
  </si>
  <si>
    <t>再生可能エネルギー等導入推進基金</t>
    <rPh sb="0" eb="2">
      <t>サイセイ</t>
    </rPh>
    <rPh sb="2" eb="4">
      <t>カノウ</t>
    </rPh>
    <rPh sb="9" eb="10">
      <t>ナド</t>
    </rPh>
    <rPh sb="10" eb="12">
      <t>ドウニュウ</t>
    </rPh>
    <rPh sb="12" eb="14">
      <t>スイシン</t>
    </rPh>
    <rPh sb="14" eb="16">
      <t>キキン</t>
    </rPh>
    <phoneticPr fontId="5"/>
  </si>
  <si>
    <t>農業成長産業化基金</t>
    <rPh sb="0" eb="2">
      <t>ノウギョウ</t>
    </rPh>
    <rPh sb="2" eb="4">
      <t>セイチョウ</t>
    </rPh>
    <rPh sb="4" eb="7">
      <t>サンギョウカ</t>
    </rPh>
    <rPh sb="7" eb="9">
      <t>キキン</t>
    </rPh>
    <phoneticPr fontId="5"/>
  </si>
  <si>
    <t>福島潟自然文化基金</t>
    <rPh sb="0" eb="2">
      <t>フクシマ</t>
    </rPh>
    <rPh sb="2" eb="3">
      <t>ガタ</t>
    </rPh>
    <rPh sb="3" eb="5">
      <t>シゼン</t>
    </rPh>
    <rPh sb="5" eb="7">
      <t>ブンカ</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</si>
</sst>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7F9A-487D-90AC-CE205CEA23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59492</c:v>
                </c:pt>
                <c:pt idx="1">
                  <c:v>56709</c:v>
                </c:pt>
                <c:pt idx="2">
                  <c:v>55062</c:v>
                </c:pt>
                <c:pt idx="3">
                  <c:v>58788</c:v>
                </c:pt>
                <c:pt idx="4">
                  <c:v>72760</c:v>
                </c:pt>
              </c:numCache>
            </c:numRef>
          </c:val>
          <c:smooth val="0"/>
          <c:extLst>
            <c:ext xmlns:c16="http://schemas.microsoft.com/office/drawing/2014/chart" uri="{C3380CC4-5D6E-409C-BE32-E72D297353CC}">
              <c16:uniqueId val="{00000001-7F9A-487D-90AC-CE205CEA23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1.53</c:v>
                </c:pt>
                <c:pt idx="1">
                  <c:v>3.1</c:v>
                </c:pt>
                <c:pt idx="2">
                  <c:v>2.7</c:v>
                </c:pt>
                <c:pt idx="3">
                  <c:v>2.17</c:v>
                </c:pt>
                <c:pt idx="4">
                  <c:v>2.77</c:v>
                </c:pt>
              </c:numCache>
            </c:numRef>
          </c:val>
          <c:extLst>
            <c:ext xmlns:c16="http://schemas.microsoft.com/office/drawing/2014/chart" uri="{C3380CC4-5D6E-409C-BE32-E72D297353CC}">
              <c16:uniqueId val="{00000000-E434-4DDA-A481-C054336272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1.49</c:v>
                </c:pt>
                <c:pt idx="1">
                  <c:v>3.79</c:v>
                </c:pt>
                <c:pt idx="2">
                  <c:v>3.7</c:v>
                </c:pt>
                <c:pt idx="3">
                  <c:v>2.0699999999999998</c:v>
                </c:pt>
                <c:pt idx="4">
                  <c:v>2.0499999999999998</c:v>
                </c:pt>
              </c:numCache>
            </c:numRef>
          </c:val>
          <c:extLst>
            <c:ext xmlns:c16="http://schemas.microsoft.com/office/drawing/2014/chart" uri="{C3380CC4-5D6E-409C-BE32-E72D297353CC}">
              <c16:uniqueId val="{00000001-E434-4DDA-A481-C054336272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c:v>
                </c:pt>
                <c:pt idx="1">
                  <c:v>3.99</c:v>
                </c:pt>
                <c:pt idx="2">
                  <c:v>-0.65</c:v>
                </c:pt>
                <c:pt idx="3">
                  <c:v>-2.09</c:v>
                </c:pt>
                <c:pt idx="4">
                  <c:v>0.65</c:v>
                </c:pt>
              </c:numCache>
            </c:numRef>
          </c:val>
          <c:smooth val="0"/>
          <c:extLst>
            <c:ext xmlns:c16="http://schemas.microsoft.com/office/drawing/2014/chart" uri="{C3380CC4-5D6E-409C-BE32-E72D297353CC}">
              <c16:uniqueId val="{00000002-E434-4DDA-A481-C054336272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E32-4C06-8D9F-24CF5EA519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32-4C06-8D9F-24CF5EA5192C}"/>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0.1</c:v>
                </c:pt>
                <c:pt idx="8">
                  <c:v>#N/A</c:v>
                </c:pt>
                <c:pt idx="9">
                  <c:v>0</c:v>
                </c:pt>
              </c:numCache>
            </c:numRef>
          </c:val>
          <c:extLst>
            <c:ext xmlns:c16="http://schemas.microsoft.com/office/drawing/2014/chart" uri="{C3380CC4-5D6E-409C-BE32-E72D297353CC}">
              <c16:uniqueId val="{00000002-3E32-4C06-8D9F-24CF5EA5192C}"/>
            </c:ext>
          </c:extLst>
        </c:ser>
        <c:ser>
          <c:idx val="3"/>
          <c:order val="3"/>
          <c:tx>
            <c:strRef>
              <c:f>データシート!$A$30</c:f>
              <c:strCache>
                <c:ptCount val="1"/>
                <c:pt idx="0">
                  <c:v>国民健康保険事業会計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0.16</c:v>
                </c:pt>
                <c:pt idx="2">
                  <c:v>#N/A</c:v>
                </c:pt>
                <c:pt idx="3">
                  <c:v>0.2</c:v>
                </c:pt>
                <c:pt idx="4">
                  <c:v>#N/A</c:v>
                </c:pt>
                <c:pt idx="5">
                  <c:v>0.08</c:v>
                </c:pt>
                <c:pt idx="6">
                  <c:v>#N/A</c:v>
                </c:pt>
                <c:pt idx="7">
                  <c:v>0.19</c:v>
                </c:pt>
                <c:pt idx="8">
                  <c:v>#N/A</c:v>
                </c:pt>
                <c:pt idx="9">
                  <c:v>0.17</c:v>
                </c:pt>
              </c:numCache>
            </c:numRef>
          </c:val>
          <c:extLst>
            <c:ext xmlns:c16="http://schemas.microsoft.com/office/drawing/2014/chart" uri="{C3380CC4-5D6E-409C-BE32-E72D297353CC}">
              <c16:uniqueId val="{00000003-3E32-4C06-8D9F-24CF5EA5192C}"/>
            </c:ext>
          </c:extLst>
        </c:ser>
        <c:ser>
          <c:idx val="4"/>
          <c:order val="4"/>
          <c:tx>
            <c:strRef>
              <c:f>データシート!$A$31</c:f>
              <c:strCache>
                <c:ptCount val="1"/>
                <c:pt idx="0">
                  <c:v>母子父子寡婦福祉資金貸付事業会計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0.24</c:v>
                </c:pt>
                <c:pt idx="2">
                  <c:v>#N/A</c:v>
                </c:pt>
                <c:pt idx="3">
                  <c:v>0.27</c:v>
                </c:pt>
                <c:pt idx="4">
                  <c:v>#N/A</c:v>
                </c:pt>
                <c:pt idx="5">
                  <c:v>0.31</c:v>
                </c:pt>
                <c:pt idx="6">
                  <c:v>#N/A</c:v>
                </c:pt>
                <c:pt idx="7">
                  <c:v>0.27</c:v>
                </c:pt>
                <c:pt idx="8">
                  <c:v>#N/A</c:v>
                </c:pt>
                <c:pt idx="9">
                  <c:v>0.19</c:v>
                </c:pt>
              </c:numCache>
            </c:numRef>
          </c:val>
          <c:extLst>
            <c:ext xmlns:c16="http://schemas.microsoft.com/office/drawing/2014/chart" uri="{C3380CC4-5D6E-409C-BE32-E72D297353CC}">
              <c16:uniqueId val="{00000004-3E32-4C06-8D9F-24CF5EA5192C}"/>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0.56999999999999995</c:v>
                </c:pt>
                <c:pt idx="4">
                  <c:v>#N/A</c:v>
                </c:pt>
                <c:pt idx="5">
                  <c:v>1.08</c:v>
                </c:pt>
                <c:pt idx="6">
                  <c:v>#N/A</c:v>
                </c:pt>
                <c:pt idx="7">
                  <c:v>0.7</c:v>
                </c:pt>
                <c:pt idx="8">
                  <c:v>#N/A</c:v>
                </c:pt>
                <c:pt idx="9">
                  <c:v>0.27</c:v>
                </c:pt>
              </c:numCache>
            </c:numRef>
          </c:val>
          <c:extLst>
            <c:ext xmlns:c16="http://schemas.microsoft.com/office/drawing/2014/chart" uri="{C3380CC4-5D6E-409C-BE32-E72D297353CC}">
              <c16:uniqueId val="{00000005-3E32-4C06-8D9F-24CF5EA5192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0.63</c:v>
                </c:pt>
                <c:pt idx="2">
                  <c:v>#N/A</c:v>
                </c:pt>
                <c:pt idx="3">
                  <c:v>0.8</c:v>
                </c:pt>
                <c:pt idx="4">
                  <c:v>#N/A</c:v>
                </c:pt>
                <c:pt idx="5">
                  <c:v>0.41</c:v>
                </c:pt>
                <c:pt idx="6">
                  <c:v>#N/A</c:v>
                </c:pt>
                <c:pt idx="7">
                  <c:v>0.42</c:v>
                </c:pt>
                <c:pt idx="8">
                  <c:v>#N/A</c:v>
                </c:pt>
                <c:pt idx="9">
                  <c:v>0.68</c:v>
                </c:pt>
              </c:numCache>
            </c:numRef>
          </c:val>
          <c:extLst>
            <c:ext xmlns:c16="http://schemas.microsoft.com/office/drawing/2014/chart" uri="{C3380CC4-5D6E-409C-BE32-E72D297353CC}">
              <c16:uniqueId val="{00000006-3E32-4C06-8D9F-24CF5EA5192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3.03</c:v>
                </c:pt>
                <c:pt idx="2">
                  <c:v>#N/A</c:v>
                </c:pt>
                <c:pt idx="3">
                  <c:v>2.79</c:v>
                </c:pt>
                <c:pt idx="4">
                  <c:v>#N/A</c:v>
                </c:pt>
                <c:pt idx="5">
                  <c:v>2.83</c:v>
                </c:pt>
                <c:pt idx="6">
                  <c:v>#N/A</c:v>
                </c:pt>
                <c:pt idx="7">
                  <c:v>2.0299999999999998</c:v>
                </c:pt>
                <c:pt idx="8">
                  <c:v>#N/A</c:v>
                </c:pt>
                <c:pt idx="9">
                  <c:v>1.97</c:v>
                </c:pt>
              </c:numCache>
            </c:numRef>
          </c:val>
          <c:extLst>
            <c:ext xmlns:c16="http://schemas.microsoft.com/office/drawing/2014/chart" uri="{C3380CC4-5D6E-409C-BE32-E72D297353CC}">
              <c16:uniqueId val="{00000007-3E32-4C06-8D9F-24CF5EA5192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1.28</c:v>
                </c:pt>
                <c:pt idx="2">
                  <c:v>#N/A</c:v>
                </c:pt>
                <c:pt idx="3">
                  <c:v>2.82</c:v>
                </c:pt>
                <c:pt idx="4">
                  <c:v>#N/A</c:v>
                </c:pt>
                <c:pt idx="5">
                  <c:v>2.39</c:v>
                </c:pt>
                <c:pt idx="6">
                  <c:v>#N/A</c:v>
                </c:pt>
                <c:pt idx="7">
                  <c:v>1.89</c:v>
                </c:pt>
                <c:pt idx="8">
                  <c:v>#N/A</c:v>
                </c:pt>
                <c:pt idx="9">
                  <c:v>2.57</c:v>
                </c:pt>
              </c:numCache>
            </c:numRef>
          </c:val>
          <c:extLst>
            <c:ext xmlns:c16="http://schemas.microsoft.com/office/drawing/2014/chart" uri="{C3380CC4-5D6E-409C-BE32-E72D297353CC}">
              <c16:uniqueId val="{00000008-3E32-4C06-8D9F-24CF5EA5192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3.87</c:v>
                </c:pt>
                <c:pt idx="2">
                  <c:v>#N/A</c:v>
                </c:pt>
                <c:pt idx="3">
                  <c:v>3.5</c:v>
                </c:pt>
                <c:pt idx="4">
                  <c:v>#N/A</c:v>
                </c:pt>
                <c:pt idx="5">
                  <c:v>3.6</c:v>
                </c:pt>
                <c:pt idx="6">
                  <c:v>#N/A</c:v>
                </c:pt>
                <c:pt idx="7">
                  <c:v>3.33</c:v>
                </c:pt>
                <c:pt idx="8">
                  <c:v>#N/A</c:v>
                </c:pt>
                <c:pt idx="9">
                  <c:v>2.7</c:v>
                </c:pt>
              </c:numCache>
            </c:numRef>
          </c:val>
          <c:extLst>
            <c:ext xmlns:c16="http://schemas.microsoft.com/office/drawing/2014/chart" uri="{C3380CC4-5D6E-409C-BE32-E72D297353CC}">
              <c16:uniqueId val="{00000009-3E32-4C06-8D9F-24CF5EA519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38924</c:v>
                </c:pt>
                <c:pt idx="5">
                  <c:v>39659</c:v>
                </c:pt>
                <c:pt idx="8">
                  <c:v>39847</c:v>
                </c:pt>
                <c:pt idx="11">
                  <c:v>40235</c:v>
                </c:pt>
                <c:pt idx="14">
                  <c:v>39639</c:v>
                </c:pt>
              </c:numCache>
            </c:numRef>
          </c:val>
          <c:extLst>
            <c:ext xmlns:c16="http://schemas.microsoft.com/office/drawing/2014/chart" uri="{C3380CC4-5D6E-409C-BE32-E72D297353CC}">
              <c16:uniqueId val="{00000000-1782-41DA-B50A-81CC2F65DF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82-41DA-B50A-81CC2F65DF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424</c:v>
                </c:pt>
                <c:pt idx="3">
                  <c:v>321</c:v>
                </c:pt>
                <c:pt idx="6">
                  <c:v>310</c:v>
                </c:pt>
                <c:pt idx="9">
                  <c:v>246</c:v>
                </c:pt>
                <c:pt idx="12">
                  <c:v>150</c:v>
                </c:pt>
              </c:numCache>
            </c:numRef>
          </c:val>
          <c:extLst>
            <c:ext xmlns:c16="http://schemas.microsoft.com/office/drawing/2014/chart" uri="{C3380CC4-5D6E-409C-BE32-E72D297353CC}">
              <c16:uniqueId val="{00000002-1782-41DA-B50A-81CC2F65DF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14</c:v>
                </c:pt>
                <c:pt idx="6">
                  <c:v>15</c:v>
                </c:pt>
                <c:pt idx="9">
                  <c:v>19</c:v>
                </c:pt>
                <c:pt idx="12">
                  <c:v>19</c:v>
                </c:pt>
              </c:numCache>
            </c:numRef>
          </c:val>
          <c:extLst>
            <c:ext xmlns:c16="http://schemas.microsoft.com/office/drawing/2014/chart" uri="{C3380CC4-5D6E-409C-BE32-E72D297353CC}">
              <c16:uniqueId val="{00000003-1782-41DA-B50A-81CC2F65DF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13478</c:v>
                </c:pt>
                <c:pt idx="3">
                  <c:v>13911</c:v>
                </c:pt>
                <c:pt idx="6">
                  <c:v>13941</c:v>
                </c:pt>
                <c:pt idx="9">
                  <c:v>14206</c:v>
                </c:pt>
                <c:pt idx="12">
                  <c:v>13720</c:v>
                </c:pt>
              </c:numCache>
            </c:numRef>
          </c:val>
          <c:extLst>
            <c:ext xmlns:c16="http://schemas.microsoft.com/office/drawing/2014/chart" uri="{C3380CC4-5D6E-409C-BE32-E72D297353CC}">
              <c16:uniqueId val="{00000004-1782-41DA-B50A-81CC2F65DF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7987</c:v>
                </c:pt>
                <c:pt idx="3">
                  <c:v>8029</c:v>
                </c:pt>
                <c:pt idx="6">
                  <c:v>9653</c:v>
                </c:pt>
                <c:pt idx="9">
                  <c:v>9659</c:v>
                </c:pt>
                <c:pt idx="12">
                  <c:v>9480</c:v>
                </c:pt>
              </c:numCache>
            </c:numRef>
          </c:val>
          <c:extLst>
            <c:ext xmlns:c16="http://schemas.microsoft.com/office/drawing/2014/chart" uri="{C3380CC4-5D6E-409C-BE32-E72D297353CC}">
              <c16:uniqueId val="{00000005-1782-41DA-B50A-81CC2F65DF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2128</c:v>
                </c:pt>
                <c:pt idx="3">
                  <c:v>2041</c:v>
                </c:pt>
                <c:pt idx="6">
                  <c:v>2825</c:v>
                </c:pt>
                <c:pt idx="9">
                  <c:v>2232</c:v>
                </c:pt>
                <c:pt idx="12">
                  <c:v>1960</c:v>
                </c:pt>
              </c:numCache>
            </c:numRef>
          </c:val>
          <c:extLst>
            <c:ext xmlns:c16="http://schemas.microsoft.com/office/drawing/2014/chart" uri="{C3380CC4-5D6E-409C-BE32-E72D297353CC}">
              <c16:uniqueId val="{00000006-1782-41DA-B50A-81CC2F65DF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37350</c:v>
                </c:pt>
                <c:pt idx="3">
                  <c:v>38906</c:v>
                </c:pt>
                <c:pt idx="6">
                  <c:v>39337</c:v>
                </c:pt>
                <c:pt idx="9">
                  <c:v>40112</c:v>
                </c:pt>
                <c:pt idx="12">
                  <c:v>39614</c:v>
                </c:pt>
              </c:numCache>
            </c:numRef>
          </c:val>
          <c:extLst>
            <c:ext xmlns:c16="http://schemas.microsoft.com/office/drawing/2014/chart" uri="{C3380CC4-5D6E-409C-BE32-E72D297353CC}">
              <c16:uniqueId val="{00000007-1782-41DA-B50A-81CC2F65DF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22455</c:v>
                </c:pt>
                <c:pt idx="2">
                  <c:v>#N/A</c:v>
                </c:pt>
                <c:pt idx="3">
                  <c:v>#N/A</c:v>
                </c:pt>
                <c:pt idx="4">
                  <c:v>23563</c:v>
                </c:pt>
                <c:pt idx="5">
                  <c:v>#N/A</c:v>
                </c:pt>
                <c:pt idx="6">
                  <c:v>#N/A</c:v>
                </c:pt>
                <c:pt idx="7">
                  <c:v>26234</c:v>
                </c:pt>
                <c:pt idx="8">
                  <c:v>#N/A</c:v>
                </c:pt>
                <c:pt idx="9">
                  <c:v>#N/A</c:v>
                </c:pt>
                <c:pt idx="10">
                  <c:v>26239</c:v>
                </c:pt>
                <c:pt idx="11">
                  <c:v>#N/A</c:v>
                </c:pt>
                <c:pt idx="12">
                  <c:v>#N/A</c:v>
                </c:pt>
                <c:pt idx="13">
                  <c:v>25304</c:v>
                </c:pt>
                <c:pt idx="14">
                  <c:v>#N/A</c:v>
                </c:pt>
              </c:numCache>
            </c:numRef>
          </c:val>
          <c:smooth val="0"/>
          <c:extLst>
            <c:ext xmlns:c16="http://schemas.microsoft.com/office/drawing/2014/chart" uri="{C3380CC4-5D6E-409C-BE32-E72D297353CC}">
              <c16:uniqueId val="{00000008-1782-41DA-B50A-81CC2F65DF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538367</c:v>
                </c:pt>
                <c:pt idx="5">
                  <c:v>540419</c:v>
                </c:pt>
                <c:pt idx="8">
                  <c:v>536042</c:v>
                </c:pt>
                <c:pt idx="11">
                  <c:v>535357</c:v>
                </c:pt>
                <c:pt idx="14">
                  <c:v>527087</c:v>
                </c:pt>
              </c:numCache>
            </c:numRef>
          </c:val>
          <c:extLst>
            <c:ext xmlns:c16="http://schemas.microsoft.com/office/drawing/2014/chart" uri="{C3380CC4-5D6E-409C-BE32-E72D297353CC}">
              <c16:uniqueId val="{00000000-E53C-4422-86B2-DD36E4441A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81469</c:v>
                </c:pt>
                <c:pt idx="5">
                  <c:v>80877</c:v>
                </c:pt>
                <c:pt idx="8">
                  <c:v>79700</c:v>
                </c:pt>
                <c:pt idx="11">
                  <c:v>77188</c:v>
                </c:pt>
                <c:pt idx="14">
                  <c:v>74324</c:v>
                </c:pt>
              </c:numCache>
            </c:numRef>
          </c:val>
          <c:extLst>
            <c:ext xmlns:c16="http://schemas.microsoft.com/office/drawing/2014/chart" uri="{C3380CC4-5D6E-409C-BE32-E72D297353CC}">
              <c16:uniqueId val="{00000001-E53C-4422-86B2-DD36E4441A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32974</c:v>
                </c:pt>
                <c:pt idx="5">
                  <c:v>42557</c:v>
                </c:pt>
                <c:pt idx="8">
                  <c:v>40747</c:v>
                </c:pt>
                <c:pt idx="11">
                  <c:v>41431</c:v>
                </c:pt>
                <c:pt idx="14">
                  <c:v>43907</c:v>
                </c:pt>
              </c:numCache>
            </c:numRef>
          </c:val>
          <c:extLst>
            <c:ext xmlns:c16="http://schemas.microsoft.com/office/drawing/2014/chart" uri="{C3380CC4-5D6E-409C-BE32-E72D297353CC}">
              <c16:uniqueId val="{00000002-E53C-4422-86B2-DD36E4441A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3C-4422-86B2-DD36E4441A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3C-4422-86B2-DD36E4441A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56</c:v>
                </c:pt>
                <c:pt idx="3">
                  <c:v>0</c:v>
                </c:pt>
                <c:pt idx="6">
                  <c:v>8</c:v>
                </c:pt>
                <c:pt idx="9">
                  <c:v>8</c:v>
                </c:pt>
                <c:pt idx="12">
                  <c:v>17</c:v>
                </c:pt>
              </c:numCache>
            </c:numRef>
          </c:val>
          <c:extLst>
            <c:ext xmlns:c16="http://schemas.microsoft.com/office/drawing/2014/chart" uri="{C3380CC4-5D6E-409C-BE32-E72D297353CC}">
              <c16:uniqueId val="{00000005-E53C-4422-86B2-DD36E4441A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76410</c:v>
                </c:pt>
                <c:pt idx="3">
                  <c:v>74348</c:v>
                </c:pt>
                <c:pt idx="6">
                  <c:v>72626</c:v>
                </c:pt>
                <c:pt idx="9">
                  <c:v>74005</c:v>
                </c:pt>
                <c:pt idx="12">
                  <c:v>74854</c:v>
                </c:pt>
              </c:numCache>
            </c:numRef>
          </c:val>
          <c:extLst>
            <c:ext xmlns:c16="http://schemas.microsoft.com/office/drawing/2014/chart" uri="{C3380CC4-5D6E-409C-BE32-E72D297353CC}">
              <c16:uniqueId val="{00000006-E53C-4422-86B2-DD36E4441A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426</c:v>
                </c:pt>
                <c:pt idx="3">
                  <c:v>405</c:v>
                </c:pt>
                <c:pt idx="6">
                  <c:v>381</c:v>
                </c:pt>
                <c:pt idx="9">
                  <c:v>366</c:v>
                </c:pt>
                <c:pt idx="12">
                  <c:v>326</c:v>
                </c:pt>
              </c:numCache>
            </c:numRef>
          </c:val>
          <c:extLst>
            <c:ext xmlns:c16="http://schemas.microsoft.com/office/drawing/2014/chart" uri="{C3380CC4-5D6E-409C-BE32-E72D297353CC}">
              <c16:uniqueId val="{00000007-E53C-4422-86B2-DD36E4441A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172244</c:v>
                </c:pt>
                <c:pt idx="3">
                  <c:v>174908</c:v>
                </c:pt>
                <c:pt idx="6">
                  <c:v>174727</c:v>
                </c:pt>
                <c:pt idx="9">
                  <c:v>172797</c:v>
                </c:pt>
                <c:pt idx="12">
                  <c:v>171876</c:v>
                </c:pt>
              </c:numCache>
            </c:numRef>
          </c:val>
          <c:extLst>
            <c:ext xmlns:c16="http://schemas.microsoft.com/office/drawing/2014/chart" uri="{C3380CC4-5D6E-409C-BE32-E72D297353CC}">
              <c16:uniqueId val="{00000008-E53C-4422-86B2-DD36E4441A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9810</c:v>
                </c:pt>
                <c:pt idx="3">
                  <c:v>9067</c:v>
                </c:pt>
                <c:pt idx="6">
                  <c:v>8974</c:v>
                </c:pt>
                <c:pt idx="9">
                  <c:v>8048</c:v>
                </c:pt>
                <c:pt idx="12">
                  <c:v>7859</c:v>
                </c:pt>
              </c:numCache>
            </c:numRef>
          </c:val>
          <c:extLst>
            <c:ext xmlns:c16="http://schemas.microsoft.com/office/drawing/2014/chart" uri="{C3380CC4-5D6E-409C-BE32-E72D297353CC}">
              <c16:uniqueId val="{00000009-E53C-4422-86B2-DD36E4441A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665123</c:v>
                </c:pt>
                <c:pt idx="3">
                  <c:v>667056</c:v>
                </c:pt>
                <c:pt idx="6">
                  <c:v>659349</c:v>
                </c:pt>
                <c:pt idx="9">
                  <c:v>654495</c:v>
                </c:pt>
                <c:pt idx="12">
                  <c:v>649030</c:v>
                </c:pt>
              </c:numCache>
            </c:numRef>
          </c:val>
          <c:extLst>
            <c:ext xmlns:c16="http://schemas.microsoft.com/office/drawing/2014/chart" uri="{C3380CC4-5D6E-409C-BE32-E72D297353CC}">
              <c16:uniqueId val="{0000000A-E53C-4422-86B2-DD36E4441A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271259</c:v>
                </c:pt>
                <c:pt idx="2">
                  <c:v>#N/A</c:v>
                </c:pt>
                <c:pt idx="3">
                  <c:v>#N/A</c:v>
                </c:pt>
                <c:pt idx="4">
                  <c:v>261932</c:v>
                </c:pt>
                <c:pt idx="5">
                  <c:v>#N/A</c:v>
                </c:pt>
                <c:pt idx="6">
                  <c:v>#N/A</c:v>
                </c:pt>
                <c:pt idx="7">
                  <c:v>259575</c:v>
                </c:pt>
                <c:pt idx="8">
                  <c:v>#N/A</c:v>
                </c:pt>
                <c:pt idx="9">
                  <c:v>#N/A</c:v>
                </c:pt>
                <c:pt idx="10">
                  <c:v>255743</c:v>
                </c:pt>
                <c:pt idx="11">
                  <c:v>#N/A</c:v>
                </c:pt>
                <c:pt idx="12">
                  <c:v>#N/A</c:v>
                </c:pt>
                <c:pt idx="13">
                  <c:v>258645</c:v>
                </c:pt>
                <c:pt idx="14">
                  <c:v>#N/A</c:v>
                </c:pt>
              </c:numCache>
            </c:numRef>
          </c:val>
          <c:smooth val="0"/>
          <c:extLst>
            <c:ext xmlns:c16="http://schemas.microsoft.com/office/drawing/2014/chart" uri="{C3380CC4-5D6E-409C-BE32-E72D297353CC}">
              <c16:uniqueId val="{0000000B-E53C-4422-86B2-DD36E4441A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R04</c:v>
              </c:pt>
              <c:pt idx="1">
                <c:v>R05</c:v>
              </c:pt>
              <c:pt idx="2">
                <c:v>R06</c:v>
              </c:pt>
            </c:strLit>
          </c:cat>
          <c:val>
            <c:numLit>
              <c:formatCode>General</c:formatCode>
              <c:ptCount val="3"/>
              <c:pt idx="0">
                <c:v>8820</c:v>
              </c:pt>
              <c:pt idx="1">
                <c:v>4995</c:v>
              </c:pt>
              <c:pt idx="2">
                <c:v>5027</c:v>
              </c:pt>
            </c:numLit>
          </c:val>
          <c:extLst>
            <c:ext xmlns:c16="http://schemas.microsoft.com/office/drawing/2014/chart" uri="{C3380CC4-5D6E-409C-BE32-E72D297353CC}">
              <c16:uniqueId val="{00000000-BF6D-422E-B44C-480EA25E0D09}"/>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R04</c:v>
              </c:pt>
              <c:pt idx="1">
                <c:v>R05</c:v>
              </c:pt>
              <c:pt idx="2">
                <c:v>R06</c:v>
              </c:pt>
            </c:strLit>
          </c:cat>
          <c:val>
            <c:numLit>
              <c:formatCode>General</c:formatCode>
              <c:ptCount val="3"/>
              <c:pt idx="0">
                <c:v>36</c:v>
              </c:pt>
              <c:pt idx="1">
                <c:v>1130</c:v>
              </c:pt>
              <c:pt idx="2">
                <c:v>2092</c:v>
              </c:pt>
            </c:numLit>
          </c:val>
          <c:extLst>
            <c:ext xmlns:c16="http://schemas.microsoft.com/office/drawing/2014/chart" uri="{C3380CC4-5D6E-409C-BE32-E72D297353CC}">
              <c16:uniqueId val="{00000001-BF6D-422E-B44C-480EA25E0D09}"/>
            </c:ext>
          </c:extLst>
        </c:ser>
        <c:ser>
          <c:idx val="1"/>
          <c:order val="2"/>
          <c:tx>
            <c:v>その他特定目的基金</c:v>
          </c:tx>
          <c:spPr>
            <a:solidFill>
              <a:srgbClr val="2E75B6"/>
            </a:solidFill>
            <a:ln>
              <a:noFill/>
            </a:ln>
          </c:spPr>
          <c:invertIfNegative val="0"/>
          <c:cat>
            <c:strLit>
              <c:ptCount val="3"/>
              <c:pt idx="0">
                <c:v>R04</c:v>
              </c:pt>
              <c:pt idx="1">
                <c:v>R05</c:v>
              </c:pt>
              <c:pt idx="2">
                <c:v>R06</c:v>
              </c:pt>
            </c:strLit>
          </c:cat>
          <c:val>
            <c:numLit>
              <c:formatCode>General</c:formatCode>
              <c:ptCount val="3"/>
              <c:pt idx="0">
                <c:v>1951</c:v>
              </c:pt>
              <c:pt idx="1">
                <c:v>2203</c:v>
              </c:pt>
              <c:pt idx="2">
                <c:v>1879</c:v>
              </c:pt>
            </c:numLit>
          </c:val>
          <c:extLst>
            <c:ext xmlns:c16="http://schemas.microsoft.com/office/drawing/2014/chart" uri="{C3380CC4-5D6E-409C-BE32-E72D297353CC}">
              <c16:uniqueId val="{00000002-BF6D-422E-B44C-480EA25E0D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「元利償還金」について、主に元金償還金の減が影響し、全体として減少している。</a:t>
          </a:r>
        </a:p>
        <a:p>
          <a:r>
            <a:rPr kumimoji="1" lang="ja-JP" altLang="en-US" sz="1300">
              <a:latin typeface="ＭＳ ゴシック" pitchFamily="49" charset="-128"/>
              <a:ea typeface="ＭＳ ゴシック" pitchFamily="49" charset="-128"/>
            </a:rPr>
            <a:t>　また、「公営企業債の元利償還金に対する繰入金」の減等もあり、分子全体で減少となっている。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aseline="0">
              <a:solidFill>
                <a:schemeClr val="dk1"/>
              </a:solidFill>
              <a:latin typeface="ＭＳ ゴシック" pitchFamily="49" charset="-128"/>
              <a:ea typeface="ＭＳ ゴシック" pitchFamily="49" charset="-128"/>
              <a:cs typeface="+mn-cs"/>
            </a:rPr>
            <a:t> </a:t>
          </a:r>
          <a:r>
            <a:rPr lang="ja-JP" altLang="en-US" sz="1200">
              <a:solidFill>
                <a:schemeClr val="dk1"/>
              </a:solidFill>
              <a:latin typeface="+mn-lt"/>
              <a:ea typeface="+mn-ea"/>
              <a:cs typeface="+mn-cs"/>
            </a:rPr>
            <a:t>総務省のモデルでは、毎年発行額の</a:t>
          </a:r>
          <a:r>
            <a:rPr lang="en-US" altLang="ja-JP" sz="1200">
              <a:solidFill>
                <a:schemeClr val="dk1"/>
              </a:solidFill>
              <a:latin typeface="+mn-lt"/>
              <a:ea typeface="+mn-ea"/>
              <a:cs typeface="+mn-cs"/>
            </a:rPr>
            <a:t>30</a:t>
          </a:r>
          <a:r>
            <a:rPr lang="ja-JP" altLang="en-US" sz="1200">
              <a:solidFill>
                <a:schemeClr val="dk1"/>
              </a:solidFill>
              <a:latin typeface="+mn-lt"/>
              <a:ea typeface="+mn-ea"/>
              <a:cs typeface="+mn-cs"/>
            </a:rPr>
            <a:t>分の１ずつ積み立てるが、本市では、建設事業に係る起債は</a:t>
          </a:r>
          <a:r>
            <a:rPr lang="en-US" altLang="ja-JP" sz="1200">
              <a:solidFill>
                <a:schemeClr val="dk1"/>
              </a:solidFill>
              <a:latin typeface="+mn-lt"/>
              <a:ea typeface="+mn-ea"/>
              <a:cs typeface="+mn-cs"/>
            </a:rPr>
            <a:t>3</a:t>
          </a:r>
          <a:r>
            <a:rPr lang="ja-JP" altLang="en-US" sz="1200">
              <a:solidFill>
                <a:schemeClr val="dk1"/>
              </a:solidFill>
              <a:latin typeface="+mn-lt"/>
              <a:ea typeface="+mn-ea"/>
              <a:cs typeface="+mn-cs"/>
            </a:rPr>
            <a:t>年据え置き、毎年</a:t>
          </a:r>
          <a:r>
            <a:rPr lang="en-US" altLang="ja-JP" sz="1200">
              <a:solidFill>
                <a:schemeClr val="dk1"/>
              </a:solidFill>
              <a:latin typeface="+mn-lt"/>
              <a:ea typeface="+mn-ea"/>
              <a:cs typeface="+mn-cs"/>
            </a:rPr>
            <a:t>6</a:t>
          </a:r>
          <a:r>
            <a:rPr lang="ja-JP" altLang="en-US" sz="1200">
              <a:solidFill>
                <a:schemeClr val="dk1"/>
              </a:solidFill>
              <a:latin typeface="+mn-lt"/>
              <a:ea typeface="+mn-ea"/>
              <a:cs typeface="+mn-cs"/>
            </a:rPr>
            <a:t>％ずつの積み立てを行っている。</a:t>
          </a:r>
          <a:endParaRPr kumimoji="1" lang="ja-JP" altLang="en-US" sz="16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将来負担額は、地方債現在高が減少したことから、前年度比で減少している。</a:t>
          </a:r>
        </a:p>
        <a:p>
          <a:r>
            <a:rPr kumimoji="1" lang="ja-JP" altLang="en-US" sz="1400">
              <a:latin typeface="ＭＳ ゴシック" pitchFamily="49" charset="-128"/>
              <a:ea typeface="ＭＳ ゴシック" pitchFamily="49" charset="-128"/>
            </a:rPr>
            <a:t>　充当可能財源等については、基準財政需要額算入見込償還額などが減少したことから、前年度比で減少している。</a:t>
          </a:r>
        </a:p>
        <a:p>
          <a:r>
            <a:rPr kumimoji="1" lang="ja-JP" altLang="en-US" sz="1400">
              <a:latin typeface="ＭＳ ゴシック" pitchFamily="49" charset="-128"/>
              <a:ea typeface="ＭＳ ゴシック" pitchFamily="49" charset="-128"/>
            </a:rPr>
            <a:t>　分子全体としては、将来負担額の減少幅の方か大きいため、前年度比で減少している。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A382E85-072C-48F3-BCB3-577252C337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8CD8F72-61AB-406D-A63E-00B7CBCC6514}"/>
            </a:ext>
          </a:extLst>
        </xdr:cNvPr>
        <xdr:cNvSpPr>
          <a:spLocks noChangeArrowheads="1"/>
        </xdr:cNvSpPr>
      </xdr:nvSpPr>
      <xdr:spPr bwMode="auto">
        <a:xfrm>
          <a:off x="777875" y="12407900"/>
          <a:ext cx="698500" cy="42365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FFDE4F99-BE08-4FDC-9A50-2378064573A1}"/>
            </a:ext>
          </a:extLst>
        </xdr:cNvPr>
        <xdr:cNvSpPr>
          <a:spLocks noChangeArrowheads="1"/>
        </xdr:cNvSpPr>
      </xdr:nvSpPr>
      <xdr:spPr bwMode="auto">
        <a:xfrm>
          <a:off x="777875" y="13754100"/>
          <a:ext cx="698500" cy="40640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44313037-7DF3-40F2-AE84-20ECA1D791D0}"/>
            </a:ext>
          </a:extLst>
        </xdr:cNvPr>
        <xdr:cNvSpPr>
          <a:spLocks noChangeArrowheads="1"/>
        </xdr:cNvSpPr>
      </xdr:nvSpPr>
      <xdr:spPr bwMode="auto">
        <a:xfrm>
          <a:off x="120650" y="120650"/>
          <a:ext cx="12346421" cy="64135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BEEF0F4-5CB6-4057-BA1A-9AE8A247A4C8}"/>
            </a:ext>
          </a:extLst>
        </xdr:cNvPr>
        <xdr:cNvSpPr>
          <a:spLocks noChangeShapeType="1"/>
        </xdr:cNvSpPr>
      </xdr:nvSpPr>
      <xdr:spPr bwMode="auto">
        <a:xfrm>
          <a:off x="581025" y="11934825"/>
          <a:ext cx="665797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A22ADF4C-399B-4F61-90AF-F716DDCC87FD}"/>
            </a:ext>
          </a:extLst>
        </xdr:cNvPr>
        <xdr:cNvSpPr>
          <a:spLocks noChangeArrowheads="1"/>
        </xdr:cNvSpPr>
      </xdr:nvSpPr>
      <xdr:spPr bwMode="auto">
        <a:xfrm>
          <a:off x="12665528" y="161870"/>
          <a:ext cx="3668939"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B1CEBD03-A38D-4C04-80D6-E39C6E1DA0F7}"/>
            </a:ext>
          </a:extLst>
        </xdr:cNvPr>
        <xdr:cNvSpPr>
          <a:spLocks noChangeArrowheads="1"/>
        </xdr:cNvSpPr>
      </xdr:nvSpPr>
      <xdr:spPr bwMode="auto">
        <a:xfrm>
          <a:off x="16528093" y="161871"/>
          <a:ext cx="67977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新潟県新潟市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2DB26BA1-93E5-4FDB-BBFA-734933F4BC75}"/>
            </a:ext>
          </a:extLst>
        </xdr:cNvPr>
        <xdr:cNvSpPr txBox="1">
          <a:spLocks noChangeArrowheads="1"/>
        </xdr:cNvSpPr>
      </xdr:nvSpPr>
      <xdr:spPr bwMode="auto">
        <a:xfrm>
          <a:off x="533400" y="960004"/>
          <a:ext cx="2200275" cy="4794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2192966E-4264-467B-8B2B-108FF8E88C16}"/>
            </a:ext>
          </a:extLst>
        </xdr:cNvPr>
        <xdr:cNvSpPr>
          <a:spLocks noChangeArrowheads="1"/>
        </xdr:cNvSpPr>
      </xdr:nvSpPr>
      <xdr:spPr bwMode="auto">
        <a:xfrm>
          <a:off x="777875" y="13087350"/>
          <a:ext cx="698500" cy="40640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B851ECE-AAD4-4595-8A6A-FEDA10974DBB}"/>
            </a:ext>
          </a:extLst>
        </xdr:cNvPr>
        <xdr:cNvSpPr>
          <a:spLocks noChangeArrowheads="1"/>
        </xdr:cNvSpPr>
      </xdr:nvSpPr>
      <xdr:spPr bwMode="auto">
        <a:xfrm>
          <a:off x="12665528" y="808719"/>
          <a:ext cx="10660293" cy="432616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E071DB2E-E56C-483C-AEE0-E7710137CD21}"/>
            </a:ext>
          </a:extLst>
        </xdr:cNvPr>
        <xdr:cNvSpPr txBox="1"/>
      </xdr:nvSpPr>
      <xdr:spPr>
        <a:xfrm>
          <a:off x="12665528" y="1298120"/>
          <a:ext cx="10659289" cy="383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減債基金について、</a:t>
          </a:r>
          <a:r>
            <a:rPr kumimoji="1" lang="ja-JP" altLang="ja-JP" sz="1100">
              <a:solidFill>
                <a:schemeClr val="dk1"/>
              </a:solidFill>
              <a:effectLst/>
              <a:latin typeface="+mn-lt"/>
              <a:ea typeface="+mn-ea"/>
              <a:cs typeface="+mn-cs"/>
            </a:rPr>
            <a:t>臨時財政対策債償還基金費積立分として</a:t>
          </a:r>
          <a:r>
            <a:rPr kumimoji="1" lang="en-US" altLang="ja-JP" sz="1100">
              <a:solidFill>
                <a:schemeClr val="dk1"/>
              </a:solidFill>
              <a:effectLst/>
              <a:latin typeface="+mn-lt"/>
              <a:ea typeface="+mn-ea"/>
              <a:cs typeface="+mn-cs"/>
            </a:rPr>
            <a:t>1,495</a:t>
          </a:r>
          <a:r>
            <a:rPr kumimoji="1" lang="ja-JP" altLang="ja-JP" sz="1100">
              <a:solidFill>
                <a:schemeClr val="dk1"/>
              </a:solidFill>
              <a:effectLst/>
              <a:latin typeface="+mn-lt"/>
              <a:ea typeface="+mn-ea"/>
              <a:cs typeface="+mn-cs"/>
            </a:rPr>
            <a:t>百万円積み立てた</a:t>
          </a:r>
          <a:r>
            <a:rPr kumimoji="1" lang="ja-JP" altLang="en-US" sz="1100">
              <a:solidFill>
                <a:schemeClr val="dk1"/>
              </a:solidFill>
              <a:effectLst/>
              <a:latin typeface="+mn-lt"/>
              <a:ea typeface="+mn-ea"/>
              <a:cs typeface="+mn-cs"/>
            </a:rPr>
            <a:t>ことによる増など。</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本市は、主に豪雪となった際の除排雪経費の財源として、近年、財政調整基金を取崩しており、小雪、豪雪の差が大きく、豪雪となった際の主な財源である特別交付税については、現行制度上、政令市に適用される財政力指数による割り落としの影響もあることから、決して十分にカバーされているとは言い難い状況。</a:t>
          </a:r>
          <a:endParaRPr lang="ja-JP" altLang="ja-JP">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能登半島地震へ対応するため、財政調整基金を取崩してきた結果、令和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年度末では</a:t>
          </a:r>
          <a:r>
            <a:rPr kumimoji="1" lang="en-US" altLang="ja-JP" sz="1100">
              <a:solidFill>
                <a:schemeClr val="dk1"/>
              </a:solidFill>
              <a:effectLst/>
              <a:latin typeface="+mn-lt"/>
              <a:ea typeface="+mn-ea"/>
              <a:cs typeface="+mn-cs"/>
            </a:rPr>
            <a:t>50.3</a:t>
          </a:r>
          <a:r>
            <a:rPr kumimoji="1" lang="ja-JP" altLang="ja-JP" sz="1100">
              <a:solidFill>
                <a:schemeClr val="dk1"/>
              </a:solidFill>
              <a:effectLst/>
              <a:latin typeface="+mn-lt"/>
              <a:ea typeface="+mn-ea"/>
              <a:cs typeface="+mn-cs"/>
            </a:rPr>
            <a:t>億円となっている。今後も災害などがあった場合、基金の取崩しが考えられる。</a:t>
          </a:r>
          <a:endParaRPr lang="ja-JP" altLang="ja-JP">
            <a:effectLst/>
          </a:endParaRPr>
        </a:p>
        <a:p>
          <a:r>
            <a:rPr kumimoji="1" lang="ja-JP" altLang="ja-JP" sz="1100">
              <a:solidFill>
                <a:schemeClr val="dk1"/>
              </a:solidFill>
              <a:effectLst/>
              <a:latin typeface="+mn-lt"/>
              <a:ea typeface="+mn-ea"/>
              <a:cs typeface="+mn-cs"/>
            </a:rPr>
            <a:t>　加えて、昨今の賃金引き上げを支援するため、人的労働が中心となる複数年契約の業務などについて、賃金スライド方式の導入に取り組んでおり、今後上昇分に対して補正対応が必要になることや、人事院勧告を受けた職員給与の補正対応など、財源が不足し、さらに基金を取り崩さざるを得ない状況が考えられる。</a:t>
          </a:r>
          <a:endParaRPr lang="ja-JP" altLang="ja-JP">
            <a:effectLst/>
          </a:endParaRPr>
        </a:p>
        <a:p>
          <a:r>
            <a:rPr kumimoji="1" lang="ja-JP" altLang="ja-JP" sz="1100">
              <a:solidFill>
                <a:schemeClr val="dk1"/>
              </a:solidFill>
              <a:effectLst/>
              <a:latin typeface="+mn-lt"/>
              <a:ea typeface="+mn-ea"/>
              <a:cs typeface="+mn-cs"/>
            </a:rPr>
            <a:t>　これらを踏まえ、今後もあらゆる分野の事業・事務の効率化・適正化を進め、歳入・歳出両面にわたる不断の見直しを継続するとともに、決算剰余金を着実に積み立てていくほか、不動産の売り払いの取組を継続し、売り払い収入を基金に積み立てていきたいと考えている。</a:t>
          </a:r>
          <a:endParaRPr lang="ja-JP" altLang="ja-JP">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FBB8223-9358-4730-948B-7CA335D5D475}"/>
            </a:ext>
          </a:extLst>
        </xdr:cNvPr>
        <xdr:cNvSpPr>
          <a:spLocks noChangeArrowheads="1"/>
        </xdr:cNvSpPr>
      </xdr:nvSpPr>
      <xdr:spPr bwMode="auto">
        <a:xfrm>
          <a:off x="12751335" y="911541"/>
          <a:ext cx="1257055" cy="35651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78D22A2-BE01-4E33-8412-3E0BAB70C27B}"/>
            </a:ext>
          </a:extLst>
        </xdr:cNvPr>
        <xdr:cNvSpPr>
          <a:spLocks noChangeArrowheads="1"/>
        </xdr:cNvSpPr>
      </xdr:nvSpPr>
      <xdr:spPr bwMode="auto">
        <a:xfrm>
          <a:off x="12665528" y="12465338"/>
          <a:ext cx="10660293" cy="542261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21B2AA7-83F0-4CD9-BB1D-CBFA690401EB}"/>
            </a:ext>
          </a:extLst>
        </xdr:cNvPr>
        <xdr:cNvSpPr txBox="1"/>
      </xdr:nvSpPr>
      <xdr:spPr>
        <a:xfrm>
          <a:off x="12665528" y="12926580"/>
          <a:ext cx="10659289" cy="4958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都市整備基金：健全なかつ秩序ある発展に資する都市施設の整備</a:t>
          </a:r>
          <a:endParaRPr lang="ja-JP" altLang="ja-JP" sz="1100">
            <a:effectLst/>
            <a:latin typeface="+mn-ea"/>
            <a:ea typeface="+mn-ea"/>
          </a:endParaRPr>
        </a:p>
        <a:p>
          <a:r>
            <a:rPr kumimoji="1" lang="ja-JP" altLang="ja-JP" sz="1100">
              <a:solidFill>
                <a:schemeClr val="dk1"/>
              </a:solidFill>
              <a:effectLst/>
              <a:latin typeface="+mn-ea"/>
              <a:ea typeface="+mn-ea"/>
              <a:cs typeface="+mn-cs"/>
            </a:rPr>
            <a:t>　森林環境譲与税活用基金：地球温暖化の防止及び災害の防止</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再生可能エネルギー等導入推進基金：エネルギーの自立化及び分散化並びに効率化を図り、地球温暖化対策及び災害に強いまちづくりを推進</a:t>
          </a:r>
          <a:endParaRPr lang="ja-JP" altLang="ja-JP" sz="1100">
            <a:effectLst/>
            <a:latin typeface="+mn-ea"/>
            <a:ea typeface="+mn-ea"/>
          </a:endParaRPr>
        </a:p>
        <a:p>
          <a:r>
            <a:rPr kumimoji="1" lang="ja-JP" altLang="ja-JP" sz="1100">
              <a:solidFill>
                <a:schemeClr val="dk1"/>
              </a:solidFill>
              <a:effectLst/>
              <a:latin typeface="+mn-ea"/>
              <a:ea typeface="+mn-ea"/>
              <a:cs typeface="+mn-cs"/>
            </a:rPr>
            <a:t>　農業成長産業化基金：農業分野の人材育成並びに農業及び農業に関連する産業の成長</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福島潟自然文化基金：福島潟の自然保護と文化の振興を図る「自然文化活動」を推進</a:t>
          </a:r>
          <a:endParaRPr kumimoji="1" lang="en-US" altLang="ja-JP" sz="1100">
            <a:solidFill>
              <a:schemeClr val="dk1"/>
            </a:solidFill>
            <a:effectLst/>
            <a:latin typeface="+mn-ea"/>
            <a:ea typeface="+mn-ea"/>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主に、職員退職手当基金</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400</a:t>
          </a:r>
          <a:r>
            <a:rPr kumimoji="1" lang="ja-JP" altLang="en-US" sz="1100">
              <a:solidFill>
                <a:schemeClr val="dk1"/>
              </a:solidFill>
              <a:effectLst/>
              <a:latin typeface="+mn-lt"/>
              <a:ea typeface="+mn-ea"/>
              <a:cs typeface="+mn-cs"/>
            </a:rPr>
            <a:t>百万円取り崩したことによる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各基金の目的のために活用予定</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AABB47A3-CC7A-4FBF-89FB-6E7FA460312A}"/>
            </a:ext>
          </a:extLst>
        </xdr:cNvPr>
        <xdr:cNvSpPr>
          <a:spLocks noChangeArrowheads="1"/>
        </xdr:cNvSpPr>
      </xdr:nvSpPr>
      <xdr:spPr bwMode="auto">
        <a:xfrm>
          <a:off x="12751334" y="12564483"/>
          <a:ext cx="2345791" cy="32485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77508B56-36DF-4BAE-882C-11A34FE0EBF8}"/>
            </a:ext>
          </a:extLst>
        </xdr:cNvPr>
        <xdr:cNvSpPr>
          <a:spLocks noChangeArrowheads="1"/>
        </xdr:cNvSpPr>
      </xdr:nvSpPr>
      <xdr:spPr bwMode="auto">
        <a:xfrm>
          <a:off x="12665528" y="5279570"/>
          <a:ext cx="10660293" cy="3453701"/>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501C7D2-8226-4586-8A6E-1E96A6F3270C}"/>
            </a:ext>
          </a:extLst>
        </xdr:cNvPr>
        <xdr:cNvSpPr txBox="1"/>
      </xdr:nvSpPr>
      <xdr:spPr>
        <a:xfrm>
          <a:off x="12665528" y="5753100"/>
          <a:ext cx="10659289" cy="29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令和６年能登半島地震への対応</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41.4</a:t>
          </a:r>
          <a:r>
            <a:rPr kumimoji="1" lang="ja-JP" altLang="ja-JP" sz="1100">
              <a:solidFill>
                <a:schemeClr val="dk1"/>
              </a:solidFill>
              <a:effectLst/>
              <a:latin typeface="+mn-lt"/>
              <a:ea typeface="+mn-ea"/>
              <a:cs typeface="+mn-cs"/>
            </a:rPr>
            <a:t>億円を取り崩した一方、土地売払収入</a:t>
          </a:r>
          <a:r>
            <a:rPr kumimoji="1" lang="ja-JP" altLang="en-US" sz="1100">
              <a:solidFill>
                <a:schemeClr val="dk1"/>
              </a:solidFill>
              <a:effectLst/>
              <a:latin typeface="+mn-lt"/>
              <a:ea typeface="+mn-ea"/>
              <a:cs typeface="+mn-cs"/>
            </a:rPr>
            <a:t>など</a:t>
          </a:r>
          <a:r>
            <a:rPr kumimoji="1" lang="en-US" altLang="ja-JP" sz="1100">
              <a:solidFill>
                <a:schemeClr val="dk1"/>
              </a:solidFill>
              <a:effectLst/>
              <a:latin typeface="+mn-lt"/>
              <a:ea typeface="+mn-ea"/>
              <a:cs typeface="+mn-cs"/>
            </a:rPr>
            <a:t>41.8</a:t>
          </a:r>
          <a:r>
            <a:rPr kumimoji="1" lang="ja-JP" altLang="ja-JP" sz="1100">
              <a:solidFill>
                <a:schemeClr val="dk1"/>
              </a:solidFill>
              <a:effectLst/>
              <a:latin typeface="+mn-lt"/>
              <a:ea typeface="+mn-ea"/>
              <a:cs typeface="+mn-cs"/>
            </a:rPr>
            <a:t>億円を積み立てた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本市は、主に豪雪となった際の除排雪経費の財源として、近年、財政調整基金を取崩しており、小雪、豪雪の差が大きく、豪雪となった際の主な財源である特別交付税については、現行制度上、政令市に適用される財政力指数による割り落としの影響もあることから、決して十分にカバーされているとは言い難い状況。</a:t>
          </a:r>
        </a:p>
        <a:p>
          <a:r>
            <a:rPr kumimoji="1" lang="ja-JP" altLang="en-US" sz="1100">
              <a:solidFill>
                <a:schemeClr val="dk1"/>
              </a:solidFill>
              <a:effectLst/>
              <a:latin typeface="+mn-lt"/>
              <a:ea typeface="+mn-ea"/>
              <a:cs typeface="+mn-cs"/>
            </a:rPr>
            <a:t>　また、令和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年能登半島地震へ対応するため、財政調整基金を取崩してきた結果、令和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年度末では</a:t>
          </a:r>
          <a:r>
            <a:rPr kumimoji="1" lang="en-US" altLang="ja-JP" sz="1100">
              <a:solidFill>
                <a:schemeClr val="dk1"/>
              </a:solidFill>
              <a:effectLst/>
              <a:latin typeface="+mn-lt"/>
              <a:ea typeface="+mn-ea"/>
              <a:cs typeface="+mn-cs"/>
            </a:rPr>
            <a:t>50.3</a:t>
          </a:r>
          <a:r>
            <a:rPr kumimoji="1" lang="ja-JP" altLang="en-US" sz="1100">
              <a:solidFill>
                <a:schemeClr val="dk1"/>
              </a:solidFill>
              <a:effectLst/>
              <a:latin typeface="+mn-lt"/>
              <a:ea typeface="+mn-ea"/>
              <a:cs typeface="+mn-cs"/>
            </a:rPr>
            <a:t>億円となっている。今後も災害などがあった場合、基金の取崩しが考えられる。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加えて、昨今の賃金引き上げを支援するため、人的労働が中心となる複数年契約の業務などについて、賃金スライド方式の導入に取り組んでおり、今後上昇分に対して補正対応が必要になることや、人事院勧告を受けた職員給与の補正対応など、財源が不足し、さらに基金を取り崩さざるを得ない状況が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8CEE24C6-07D0-4EB3-A066-79CA8A5461F2}"/>
            </a:ext>
          </a:extLst>
        </xdr:cNvPr>
        <xdr:cNvSpPr>
          <a:spLocks noChangeArrowheads="1"/>
        </xdr:cNvSpPr>
      </xdr:nvSpPr>
      <xdr:spPr bwMode="auto">
        <a:xfrm>
          <a:off x="12751334" y="5372548"/>
          <a:ext cx="1879974"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3467C6C9-CE3C-44F4-87A5-C17CCB7485FA}"/>
            </a:ext>
          </a:extLst>
        </xdr:cNvPr>
        <xdr:cNvSpPr>
          <a:spLocks noChangeArrowheads="1"/>
        </xdr:cNvSpPr>
      </xdr:nvSpPr>
      <xdr:spPr bwMode="auto">
        <a:xfrm>
          <a:off x="12665528" y="8876555"/>
          <a:ext cx="10660293"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4DA47DE-79FC-409D-BC21-36AA4A784E2F}"/>
            </a:ext>
          </a:extLst>
        </xdr:cNvPr>
        <xdr:cNvSpPr txBox="1"/>
      </xdr:nvSpPr>
      <xdr:spPr>
        <a:xfrm>
          <a:off x="12665528" y="9346910"/>
          <a:ext cx="10659289" cy="2951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臨時財政対策債償還基金費積立分として</a:t>
          </a:r>
          <a:r>
            <a:rPr kumimoji="1" lang="en-US" altLang="ja-JP" sz="1100">
              <a:solidFill>
                <a:schemeClr val="dk1"/>
              </a:solidFill>
              <a:effectLst/>
              <a:latin typeface="+mn-lt"/>
              <a:ea typeface="+mn-ea"/>
              <a:cs typeface="+mn-cs"/>
            </a:rPr>
            <a:t>1,495</a:t>
          </a:r>
          <a:r>
            <a:rPr kumimoji="1" lang="ja-JP" altLang="ja-JP" sz="1100">
              <a:solidFill>
                <a:schemeClr val="dk1"/>
              </a:solidFill>
              <a:effectLst/>
              <a:latin typeface="+mn-lt"/>
              <a:ea typeface="+mn-ea"/>
              <a:cs typeface="+mn-cs"/>
            </a:rPr>
            <a:t>百万円積み立てたため。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基金運用益分を積み立て予定</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25505F5B-A584-427A-9096-A33EEA7DCCBE}"/>
            </a:ext>
          </a:extLst>
        </xdr:cNvPr>
        <xdr:cNvSpPr>
          <a:spLocks noChangeArrowheads="1"/>
        </xdr:cNvSpPr>
      </xdr:nvSpPr>
      <xdr:spPr bwMode="auto">
        <a:xfrm>
          <a:off x="12751334" y="8969533"/>
          <a:ext cx="1253225" cy="338911"/>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761,503
754,384
725.99
465,821,549
453,934,065
6,781,614
245,081,660
618,090,044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年度は、基準財政収入額が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億円余り増加したが、臨時財政対策債への振替が大幅に減少したことなどから、基準財政需要額が</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億円余り増加したため、財政力指数は前年度に比べ減少した。今後も歳入確保や歳出削減に努めるとともに、雇用の確保、拠点性の強化、交流人口の拡大などによる税収基盤の強化に取り組んでいく。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744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130628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399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96157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歳出面では、人件費や扶助費の増などにより</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億円余り増加した。</a:t>
          </a:r>
        </a:p>
        <a:p>
          <a:r>
            <a:rPr kumimoji="1" lang="ja-JP" altLang="en-US" sz="1300">
              <a:latin typeface="ＭＳ Ｐゴシック" panose="020B0600070205080204" pitchFamily="50" charset="-128"/>
              <a:ea typeface="ＭＳ Ｐゴシック" panose="020B0600070205080204" pitchFamily="50" charset="-128"/>
            </a:rPr>
            <a:t>　歳入面では、地方特例交付金や臨時財政対策債を含む実質的な地方交付税の増加により、全体として</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億円余り増加し、その結果、前年度と比較して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類似団体の平均より低い数値にあるが、今後も歳出の見直しを行うとともに、市税収入の増加を図ることにより、数値が上昇しないよう努める。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17639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5370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48982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5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17639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537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56038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11995</xdr:rowOff>
    </xdr:from>
    <xdr:to>
      <xdr:col>15</xdr:col>
      <xdr:colOff>82550</xdr:colOff>
      <xdr:row>62</xdr:row>
      <xdr:rowOff>17639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98995"/>
          <a:ext cx="889000" cy="3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11995</xdr:rowOff>
    </xdr:from>
    <xdr:to>
      <xdr:col>11</xdr:col>
      <xdr:colOff>31750</xdr:colOff>
      <xdr:row>61</xdr:row>
      <xdr:rowOff>162278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98995"/>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101194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138289</xdr:rowOff>
    </xdr:from>
    <xdr:to>
      <xdr:col>23</xdr:col>
      <xdr:colOff>184150</xdr:colOff>
      <xdr:row>62</xdr:row>
      <xdr:rowOff>68439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154816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4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138289</xdr:rowOff>
    </xdr:from>
    <xdr:to>
      <xdr:col>15</xdr:col>
      <xdr:colOff>133350</xdr:colOff>
      <xdr:row>62</xdr:row>
      <xdr:rowOff>68439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78616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6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132645</xdr:rowOff>
    </xdr:from>
    <xdr:to>
      <xdr:col>11</xdr:col>
      <xdr:colOff>82550</xdr:colOff>
      <xdr:row>60</xdr:row>
      <xdr:rowOff>62795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72972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1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111478</xdr:rowOff>
    </xdr:from>
    <xdr:to>
      <xdr:col>7</xdr:col>
      <xdr:colOff>31750</xdr:colOff>
      <xdr:row>62</xdr:row>
      <xdr:rowOff>41628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51805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[200,473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　給与の増額改定に加え、定年延長の段階的な実施に伴い、退職手当が一時的に増となったことにより決算額が増加した。物件費については、令和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年能登半島地震の影響により被災家屋等解体・撤去事業が増加したため決算額が増加した。</a:t>
          </a: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今後も引き続き、事務事業の見直しや公共施設の最適化を図り、歳出抑制に努める。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109080</xdr:rowOff>
    </xdr:from>
    <xdr:to>
      <xdr:col>23</xdr:col>
      <xdr:colOff>133350</xdr:colOff>
      <xdr:row>89</xdr:row>
      <xdr:rowOff>169306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53780"/>
          <a:ext cx="838200" cy="57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109080</xdr:rowOff>
    </xdr:from>
    <xdr:to>
      <xdr:col>19</xdr:col>
      <xdr:colOff>133350</xdr:colOff>
      <xdr:row>89</xdr:row>
      <xdr:rowOff>54166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853780"/>
          <a:ext cx="889000" cy="4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10181</xdr:rowOff>
    </xdr:from>
    <xdr:to>
      <xdr:col>15</xdr:col>
      <xdr:colOff>82550</xdr:colOff>
      <xdr:row>89</xdr:row>
      <xdr:rowOff>54166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926331"/>
          <a:ext cx="889000" cy="38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10181</xdr:rowOff>
    </xdr:from>
    <xdr:to>
      <xdr:col>11</xdr:col>
      <xdr:colOff>31750</xdr:colOff>
      <xdr:row>87</xdr:row>
      <xdr:rowOff>18064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926331"/>
          <a:ext cx="889000" cy="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118506</xdr:rowOff>
    </xdr:from>
    <xdr:to>
      <xdr:col>23</xdr:col>
      <xdr:colOff>184150</xdr:colOff>
      <xdr:row>90</xdr:row>
      <xdr:rowOff>48656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37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14383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27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58280</xdr:rowOff>
    </xdr:from>
    <xdr:to>
      <xdr:col>19</xdr:col>
      <xdr:colOff>184150</xdr:colOff>
      <xdr:row>86</xdr:row>
      <xdr:rowOff>159880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0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144657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89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3366</xdr:rowOff>
    </xdr:from>
    <xdr:to>
      <xdr:col>15</xdr:col>
      <xdr:colOff>133350</xdr:colOff>
      <xdr:row>89</xdr:row>
      <xdr:rowOff>104966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26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89743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34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130831</xdr:rowOff>
    </xdr:from>
    <xdr:to>
      <xdr:col>11</xdr:col>
      <xdr:colOff>82550</xdr:colOff>
      <xdr:row>87</xdr:row>
      <xdr:rowOff>60981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8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45758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96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138714</xdr:rowOff>
    </xdr:from>
    <xdr:to>
      <xdr:col>7</xdr:col>
      <xdr:colOff>31750</xdr:colOff>
      <xdr:row>87</xdr:row>
      <xdr:rowOff>68864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8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53641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96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引き続き国制度準拠を徹底し、今後もより一層給与適正化に努める。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82</xdr:row>
      <xdr:rowOff>29029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3881100"/>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82</xdr:row>
      <xdr:rowOff>63500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879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63500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0879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29029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08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本市は、区役所・出張所や公立保育所を多く設置していることなどから、類似団体との比較では平均を上回っている状況である。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引き続き、職員配置の選択と集中、適正化を進める。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51308</xdr:rowOff>
    </xdr:from>
    <xdr:to>
      <xdr:col>81</xdr:col>
      <xdr:colOff>44450</xdr:colOff>
      <xdr:row>65</xdr:row>
      <xdr:rowOff>143002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9555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12700</xdr:rowOff>
    </xdr:from>
    <xdr:to>
      <xdr:col>77</xdr:col>
      <xdr:colOff>44450</xdr:colOff>
      <xdr:row>65</xdr:row>
      <xdr:rowOff>51308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5695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12700</xdr:rowOff>
    </xdr:from>
    <xdr:to>
      <xdr:col>72</xdr:col>
      <xdr:colOff>203200</xdr:colOff>
      <xdr:row>65</xdr:row>
      <xdr:rowOff>60960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1569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17526</xdr:rowOff>
    </xdr:from>
    <xdr:to>
      <xdr:col>68</xdr:col>
      <xdr:colOff>152400</xdr:colOff>
      <xdr:row>65</xdr:row>
      <xdr:rowOff>60960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617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92202</xdr:rowOff>
    </xdr:from>
    <xdr:to>
      <xdr:col>81</xdr:col>
      <xdr:colOff>95250</xdr:colOff>
      <xdr:row>66</xdr:row>
      <xdr:rowOff>22352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159529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3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508</xdr:rowOff>
    </xdr:from>
    <xdr:to>
      <xdr:col>77</xdr:col>
      <xdr:colOff>95250</xdr:colOff>
      <xdr:row>65</xdr:row>
      <xdr:rowOff>102108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86885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133350</xdr:rowOff>
    </xdr:from>
    <xdr:to>
      <xdr:col>73</xdr:col>
      <xdr:colOff>44450</xdr:colOff>
      <xdr:row>65</xdr:row>
      <xdr:rowOff>63500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48277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10160</xdr:rowOff>
    </xdr:from>
    <xdr:to>
      <xdr:col>68</xdr:col>
      <xdr:colOff>203200</xdr:colOff>
      <xdr:row>65</xdr:row>
      <xdr:rowOff>111760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96537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138176</xdr:rowOff>
    </xdr:from>
    <xdr:to>
      <xdr:col>64</xdr:col>
      <xdr:colOff>152400</xdr:colOff>
      <xdr:row>65</xdr:row>
      <xdr:rowOff>68326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53103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標準財政規模における普通交付税等の増加により分母が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億円余の増となり、元金償還金の減少などにより、分子が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億円余の減となった。</a:t>
          </a:r>
        </a:p>
        <a:p>
          <a:r>
            <a:rPr kumimoji="1" lang="ja-JP" altLang="en-US" sz="1300">
              <a:latin typeface="ＭＳ Ｐゴシック" panose="020B0600070205080204" pitchFamily="50" charset="-128"/>
              <a:ea typeface="ＭＳ Ｐゴシック" panose="020B0600070205080204" pitchFamily="50" charset="-128"/>
            </a:rPr>
            <a:t>　分子が減少し、分母が増加したため、単年度比率では</a:t>
          </a:r>
          <a:r>
            <a:rPr kumimoji="1" lang="en-US" altLang="ja-JP" sz="1300">
              <a:latin typeface="ＭＳ Ｐゴシック" panose="020B0600070205080204" pitchFamily="50" charset="-128"/>
              <a:ea typeface="ＭＳ Ｐゴシック" panose="020B0600070205080204" pitchFamily="50" charset="-128"/>
            </a:rPr>
            <a:t>11.91</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カ年平均としては、前年度比＋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％となった。　</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87489</xdr:rowOff>
    </xdr:from>
    <xdr:to>
      <xdr:col>81</xdr:col>
      <xdr:colOff>44450</xdr:colOff>
      <xdr:row>45</xdr:row>
      <xdr:rowOff>127705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8027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33867</xdr:rowOff>
    </xdr:from>
    <xdr:to>
      <xdr:col>77</xdr:col>
      <xdr:colOff>44450</xdr:colOff>
      <xdr:row>45</xdr:row>
      <xdr:rowOff>87489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7491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111478</xdr:rowOff>
    </xdr:from>
    <xdr:to>
      <xdr:col>72</xdr:col>
      <xdr:colOff>203200</xdr:colOff>
      <xdr:row>45</xdr:row>
      <xdr:rowOff>33867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655278"/>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98072</xdr:rowOff>
    </xdr:from>
    <xdr:to>
      <xdr:col>68</xdr:col>
      <xdr:colOff>152400</xdr:colOff>
      <xdr:row>44</xdr:row>
      <xdr:rowOff>111478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6418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76905</xdr:rowOff>
    </xdr:from>
    <xdr:to>
      <xdr:col>81</xdr:col>
      <xdr:colOff>95250</xdr:colOff>
      <xdr:row>46</xdr:row>
      <xdr:rowOff>7055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144232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68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36689</xdr:rowOff>
    </xdr:from>
    <xdr:to>
      <xdr:col>77</xdr:col>
      <xdr:colOff>95250</xdr:colOff>
      <xdr:row>45</xdr:row>
      <xdr:rowOff>138289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7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123066</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838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154517</xdr:rowOff>
    </xdr:from>
    <xdr:to>
      <xdr:col>73</xdr:col>
      <xdr:colOff>44450</xdr:colOff>
      <xdr:row>45</xdr:row>
      <xdr:rowOff>84667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69444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60678</xdr:rowOff>
    </xdr:from>
    <xdr:to>
      <xdr:col>68</xdr:col>
      <xdr:colOff>203200</xdr:colOff>
      <xdr:row>44</xdr:row>
      <xdr:rowOff>162278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147055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47272</xdr:rowOff>
    </xdr:from>
    <xdr:to>
      <xdr:col>64</xdr:col>
      <xdr:colOff>152400</xdr:colOff>
      <xdr:row>44</xdr:row>
      <xdr:rowOff>148872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133649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分母としては標準財政規模における普通交付税等の増加により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億円余の増となり、分子としては令和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年能登半島地震対応に係る災害復旧債の増などにより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億円余の増となった。</a:t>
          </a:r>
        </a:p>
        <a:p>
          <a:r>
            <a:rPr kumimoji="1" lang="ja-JP" altLang="en-US" sz="1300">
              <a:latin typeface="ＭＳ Ｐゴシック" panose="020B0600070205080204" pitchFamily="50" charset="-128"/>
              <a:ea typeface="ＭＳ Ｐゴシック" panose="020B0600070205080204" pitchFamily="50" charset="-128"/>
            </a:rPr>
            <a:t>　分子は増加したが、分母の増加がそれを上回ったため、将来負担比率としては</a:t>
          </a:r>
          <a:r>
            <a:rPr kumimoji="1" lang="en-US" altLang="ja-JP" sz="1300">
              <a:latin typeface="ＭＳ Ｐゴシック" panose="020B0600070205080204" pitchFamily="50" charset="-128"/>
              <a:ea typeface="ＭＳ Ｐゴシック" panose="020B0600070205080204" pitchFamily="50" charset="-128"/>
            </a:rPr>
            <a:t>121.7</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ポイントの減少となった。</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25298</xdr:rowOff>
    </xdr:from>
    <xdr:to>
      <xdr:col>81</xdr:col>
      <xdr:colOff>44450</xdr:colOff>
      <xdr:row>21</xdr:row>
      <xdr:rowOff>37846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625748"/>
          <a:ext cx="8382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37846</xdr:rowOff>
    </xdr:from>
    <xdr:to>
      <xdr:col>77</xdr:col>
      <xdr:colOff>44450</xdr:colOff>
      <xdr:row>21</xdr:row>
      <xdr:rowOff>73558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638296"/>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47498</xdr:rowOff>
    </xdr:from>
    <xdr:to>
      <xdr:col>72</xdr:col>
      <xdr:colOff>203200</xdr:colOff>
      <xdr:row>21</xdr:row>
      <xdr:rowOff>73558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3647948"/>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47498</xdr:rowOff>
    </xdr:from>
    <xdr:to>
      <xdr:col>68</xdr:col>
      <xdr:colOff>152400</xdr:colOff>
      <xdr:row>21</xdr:row>
      <xdr:rowOff>150775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647948"/>
          <a:ext cx="889000" cy="10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145948</xdr:rowOff>
    </xdr:from>
    <xdr:to>
      <xdr:col>81</xdr:col>
      <xdr:colOff>95250</xdr:colOff>
      <xdr:row>21</xdr:row>
      <xdr:rowOff>76098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5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118025</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54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158496</xdr:rowOff>
    </xdr:from>
    <xdr:to>
      <xdr:col>77</xdr:col>
      <xdr:colOff>95250</xdr:colOff>
      <xdr:row>21</xdr:row>
      <xdr:rowOff>88646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5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73423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67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22758</xdr:rowOff>
    </xdr:from>
    <xdr:to>
      <xdr:col>73</xdr:col>
      <xdr:colOff>44450</xdr:colOff>
      <xdr:row>21</xdr:row>
      <xdr:rowOff>124358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62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109135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70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168148</xdr:rowOff>
    </xdr:from>
    <xdr:to>
      <xdr:col>68</xdr:col>
      <xdr:colOff>203200</xdr:colOff>
      <xdr:row>21</xdr:row>
      <xdr:rowOff>98298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5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83075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6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99975</xdr:rowOff>
    </xdr:from>
    <xdr:to>
      <xdr:col>64</xdr:col>
      <xdr:colOff>152400</xdr:colOff>
      <xdr:row>22</xdr:row>
      <xdr:rowOff>30125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70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14902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78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761,503
754,384
725.99
465,821,549
453,934,065
6,781,614
245,081,660
618,090,044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給与の増額改定に加え、定年延長の段階的な実施に伴い、退職手当が一時的に増加したことなどから、前年度決算比で増加した。</a:t>
          </a:r>
        </a:p>
        <a:p>
          <a:r>
            <a:rPr kumimoji="1" lang="ja-JP" altLang="en-US" sz="1300">
              <a:latin typeface="ＭＳ Ｐゴシック" panose="020B0600070205080204" pitchFamily="50" charset="-128"/>
              <a:ea typeface="ＭＳ Ｐゴシック" panose="020B0600070205080204" pitchFamily="50" charset="-128"/>
            </a:rPr>
            <a:t>　引き続き、持続可能な行財政運営の確立のため、業務のあり方・やり方の精査を行い、定員の適正化に努めていく。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55563</xdr:rowOff>
    </xdr:from>
    <xdr:to>
      <xdr:col>24</xdr:col>
      <xdr:colOff>25400</xdr:colOff>
      <xdr:row>39</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399213"/>
          <a:ext cx="838200" cy="30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55563</xdr:rowOff>
    </xdr:from>
    <xdr:to>
      <xdr:col>19</xdr:col>
      <xdr:colOff>187325</xdr:colOff>
      <xdr:row>38</xdr:row>
      <xdr:rowOff>155575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39921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98425</xdr:rowOff>
    </xdr:from>
    <xdr:to>
      <xdr:col>15</xdr:col>
      <xdr:colOff>98425</xdr:colOff>
      <xdr:row>38</xdr:row>
      <xdr:rowOff>155575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6135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98425</xdr:rowOff>
    </xdr:from>
    <xdr:to>
      <xdr:col>11</xdr:col>
      <xdr:colOff>9525</xdr:colOff>
      <xdr:row>39</xdr:row>
      <xdr:rowOff>69850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6135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133350</xdr:rowOff>
    </xdr:from>
    <xdr:to>
      <xdr:col>24</xdr:col>
      <xdr:colOff>76200</xdr:colOff>
      <xdr:row>39</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105427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4763</xdr:rowOff>
    </xdr:from>
    <xdr:to>
      <xdr:col>20</xdr:col>
      <xdr:colOff>38100</xdr:colOff>
      <xdr:row>37</xdr:row>
      <xdr:rowOff>106363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34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91140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34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104775</xdr:rowOff>
    </xdr:from>
    <xdr:to>
      <xdr:col>15</xdr:col>
      <xdr:colOff>149225</xdr:colOff>
      <xdr:row>39</xdr:row>
      <xdr:rowOff>34925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19702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47625</xdr:rowOff>
    </xdr:from>
    <xdr:to>
      <xdr:col>11</xdr:col>
      <xdr:colOff>60325</xdr:colOff>
      <xdr:row>38</xdr:row>
      <xdr:rowOff>149225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134002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光熱費高騰、賃金上昇の促進に伴う委託費の増などにより物件費は増加したものの、比率としては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類似団体との比較では平均を下回っている状況ではあるが、事務事業の見直しを引き続き推進し、経費削減に努める。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13</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3640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56441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28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151493</xdr:rowOff>
    </xdr:from>
    <xdr:to>
      <xdr:col>78</xdr:col>
      <xdr:colOff>69850</xdr:colOff>
      <xdr:row>14</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3803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29029</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3640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40113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110671</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364014"/>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64606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84364</xdr:rowOff>
    </xdr:from>
    <xdr:to>
      <xdr:col>82</xdr:col>
      <xdr:colOff>158750</xdr:colOff>
      <xdr:row>14</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100891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100693</xdr:rowOff>
    </xdr:from>
    <xdr:to>
      <xdr:col>78</xdr:col>
      <xdr:colOff>120650</xdr:colOff>
      <xdr:row>14</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41020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09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146248</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保育関係経費や障がい者自立支援給付費が増となったことから前年度決算比で増加した。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今後見込まれる社会保障費のさらなる増加をふまえ、引き続き動向を注視する必要がある。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2" name="扶助費グラフ枠">
          <a:extLst>
            <a:ext uri="{FF2B5EF4-FFF2-40B4-BE49-F238E27FC236}">
              <a16:creationId xmlns:a16="http://schemas.microsoft.com/office/drawing/2014/main" id="{00000000-0008-0000-0400-0000C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84138</xdr:rowOff>
    </xdr:from>
    <xdr:to>
      <xdr:col>24</xdr:col>
      <xdr:colOff>25400</xdr:colOff>
      <xdr:row>61</xdr:row>
      <xdr:rowOff>84138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4826000" y="93424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94" name="扶助費最小値テキスト">
          <a:extLst>
            <a:ext uri="{FF2B5EF4-FFF2-40B4-BE49-F238E27FC236}">
              <a16:creationId xmlns:a16="http://schemas.microsoft.com/office/drawing/2014/main" id="{00000000-0008-0000-0400-0000C2000000}"/>
            </a:ext>
          </a:extLst>
        </xdr:cNvPr>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170515</xdr:rowOff>
    </xdr:from>
    <xdr:ext cx="762000" cy="259045"/>
    <xdr:sp macro="" textlink="">
      <xdr:nvSpPr>
        <xdr:cNvPr id="196" name="扶助費最大値テキスト">
          <a:extLst>
            <a:ext uri="{FF2B5EF4-FFF2-40B4-BE49-F238E27FC236}">
              <a16:creationId xmlns:a16="http://schemas.microsoft.com/office/drawing/2014/main" id="{00000000-0008-0000-0400-0000C4000000}"/>
            </a:ext>
          </a:extLst>
        </xdr:cNvPr>
        <xdr:cNvSpPr txBox="1"/>
      </xdr:nvSpPr>
      <xdr:spPr>
        <a:xfrm>
          <a:off x="4914900" y="908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84138</xdr:rowOff>
    </xdr:from>
    <xdr:to>
      <xdr:col>24</xdr:col>
      <xdr:colOff>114300</xdr:colOff>
      <xdr:row>54</xdr:row>
      <xdr:rowOff>84138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4737100" y="934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84138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3987800" y="932815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62565</xdr:rowOff>
    </xdr:from>
    <xdr:ext cx="762000" cy="259045"/>
    <xdr:sp macro="" textlink="">
      <xdr:nvSpPr>
        <xdr:cNvPr id="199" name="扶助費平均値テキスト">
          <a:extLst>
            <a:ext uri="{FF2B5EF4-FFF2-40B4-BE49-F238E27FC236}">
              <a16:creationId xmlns:a16="http://schemas.microsoft.com/office/drawing/2014/main" id="{00000000-0008-0000-0400-0000C7000000}"/>
            </a:ext>
          </a:extLst>
        </xdr:cNvPr>
        <xdr:cNvSpPr txBox="1"/>
      </xdr:nvSpPr>
      <xdr:spPr>
        <a:xfrm>
          <a:off x="4914900" y="10006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90488</xdr:rowOff>
    </xdr:from>
    <xdr:to>
      <xdr:col>24</xdr:col>
      <xdr:colOff>76200</xdr:colOff>
      <xdr:row>59</xdr:row>
      <xdr:rowOff>20638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4775200" y="1003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141288</xdr:rowOff>
    </xdr:from>
    <xdr:to>
      <xdr:col>19</xdr:col>
      <xdr:colOff>187325</xdr:colOff>
      <xdr:row>54</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3098800" y="9228138"/>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33338</xdr:rowOff>
    </xdr:from>
    <xdr:to>
      <xdr:col>20</xdr:col>
      <xdr:colOff>38100</xdr:colOff>
      <xdr:row>58</xdr:row>
      <xdr:rowOff>134938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3937000" y="997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119715</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10063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41275</xdr:rowOff>
    </xdr:from>
    <xdr:to>
      <xdr:col>15</xdr:col>
      <xdr:colOff>98425</xdr:colOff>
      <xdr:row>53</xdr:row>
      <xdr:rowOff>141288</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a:off x="2209800" y="9128125"/>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41275</xdr:rowOff>
    </xdr:from>
    <xdr:to>
      <xdr:col>11</xdr:col>
      <xdr:colOff>9525</xdr:colOff>
      <xdr:row>53</xdr:row>
      <xdr:rowOff>98425</xdr:rowOff>
    </xdr:to>
    <xdr:cxnSp macro="">
      <xdr:nvCxnSpPr>
        <xdr:cNvPr id="207" name="直線コネクタ 206">
          <a:extLst>
            <a:ext uri="{FF2B5EF4-FFF2-40B4-BE49-F238E27FC236}">
              <a16:creationId xmlns:a16="http://schemas.microsoft.com/office/drawing/2014/main" id="{00000000-0008-0000-0400-0000CF000000}"/>
            </a:ext>
          </a:extLst>
        </xdr:cNvPr>
        <xdr:cNvCxnSpPr/>
      </xdr:nvCxnSpPr>
      <xdr:spPr>
        <a:xfrm flipV="1">
          <a:off x="1320800" y="91281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0" name="フローチャート: 判断 209">
          <a:extLst>
            <a:ext uri="{FF2B5EF4-FFF2-40B4-BE49-F238E27FC236}">
              <a16:creationId xmlns:a16="http://schemas.microsoft.com/office/drawing/2014/main" id="{00000000-0008-0000-0400-0000D2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33338</xdr:rowOff>
    </xdr:from>
    <xdr:to>
      <xdr:col>24</xdr:col>
      <xdr:colOff>76200</xdr:colOff>
      <xdr:row>54</xdr:row>
      <xdr:rowOff>134938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4775200" y="929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113365</xdr:rowOff>
    </xdr:from>
    <xdr:ext cx="762000" cy="259045"/>
    <xdr:sp macro="" textlink="">
      <xdr:nvSpPr>
        <xdr:cNvPr id="218" name="扶助費該当値テキスト">
          <a:extLst>
            <a:ext uri="{FF2B5EF4-FFF2-40B4-BE49-F238E27FC236}">
              <a16:creationId xmlns:a16="http://schemas.microsoft.com/office/drawing/2014/main" id="{00000000-0008-0000-0400-0000DA000000}"/>
            </a:ext>
          </a:extLst>
        </xdr:cNvPr>
        <xdr:cNvSpPr txBox="1"/>
      </xdr:nvSpPr>
      <xdr:spPr>
        <a:xfrm>
          <a:off x="4914900" y="92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90488</xdr:rowOff>
    </xdr:from>
    <xdr:to>
      <xdr:col>15</xdr:col>
      <xdr:colOff>149225</xdr:colOff>
      <xdr:row>54</xdr:row>
      <xdr:rowOff>20638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3048000" y="91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30815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2717800" y="894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161925</xdr:rowOff>
    </xdr:from>
    <xdr:to>
      <xdr:col>11</xdr:col>
      <xdr:colOff>60325</xdr:colOff>
      <xdr:row>53</xdr:row>
      <xdr:rowOff>92075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2159000" y="907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102252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828800" y="884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47625</xdr:rowOff>
    </xdr:from>
    <xdr:to>
      <xdr:col>6</xdr:col>
      <xdr:colOff>171450</xdr:colOff>
      <xdr:row>53</xdr:row>
      <xdr:rowOff>149225</xdr:rowOff>
    </xdr:to>
    <xdr:sp macro="" textlink="">
      <xdr:nvSpPr>
        <xdr:cNvPr id="225" name="楕円 224">
          <a:extLst>
            <a:ext uri="{FF2B5EF4-FFF2-40B4-BE49-F238E27FC236}">
              <a16:creationId xmlns:a16="http://schemas.microsoft.com/office/drawing/2014/main" id="{00000000-0008-0000-0400-0000E1000000}"/>
            </a:ext>
          </a:extLst>
        </xdr:cNvPr>
        <xdr:cNvSpPr/>
      </xdr:nvSpPr>
      <xdr:spPr>
        <a:xfrm>
          <a:off x="1270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159402</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939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5" name="正方形/長方形 234">
          <a:extLst>
            <a:ext uri="{FF2B5EF4-FFF2-40B4-BE49-F238E27FC236}">
              <a16:creationId xmlns:a16="http://schemas.microsoft.com/office/drawing/2014/main" id="{00000000-0008-0000-0400-0000E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6" name="正方形/長方形 235">
          <a:extLst>
            <a:ext uri="{FF2B5EF4-FFF2-40B4-BE49-F238E27FC236}">
              <a16:creationId xmlns:a16="http://schemas.microsoft.com/office/drawing/2014/main" id="{00000000-0008-0000-0400-0000E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今後も、施設の老朽化による維持修繕費の増が見込まれるため、引き続き事業の見直しを図るとともに、各会計の収支状況を的確に把握し、普通会計の負担額を適正にしていく必要がある。</a:t>
          </a:r>
        </a:p>
      </xdr:txBody>
    </xdr:sp>
    <xdr:clientData/>
  </xdr:twoCellAnchor>
  <xdr:oneCellAnchor>
    <xdr:from>
      <xdr:col>62</xdr:col>
      <xdr:colOff>6350</xdr:colOff>
      <xdr:row>49</xdr:row>
      <xdr:rowOff>107950</xdr:rowOff>
    </xdr:from>
    <xdr:ext cx="298543" cy="225703"/>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3" name="その他グラフ枠">
          <a:extLst>
            <a:ext uri="{FF2B5EF4-FFF2-40B4-BE49-F238E27FC236}">
              <a16:creationId xmlns:a16="http://schemas.microsoft.com/office/drawing/2014/main" id="{00000000-0008-0000-0400-0000F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5" name="その他最小値テキスト">
          <a:extLst>
            <a:ext uri="{FF2B5EF4-FFF2-40B4-BE49-F238E27FC236}">
              <a16:creationId xmlns:a16="http://schemas.microsoft.com/office/drawing/2014/main" id="{00000000-0008-0000-0400-0000FF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7" name="その他最大値テキスト">
          <a:extLst>
            <a:ext uri="{FF2B5EF4-FFF2-40B4-BE49-F238E27FC236}">
              <a16:creationId xmlns:a16="http://schemas.microsoft.com/office/drawing/2014/main" id="{00000000-0008-0000-0400-00000101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60" name="その他平均値テキスト">
          <a:extLst>
            <a:ext uri="{FF2B5EF4-FFF2-40B4-BE49-F238E27FC236}">
              <a16:creationId xmlns:a16="http://schemas.microsoft.com/office/drawing/2014/main" id="{00000000-0008-0000-0400-000004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146050</xdr:rowOff>
    </xdr:from>
    <xdr:to>
      <xdr:col>78</xdr:col>
      <xdr:colOff>69850</xdr:colOff>
      <xdr:row>56</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4782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146050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a:off x="13893800" y="9613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127000</xdr:rowOff>
    </xdr:to>
    <xdr:cxnSp macro="">
      <xdr:nvCxnSpPr>
        <xdr:cNvPr id="268" name="直線コネクタ 267">
          <a:extLst>
            <a:ext uri="{FF2B5EF4-FFF2-40B4-BE49-F238E27FC236}">
              <a16:creationId xmlns:a16="http://schemas.microsoft.com/office/drawing/2014/main" id="{00000000-0008-0000-0400-00000C010000}"/>
            </a:ext>
          </a:extLst>
        </xdr:cNvPr>
        <xdr:cNvCxnSpPr/>
      </xdr:nvCxnSpPr>
      <xdr:spPr>
        <a:xfrm flipV="1">
          <a:off x="13004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71" name="フローチャート: 判断 270">
          <a:extLst>
            <a:ext uri="{FF2B5EF4-FFF2-40B4-BE49-F238E27FC236}">
              <a16:creationId xmlns:a16="http://schemas.microsoft.com/office/drawing/2014/main" id="{00000000-0008-0000-0400-00000F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9" name="その他該当値テキスト">
          <a:extLst>
            <a:ext uri="{FF2B5EF4-FFF2-40B4-BE49-F238E27FC236}">
              <a16:creationId xmlns:a16="http://schemas.microsoft.com/office/drawing/2014/main" id="{00000000-0008-0000-0400-000017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95250</xdr:rowOff>
    </xdr:from>
    <xdr:to>
      <xdr:col>74</xdr:col>
      <xdr:colOff>31750</xdr:colOff>
      <xdr:row>57</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4732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4401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86" name="楕円 285">
          <a:extLst>
            <a:ext uri="{FF2B5EF4-FFF2-40B4-BE49-F238E27FC236}">
              <a16:creationId xmlns:a16="http://schemas.microsoft.com/office/drawing/2014/main" id="{00000000-0008-0000-0400-00001E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6" name="正方形/長方形 295">
          <a:extLst>
            <a:ext uri="{FF2B5EF4-FFF2-40B4-BE49-F238E27FC236}">
              <a16:creationId xmlns:a16="http://schemas.microsoft.com/office/drawing/2014/main" id="{00000000-0008-0000-0400-00002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7" name="正方形/長方形 296">
          <a:extLst>
            <a:ext uri="{FF2B5EF4-FFF2-40B4-BE49-F238E27FC236}">
              <a16:creationId xmlns:a16="http://schemas.microsoft.com/office/drawing/2014/main" id="{00000000-0008-0000-0400-00002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病院事業会計への繰出金の減少などにより、前年度と比較して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引き続き、企業会計の経営状況を的確に把握し、健全経営に努めるとともに、各種団体に対する補助金等についても適正な執行に努めていく。</a:t>
          </a:r>
        </a:p>
      </xdr:txBody>
    </xdr:sp>
    <xdr:clientData/>
  </xdr:twoCellAnchor>
  <xdr:oneCellAnchor>
    <xdr:from>
      <xdr:col>62</xdr:col>
      <xdr:colOff>6350</xdr:colOff>
      <xdr:row>29</xdr:row>
      <xdr:rowOff>107950</xdr:rowOff>
    </xdr:from>
    <xdr:ext cx="298543" cy="225703"/>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40</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7792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115570</xdr:rowOff>
    </xdr:from>
    <xdr:to>
      <xdr:col>78</xdr:col>
      <xdr:colOff>69850</xdr:colOff>
      <xdr:row>40</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802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92710</xdr:rowOff>
    </xdr:from>
    <xdr:to>
      <xdr:col>73</xdr:col>
      <xdr:colOff>180975</xdr:colOff>
      <xdr:row>39</xdr:row>
      <xdr:rowOff>115570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779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92710</xdr:rowOff>
    </xdr:from>
    <xdr:to>
      <xdr:col>69</xdr:col>
      <xdr:colOff>92075</xdr:colOff>
      <xdr:row>39</xdr:row>
      <xdr:rowOff>138430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77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13987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133350</xdr:rowOff>
    </xdr:from>
    <xdr:to>
      <xdr:col>78</xdr:col>
      <xdr:colOff>120650</xdr:colOff>
      <xdr:row>40</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48277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64770</xdr:rowOff>
    </xdr:from>
    <xdr:to>
      <xdr:col>74</xdr:col>
      <xdr:colOff>31750</xdr:colOff>
      <xdr:row>39</xdr:row>
      <xdr:rowOff>166370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151147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41910</xdr:rowOff>
    </xdr:from>
    <xdr:to>
      <xdr:col>69</xdr:col>
      <xdr:colOff>142875</xdr:colOff>
      <xdr:row>39</xdr:row>
      <xdr:rowOff>143510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128287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87630</xdr:rowOff>
    </xdr:from>
    <xdr:to>
      <xdr:col>65</xdr:col>
      <xdr:colOff>53975</xdr:colOff>
      <xdr:row>40</xdr:row>
      <xdr:rowOff>17780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2557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公債費においては、元金償還額の減少の影響により、前年度比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ポイント減少したが、前年度に引き続き類似団体の平均値を上回った。</a:t>
          </a:r>
        </a:p>
        <a:p>
          <a:r>
            <a:rPr kumimoji="1" lang="ja-JP" altLang="en-US" sz="1300">
              <a:latin typeface="ＭＳ Ｐゴシック" panose="020B0600070205080204" pitchFamily="50" charset="-128"/>
              <a:ea typeface="ＭＳ Ｐゴシック" panose="020B0600070205080204" pitchFamily="50" charset="-128"/>
            </a:rPr>
            <a:t>　今後、市場金利の上昇が見込まれるが、建設事業費の選択と集中による市債残高の縮減に加え、市場金利の動向を注視し、低利での資金調達による利子低減に努めていく。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53521</xdr:rowOff>
    </xdr:from>
    <xdr:to>
      <xdr:col>24</xdr:col>
      <xdr:colOff>25400</xdr:colOff>
      <xdr:row>80</xdr:row>
      <xdr:rowOff>45357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987800" y="135980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151493</xdr:rowOff>
    </xdr:from>
    <xdr:to>
      <xdr:col>19</xdr:col>
      <xdr:colOff>187325</xdr:colOff>
      <xdr:row>80</xdr:row>
      <xdr:rowOff>45357</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3098800" y="13696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102507</xdr:rowOff>
    </xdr:from>
    <xdr:to>
      <xdr:col>15</xdr:col>
      <xdr:colOff>98425</xdr:colOff>
      <xdr:row>79</xdr:row>
      <xdr:rowOff>151493</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2209800" y="13647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159657</xdr:rowOff>
    </xdr:from>
    <xdr:to>
      <xdr:col>11</xdr:col>
      <xdr:colOff>9525</xdr:colOff>
      <xdr:row>79</xdr:row>
      <xdr:rowOff>102507</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a:off x="1320800" y="135327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2721</xdr:rowOff>
    </xdr:from>
    <xdr:to>
      <xdr:col>24</xdr:col>
      <xdr:colOff>76200</xdr:colOff>
      <xdr:row>79</xdr:row>
      <xdr:rowOff>104321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146248</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166007</xdr:rowOff>
    </xdr:from>
    <xdr:to>
      <xdr:col>20</xdr:col>
      <xdr:colOff>38100</xdr:colOff>
      <xdr:row>80</xdr:row>
      <xdr:rowOff>96157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80934</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37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100693</xdr:rowOff>
    </xdr:from>
    <xdr:to>
      <xdr:col>15</xdr:col>
      <xdr:colOff>149225</xdr:colOff>
      <xdr:row>80</xdr:row>
      <xdr:rowOff>30843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51707</xdr:rowOff>
    </xdr:from>
    <xdr:to>
      <xdr:col>11</xdr:col>
      <xdr:colOff>60325</xdr:colOff>
      <xdr:row>79</xdr:row>
      <xdr:rowOff>153307</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35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138084</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108857</xdr:rowOff>
    </xdr:from>
    <xdr:to>
      <xdr:col>6</xdr:col>
      <xdr:colOff>171450</xdr:colOff>
      <xdr:row>79</xdr:row>
      <xdr:rowOff>39007</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23784</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平均値を下回っている状況ではあるが、社会保障費増加の見込みも踏まえ、行政サービスの水準を保ちながら事務事業の見直しを行うなど、経営資源の適正配分を進め、数値が上昇しないよう努めていく。</a:t>
          </a: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143329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814300"/>
          <a:ext cx="0" cy="104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7257</xdr:rowOff>
    </xdr:from>
    <xdr:to>
      <xdr:col>82</xdr:col>
      <xdr:colOff>107950</xdr:colOff>
      <xdr:row>75</xdr:row>
      <xdr:rowOff>20865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2694557"/>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7257</xdr:rowOff>
    </xdr:from>
    <xdr:to>
      <xdr:col>78</xdr:col>
      <xdr:colOff>69850</xdr:colOff>
      <xdr:row>74</xdr:row>
      <xdr:rowOff>127000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4782800" y="12694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103414</xdr:rowOff>
    </xdr:from>
    <xdr:to>
      <xdr:col>78</xdr:col>
      <xdr:colOff>120650</xdr:colOff>
      <xdr:row>77</xdr:row>
      <xdr:rowOff>33564</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18341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1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48078</xdr:rowOff>
    </xdr:from>
    <xdr:to>
      <xdr:col>73</xdr:col>
      <xdr:colOff>180975</xdr:colOff>
      <xdr:row>74</xdr:row>
      <xdr:rowOff>127000</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563928"/>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70757</xdr:rowOff>
    </xdr:from>
    <xdr:to>
      <xdr:col>74</xdr:col>
      <xdr:colOff>31750</xdr:colOff>
      <xdr:row>77</xdr:row>
      <xdr:rowOff>907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157134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48078</xdr:rowOff>
    </xdr:from>
    <xdr:to>
      <xdr:col>69</xdr:col>
      <xdr:colOff>92075</xdr:colOff>
      <xdr:row>75</xdr:row>
      <xdr:rowOff>42635</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563928"/>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54428</xdr:rowOff>
    </xdr:from>
    <xdr:to>
      <xdr:col>69</xdr:col>
      <xdr:colOff>142875</xdr:colOff>
      <xdr:row>74</xdr:row>
      <xdr:rowOff>156028</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140805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50998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141515</xdr:rowOff>
    </xdr:from>
    <xdr:to>
      <xdr:col>82</xdr:col>
      <xdr:colOff>158750</xdr:colOff>
      <xdr:row>75</xdr:row>
      <xdr:rowOff>71665</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50092</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273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127907</xdr:rowOff>
    </xdr:from>
    <xdr:to>
      <xdr:col>78</xdr:col>
      <xdr:colOff>120650</xdr:colOff>
      <xdr:row>74</xdr:row>
      <xdr:rowOff>58057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26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68234</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241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168728</xdr:rowOff>
    </xdr:from>
    <xdr:to>
      <xdr:col>69</xdr:col>
      <xdr:colOff>142875</xdr:colOff>
      <xdr:row>73</xdr:row>
      <xdr:rowOff>98878</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5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109055</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28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163285</xdr:rowOff>
    </xdr:from>
    <xdr:to>
      <xdr:col>65</xdr:col>
      <xdr:colOff>53975</xdr:colOff>
      <xdr:row>75</xdr:row>
      <xdr:rowOff>93435</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103612</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261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116463</xdr:rowOff>
    </xdr:from>
    <xdr:to>
      <xdr:col>29</xdr:col>
      <xdr:colOff>127000</xdr:colOff>
      <xdr:row>14</xdr:row>
      <xdr:rowOff>334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21488"/>
          <a:ext cx="647700" cy="226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334</xdr:rowOff>
    </xdr:from>
    <xdr:to>
      <xdr:col>26</xdr:col>
      <xdr:colOff>50800</xdr:colOff>
      <xdr:row>14</xdr:row>
      <xdr:rowOff>48568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48259"/>
          <a:ext cx="698500" cy="48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48568</xdr:rowOff>
    </xdr:from>
    <xdr:to>
      <xdr:col>22</xdr:col>
      <xdr:colOff>114300</xdr:colOff>
      <xdr:row>14</xdr:row>
      <xdr:rowOff>103171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96493"/>
          <a:ext cx="698500" cy="54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84328</xdr:rowOff>
    </xdr:from>
    <xdr:to>
      <xdr:col>18</xdr:col>
      <xdr:colOff>177800</xdr:colOff>
      <xdr:row>14</xdr:row>
      <xdr:rowOff>103171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532253"/>
          <a:ext cx="698500" cy="18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65663</xdr:rowOff>
    </xdr:from>
    <xdr:to>
      <xdr:col>29</xdr:col>
      <xdr:colOff>177800</xdr:colOff>
      <xdr:row>12</xdr:row>
      <xdr:rowOff>167263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70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147834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8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120984</xdr:rowOff>
    </xdr:from>
    <xdr:to>
      <xdr:col>26</xdr:col>
      <xdr:colOff>101600</xdr:colOff>
      <xdr:row>14</xdr:row>
      <xdr:rowOff>51134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97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61311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66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169218</xdr:rowOff>
    </xdr:from>
    <xdr:to>
      <xdr:col>22</xdr:col>
      <xdr:colOff>165100</xdr:colOff>
      <xdr:row>14</xdr:row>
      <xdr:rowOff>99368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45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109545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1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52371</xdr:rowOff>
    </xdr:from>
    <xdr:to>
      <xdr:col>19</xdr:col>
      <xdr:colOff>38100</xdr:colOff>
      <xdr:row>14</xdr:row>
      <xdr:rowOff>153971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0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164148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6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33528</xdr:rowOff>
    </xdr:from>
    <xdr:to>
      <xdr:col>15</xdr:col>
      <xdr:colOff>101600</xdr:colOff>
      <xdr:row>14</xdr:row>
      <xdr:rowOff>135128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81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145305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50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243390</xdr:rowOff>
    </xdr:from>
    <xdr:to>
      <xdr:col>29</xdr:col>
      <xdr:colOff>127000</xdr:colOff>
      <xdr:row>33</xdr:row>
      <xdr:rowOff>274675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167940"/>
          <a:ext cx="647700" cy="31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243390</xdr:rowOff>
    </xdr:from>
    <xdr:to>
      <xdr:col>26</xdr:col>
      <xdr:colOff>50800</xdr:colOff>
      <xdr:row>33</xdr:row>
      <xdr:rowOff>252828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167940"/>
          <a:ext cx="698500" cy="9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252828</xdr:rowOff>
    </xdr:from>
    <xdr:to>
      <xdr:col>22</xdr:col>
      <xdr:colOff>114300</xdr:colOff>
      <xdr:row>34</xdr:row>
      <xdr:rowOff>29878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177378"/>
          <a:ext cx="698500" cy="119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29878</xdr:rowOff>
    </xdr:from>
    <xdr:to>
      <xdr:col>18</xdr:col>
      <xdr:colOff>177800</xdr:colOff>
      <xdr:row>34</xdr:row>
      <xdr:rowOff>82423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297328"/>
          <a:ext cx="698500" cy="5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223875</xdr:rowOff>
    </xdr:from>
    <xdr:to>
      <xdr:col>29</xdr:col>
      <xdr:colOff>177800</xdr:colOff>
      <xdr:row>33</xdr:row>
      <xdr:rowOff>325475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148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132452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0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192590</xdr:rowOff>
    </xdr:from>
    <xdr:to>
      <xdr:col>26</xdr:col>
      <xdr:colOff>101600</xdr:colOff>
      <xdr:row>33</xdr:row>
      <xdr:rowOff>294190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117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132917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5886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202028</xdr:rowOff>
    </xdr:from>
    <xdr:to>
      <xdr:col>22</xdr:col>
      <xdr:colOff>165100</xdr:colOff>
      <xdr:row>33</xdr:row>
      <xdr:rowOff>303628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12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142355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58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321978</xdr:rowOff>
    </xdr:from>
    <xdr:to>
      <xdr:col>19</xdr:col>
      <xdr:colOff>38100</xdr:colOff>
      <xdr:row>34</xdr:row>
      <xdr:rowOff>80678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246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90855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0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31623</xdr:rowOff>
    </xdr:from>
    <xdr:to>
      <xdr:col>15</xdr:col>
      <xdr:colOff>101600</xdr:colOff>
      <xdr:row>34</xdr:row>
      <xdr:rowOff>133223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299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143400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06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761,503
754,384
725.99
465,821,549
453,934,065
6,781,614
245,081,660
618,090,044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127470</xdr:rowOff>
    </xdr:from>
    <xdr:to>
      <xdr:col>24</xdr:col>
      <xdr:colOff>63500</xdr:colOff>
      <xdr:row>33</xdr:row>
      <xdr:rowOff>34430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70970"/>
          <a:ext cx="838200" cy="4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90780</xdr:rowOff>
    </xdr:from>
    <xdr:to>
      <xdr:col>19</xdr:col>
      <xdr:colOff>177800</xdr:colOff>
      <xdr:row>33</xdr:row>
      <xdr:rowOff>34430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77180"/>
          <a:ext cx="889000" cy="1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90780</xdr:rowOff>
    </xdr:from>
    <xdr:to>
      <xdr:col>15</xdr:col>
      <xdr:colOff>50800</xdr:colOff>
      <xdr:row>32</xdr:row>
      <xdr:rowOff>127927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77180"/>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127927</xdr:rowOff>
    </xdr:from>
    <xdr:to>
      <xdr:col>10</xdr:col>
      <xdr:colOff>114300</xdr:colOff>
      <xdr:row>33</xdr:row>
      <xdr:rowOff>14656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14327"/>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76670</xdr:rowOff>
    </xdr:from>
    <xdr:to>
      <xdr:col>24</xdr:col>
      <xdr:colOff>114300</xdr:colOff>
      <xdr:row>31</xdr:row>
      <xdr:rowOff>6820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29697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7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155080</xdr:rowOff>
    </xdr:from>
    <xdr:to>
      <xdr:col>20</xdr:col>
      <xdr:colOff>38100</xdr:colOff>
      <xdr:row>33</xdr:row>
      <xdr:rowOff>85230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4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101757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1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39980</xdr:rowOff>
    </xdr:from>
    <xdr:to>
      <xdr:col>15</xdr:col>
      <xdr:colOff>101600</xdr:colOff>
      <xdr:row>32</xdr:row>
      <xdr:rowOff>141580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158107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0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77127</xdr:rowOff>
    </xdr:from>
    <xdr:to>
      <xdr:col>10</xdr:col>
      <xdr:colOff>165100</xdr:colOff>
      <xdr:row>33</xdr:row>
      <xdr:rowOff>7277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6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23804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3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135306</xdr:rowOff>
    </xdr:from>
    <xdr:to>
      <xdr:col>6</xdr:col>
      <xdr:colOff>38100</xdr:colOff>
      <xdr:row>33</xdr:row>
      <xdr:rowOff>65456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2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81983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9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116794</xdr:rowOff>
    </xdr:from>
    <xdr:to>
      <xdr:col>24</xdr:col>
      <xdr:colOff>63500</xdr:colOff>
      <xdr:row>55</xdr:row>
      <xdr:rowOff>18953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203644"/>
          <a:ext cx="838200" cy="2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137643</xdr:rowOff>
    </xdr:from>
    <xdr:to>
      <xdr:col>19</xdr:col>
      <xdr:colOff>177800</xdr:colOff>
      <xdr:row>55</xdr:row>
      <xdr:rowOff>18953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053043"/>
          <a:ext cx="889000" cy="39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137643</xdr:rowOff>
    </xdr:from>
    <xdr:to>
      <xdr:col>15</xdr:col>
      <xdr:colOff>50800</xdr:colOff>
      <xdr:row>53</xdr:row>
      <xdr:rowOff>125801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053043"/>
          <a:ext cx="889000" cy="15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125801</xdr:rowOff>
    </xdr:from>
    <xdr:to>
      <xdr:col>10</xdr:col>
      <xdr:colOff>114300</xdr:colOff>
      <xdr:row>56</xdr:row>
      <xdr:rowOff>23251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12651"/>
          <a:ext cx="889000" cy="4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65994</xdr:rowOff>
    </xdr:from>
    <xdr:to>
      <xdr:col>24</xdr:col>
      <xdr:colOff>114300</xdr:colOff>
      <xdr:row>53</xdr:row>
      <xdr:rowOff>167594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1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88871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139603</xdr:rowOff>
    </xdr:from>
    <xdr:to>
      <xdr:col>20</xdr:col>
      <xdr:colOff>38100</xdr:colOff>
      <xdr:row>55</xdr:row>
      <xdr:rowOff>69753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86280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1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86843</xdr:rowOff>
    </xdr:from>
    <xdr:to>
      <xdr:col>15</xdr:col>
      <xdr:colOff>101600</xdr:colOff>
      <xdr:row>53</xdr:row>
      <xdr:rowOff>16993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33520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77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75001</xdr:rowOff>
    </xdr:from>
    <xdr:to>
      <xdr:col>10</xdr:col>
      <xdr:colOff>165100</xdr:colOff>
      <xdr:row>54</xdr:row>
      <xdr:rowOff>5151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1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21678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93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143901</xdr:rowOff>
    </xdr:from>
    <xdr:to>
      <xdr:col>6</xdr:col>
      <xdr:colOff>38100</xdr:colOff>
      <xdr:row>56</xdr:row>
      <xdr:rowOff>74051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7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90578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12979</xdr:rowOff>
    </xdr:from>
    <xdr:to>
      <xdr:col>24</xdr:col>
      <xdr:colOff>62865</xdr:colOff>
      <xdr:row>78</xdr:row>
      <xdr:rowOff>44298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7379"/>
          <a:ext cx="1270" cy="10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48125</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44298</xdr:rowOff>
    </xdr:from>
    <xdr:to>
      <xdr:col>24</xdr:col>
      <xdr:colOff>152400</xdr:colOff>
      <xdr:row>78</xdr:row>
      <xdr:rowOff>44298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1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131106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12979</xdr:rowOff>
    </xdr:from>
    <xdr:to>
      <xdr:col>24</xdr:col>
      <xdr:colOff>152400</xdr:colOff>
      <xdr:row>72</xdr:row>
      <xdr:rowOff>12979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7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48413</xdr:rowOff>
    </xdr:from>
    <xdr:to>
      <xdr:col>24</xdr:col>
      <xdr:colOff>63500</xdr:colOff>
      <xdr:row>75</xdr:row>
      <xdr:rowOff>40563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735713"/>
          <a:ext cx="838200" cy="16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63288</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22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84861</xdr:rowOff>
    </xdr:from>
    <xdr:to>
      <xdr:col>24</xdr:col>
      <xdr:colOff>114300</xdr:colOff>
      <xdr:row>76</xdr:row>
      <xdr:rowOff>15011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54813</xdr:rowOff>
    </xdr:from>
    <xdr:to>
      <xdr:col>19</xdr:col>
      <xdr:colOff>177800</xdr:colOff>
      <xdr:row>75</xdr:row>
      <xdr:rowOff>40563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570663"/>
          <a:ext cx="889000" cy="3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82423</xdr:rowOff>
    </xdr:from>
    <xdr:to>
      <xdr:col>20</xdr:col>
      <xdr:colOff>38100</xdr:colOff>
      <xdr:row>76</xdr:row>
      <xdr:rowOff>12573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29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3700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3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54813</xdr:rowOff>
    </xdr:from>
    <xdr:to>
      <xdr:col>15</xdr:col>
      <xdr:colOff>50800</xdr:colOff>
      <xdr:row>75</xdr:row>
      <xdr:rowOff>51384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570663"/>
          <a:ext cx="889000" cy="33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97510</xdr:rowOff>
    </xdr:from>
    <xdr:to>
      <xdr:col>15</xdr:col>
      <xdr:colOff>101600</xdr:colOff>
      <xdr:row>76</xdr:row>
      <xdr:rowOff>27660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295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18787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82017</xdr:rowOff>
    </xdr:from>
    <xdr:to>
      <xdr:col>10</xdr:col>
      <xdr:colOff>114300</xdr:colOff>
      <xdr:row>75</xdr:row>
      <xdr:rowOff>51384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254967"/>
          <a:ext cx="889000" cy="65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108941</xdr:rowOff>
    </xdr:from>
    <xdr:to>
      <xdr:col>10</xdr:col>
      <xdr:colOff>165100</xdr:colOff>
      <xdr:row>76</xdr:row>
      <xdr:rowOff>39091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29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30218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116027</xdr:rowOff>
    </xdr:from>
    <xdr:to>
      <xdr:col>6</xdr:col>
      <xdr:colOff>38100</xdr:colOff>
      <xdr:row>76</xdr:row>
      <xdr:rowOff>46177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297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37304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169063</xdr:rowOff>
    </xdr:from>
    <xdr:to>
      <xdr:col>24</xdr:col>
      <xdr:colOff>114300</xdr:colOff>
      <xdr:row>74</xdr:row>
      <xdr:rowOff>99213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6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20490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5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161213</xdr:rowOff>
    </xdr:from>
    <xdr:to>
      <xdr:col>20</xdr:col>
      <xdr:colOff>38100</xdr:colOff>
      <xdr:row>75</xdr:row>
      <xdr:rowOff>91363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84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107890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62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4013</xdr:rowOff>
    </xdr:from>
    <xdr:to>
      <xdr:col>15</xdr:col>
      <xdr:colOff>101600</xdr:colOff>
      <xdr:row>73</xdr:row>
      <xdr:rowOff>105613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5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122140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29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584</xdr:rowOff>
    </xdr:from>
    <xdr:to>
      <xdr:col>10</xdr:col>
      <xdr:colOff>165100</xdr:colOff>
      <xdr:row>75</xdr:row>
      <xdr:rowOff>102184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118711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63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31217</xdr:rowOff>
    </xdr:from>
    <xdr:to>
      <xdr:col>6</xdr:col>
      <xdr:colOff>38100</xdr:colOff>
      <xdr:row>71</xdr:row>
      <xdr:rowOff>132817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20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149344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197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140233</xdr:rowOff>
    </xdr:from>
    <xdr:to>
      <xdr:col>24</xdr:col>
      <xdr:colOff>62865</xdr:colOff>
      <xdr:row>97</xdr:row>
      <xdr:rowOff>143342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742183"/>
          <a:ext cx="1270" cy="103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147169</xdr:rowOff>
    </xdr:from>
    <xdr:ext cx="599010"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7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143342</xdr:rowOff>
    </xdr:from>
    <xdr:to>
      <xdr:col>24</xdr:col>
      <xdr:colOff>152400</xdr:colOff>
      <xdr:row>97</xdr:row>
      <xdr:rowOff>143342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7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86910</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51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140233</xdr:rowOff>
    </xdr:from>
    <xdr:to>
      <xdr:col>24</xdr:col>
      <xdr:colOff>152400</xdr:colOff>
      <xdr:row>91</xdr:row>
      <xdr:rowOff>140233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74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89636</xdr:rowOff>
    </xdr:from>
    <xdr:to>
      <xdr:col>24</xdr:col>
      <xdr:colOff>63500</xdr:colOff>
      <xdr:row>97</xdr:row>
      <xdr:rowOff>137933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20286"/>
          <a:ext cx="838200" cy="4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78303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55426</xdr:rowOff>
    </xdr:from>
    <xdr:to>
      <xdr:col>24</xdr:col>
      <xdr:colOff>114300</xdr:colOff>
      <xdr:row>95</xdr:row>
      <xdr:rowOff>157026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4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137933</xdr:rowOff>
    </xdr:from>
    <xdr:to>
      <xdr:col>19</xdr:col>
      <xdr:colOff>177800</xdr:colOff>
      <xdr:row>98</xdr:row>
      <xdr:rowOff>62219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68583"/>
          <a:ext cx="889000" cy="9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125400</xdr:rowOff>
    </xdr:from>
    <xdr:to>
      <xdr:col>20</xdr:col>
      <xdr:colOff>38100</xdr:colOff>
      <xdr:row>96</xdr:row>
      <xdr:rowOff>55550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72077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8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145780</xdr:rowOff>
    </xdr:from>
    <xdr:to>
      <xdr:col>15</xdr:col>
      <xdr:colOff>50800</xdr:colOff>
      <xdr:row>98</xdr:row>
      <xdr:rowOff>62219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76430"/>
          <a:ext cx="889000" cy="8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22774</xdr:rowOff>
    </xdr:from>
    <xdr:to>
      <xdr:col>15</xdr:col>
      <xdr:colOff>101600</xdr:colOff>
      <xdr:row>96</xdr:row>
      <xdr:rowOff>124374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8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140901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5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145780</xdr:rowOff>
    </xdr:from>
    <xdr:to>
      <xdr:col>10</xdr:col>
      <xdr:colOff>114300</xdr:colOff>
      <xdr:row>99</xdr:row>
      <xdr:rowOff>1885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76430"/>
          <a:ext cx="889000" cy="19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140205</xdr:rowOff>
    </xdr:from>
    <xdr:to>
      <xdr:col>10</xdr:col>
      <xdr:colOff>165100</xdr:colOff>
      <xdr:row>96</xdr:row>
      <xdr:rowOff>70355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2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86882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0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1743</xdr:rowOff>
    </xdr:from>
    <xdr:to>
      <xdr:col>6</xdr:col>
      <xdr:colOff>38100</xdr:colOff>
      <xdr:row>97</xdr:row>
      <xdr:rowOff>103343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119870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40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38836</xdr:rowOff>
    </xdr:from>
    <xdr:to>
      <xdr:col>24</xdr:col>
      <xdr:colOff>114300</xdr:colOff>
      <xdr:row>97</xdr:row>
      <xdr:rowOff>140436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125213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8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87133</xdr:rowOff>
    </xdr:from>
    <xdr:to>
      <xdr:col>20</xdr:col>
      <xdr:colOff>38100</xdr:colOff>
      <xdr:row>98</xdr:row>
      <xdr:rowOff>17283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1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8410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81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11419</xdr:rowOff>
    </xdr:from>
    <xdr:to>
      <xdr:col>15</xdr:col>
      <xdr:colOff>101600</xdr:colOff>
      <xdr:row>98</xdr:row>
      <xdr:rowOff>113019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1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104146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90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94980</xdr:rowOff>
    </xdr:from>
    <xdr:to>
      <xdr:col>10</xdr:col>
      <xdr:colOff>165100</xdr:colOff>
      <xdr:row>98</xdr:row>
      <xdr:rowOff>25130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2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16257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81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122535</xdr:rowOff>
    </xdr:from>
    <xdr:to>
      <xdr:col>6</xdr:col>
      <xdr:colOff>38100</xdr:colOff>
      <xdr:row>99</xdr:row>
      <xdr:rowOff>52685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2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43812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701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114565</xdr:rowOff>
    </xdr:from>
    <xdr:to>
      <xdr:col>55</xdr:col>
      <xdr:colOff>0</xdr:colOff>
      <xdr:row>36</xdr:row>
      <xdr:rowOff>123872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86765"/>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35861</xdr:rowOff>
    </xdr:from>
    <xdr:to>
      <xdr:col>50</xdr:col>
      <xdr:colOff>114300</xdr:colOff>
      <xdr:row>36</xdr:row>
      <xdr:rowOff>114565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208061"/>
          <a:ext cx="889000" cy="7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32683</xdr:rowOff>
    </xdr:from>
    <xdr:to>
      <xdr:col>45</xdr:col>
      <xdr:colOff>177800</xdr:colOff>
      <xdr:row>36</xdr:row>
      <xdr:rowOff>35861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204883"/>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99379</xdr:rowOff>
    </xdr:from>
    <xdr:to>
      <xdr:col>41</xdr:col>
      <xdr:colOff>50800</xdr:colOff>
      <xdr:row>36</xdr:row>
      <xdr:rowOff>32683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242879"/>
          <a:ext cx="889000" cy="96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155958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73072</xdr:rowOff>
    </xdr:from>
    <xdr:to>
      <xdr:col>55</xdr:col>
      <xdr:colOff>50800</xdr:colOff>
      <xdr:row>37</xdr:row>
      <xdr:rowOff>3222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4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95949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9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63765</xdr:rowOff>
    </xdr:from>
    <xdr:to>
      <xdr:col>50</xdr:col>
      <xdr:colOff>165100</xdr:colOff>
      <xdr:row>36</xdr:row>
      <xdr:rowOff>165365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3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10442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156511</xdr:rowOff>
    </xdr:from>
    <xdr:to>
      <xdr:col>46</xdr:col>
      <xdr:colOff>38100</xdr:colOff>
      <xdr:row>36</xdr:row>
      <xdr:rowOff>86661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103188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3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153333</xdr:rowOff>
    </xdr:from>
    <xdr:to>
      <xdr:col>41</xdr:col>
      <xdr:colOff>101600</xdr:colOff>
      <xdr:row>36</xdr:row>
      <xdr:rowOff>83483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5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100010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48579</xdr:rowOff>
    </xdr:from>
    <xdr:to>
      <xdr:col>36</xdr:col>
      <xdr:colOff>165100</xdr:colOff>
      <xdr:row>30</xdr:row>
      <xdr:rowOff>150179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19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141306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28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68072</xdr:rowOff>
    </xdr:from>
    <xdr:to>
      <xdr:col>55</xdr:col>
      <xdr:colOff>0</xdr:colOff>
      <xdr:row>54</xdr:row>
      <xdr:rowOff>162789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154922"/>
          <a:ext cx="838200" cy="2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162789</xdr:rowOff>
    </xdr:from>
    <xdr:to>
      <xdr:col>50</xdr:col>
      <xdr:colOff>114300</xdr:colOff>
      <xdr:row>55</xdr:row>
      <xdr:rowOff>62319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421089"/>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30944</xdr:rowOff>
    </xdr:from>
    <xdr:to>
      <xdr:col>45</xdr:col>
      <xdr:colOff>177800</xdr:colOff>
      <xdr:row>55</xdr:row>
      <xdr:rowOff>62319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60694"/>
          <a:ext cx="889000" cy="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149378</xdr:rowOff>
    </xdr:from>
    <xdr:to>
      <xdr:col>41</xdr:col>
      <xdr:colOff>50800</xdr:colOff>
      <xdr:row>55</xdr:row>
      <xdr:rowOff>30944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407678"/>
          <a:ext cx="889000" cy="5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17272</xdr:rowOff>
    </xdr:from>
    <xdr:to>
      <xdr:col>55</xdr:col>
      <xdr:colOff>50800</xdr:colOff>
      <xdr:row>53</xdr:row>
      <xdr:rowOff>118872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10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40149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95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111989</xdr:rowOff>
    </xdr:from>
    <xdr:to>
      <xdr:col>50</xdr:col>
      <xdr:colOff>165100</xdr:colOff>
      <xdr:row>55</xdr:row>
      <xdr:rowOff>42139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3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33266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6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11519</xdr:rowOff>
    </xdr:from>
    <xdr:to>
      <xdr:col>46</xdr:col>
      <xdr:colOff>38100</xdr:colOff>
      <xdr:row>55</xdr:row>
      <xdr:rowOff>113119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104246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5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151594</xdr:rowOff>
    </xdr:from>
    <xdr:to>
      <xdr:col>41</xdr:col>
      <xdr:colOff>101600</xdr:colOff>
      <xdr:row>55</xdr:row>
      <xdr:rowOff>81744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0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72871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50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98578</xdr:rowOff>
    </xdr:from>
    <xdr:to>
      <xdr:col>36</xdr:col>
      <xdr:colOff>165100</xdr:colOff>
      <xdr:row>55</xdr:row>
      <xdr:rowOff>28728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3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45255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13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9947</xdr:rowOff>
    </xdr:from>
    <xdr:to>
      <xdr:col>55</xdr:col>
      <xdr:colOff>0</xdr:colOff>
      <xdr:row>75</xdr:row>
      <xdr:rowOff>44237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86869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143860</xdr:rowOff>
    </xdr:from>
    <xdr:to>
      <xdr:col>50</xdr:col>
      <xdr:colOff>114300</xdr:colOff>
      <xdr:row>75</xdr:row>
      <xdr:rowOff>44237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831160"/>
          <a:ext cx="889000" cy="7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131379</xdr:rowOff>
    </xdr:from>
    <xdr:to>
      <xdr:col>45</xdr:col>
      <xdr:colOff>177800</xdr:colOff>
      <xdr:row>74</xdr:row>
      <xdr:rowOff>143860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647229"/>
          <a:ext cx="889000" cy="18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131379</xdr:rowOff>
    </xdr:from>
    <xdr:to>
      <xdr:col>41</xdr:col>
      <xdr:colOff>50800</xdr:colOff>
      <xdr:row>73</xdr:row>
      <xdr:rowOff>145095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64722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146240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130597</xdr:rowOff>
    </xdr:from>
    <xdr:to>
      <xdr:col>55</xdr:col>
      <xdr:colOff>50800</xdr:colOff>
      <xdr:row>75</xdr:row>
      <xdr:rowOff>60747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81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109024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9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164887</xdr:rowOff>
    </xdr:from>
    <xdr:to>
      <xdr:col>50</xdr:col>
      <xdr:colOff>165100</xdr:colOff>
      <xdr:row>75</xdr:row>
      <xdr:rowOff>95037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5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86164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93060</xdr:rowOff>
    </xdr:from>
    <xdr:to>
      <xdr:col>46</xdr:col>
      <xdr:colOff>38100</xdr:colOff>
      <xdr:row>75</xdr:row>
      <xdr:rowOff>23210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7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39737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55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80579</xdr:rowOff>
    </xdr:from>
    <xdr:to>
      <xdr:col>41</xdr:col>
      <xdr:colOff>101600</xdr:colOff>
      <xdr:row>74</xdr:row>
      <xdr:rowOff>10729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5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27256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37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94295</xdr:rowOff>
    </xdr:from>
    <xdr:to>
      <xdr:col>36</xdr:col>
      <xdr:colOff>165100</xdr:colOff>
      <xdr:row>74</xdr:row>
      <xdr:rowOff>24445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6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40972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3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135843</xdr:rowOff>
    </xdr:from>
    <xdr:to>
      <xdr:col>55</xdr:col>
      <xdr:colOff>0</xdr:colOff>
      <xdr:row>96</xdr:row>
      <xdr:rowOff>20913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080693"/>
          <a:ext cx="838200" cy="39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20913</xdr:rowOff>
    </xdr:from>
    <xdr:to>
      <xdr:col>50</xdr:col>
      <xdr:colOff>114300</xdr:colOff>
      <xdr:row>96</xdr:row>
      <xdr:rowOff>168732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80113"/>
          <a:ext cx="889000" cy="14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168732</xdr:rowOff>
    </xdr:from>
    <xdr:to>
      <xdr:col>45</xdr:col>
      <xdr:colOff>177800</xdr:colOff>
      <xdr:row>97</xdr:row>
      <xdr:rowOff>127670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27932"/>
          <a:ext cx="889000" cy="13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15031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131927</xdr:rowOff>
    </xdr:from>
    <xdr:to>
      <xdr:col>41</xdr:col>
      <xdr:colOff>50800</xdr:colOff>
      <xdr:row>97</xdr:row>
      <xdr:rowOff>127670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91127"/>
          <a:ext cx="889000" cy="16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114643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135104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85043</xdr:rowOff>
    </xdr:from>
    <xdr:to>
      <xdr:col>55</xdr:col>
      <xdr:colOff>50800</xdr:colOff>
      <xdr:row>94</xdr:row>
      <xdr:rowOff>15193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02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107920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88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141563</xdr:rowOff>
    </xdr:from>
    <xdr:to>
      <xdr:col>50</xdr:col>
      <xdr:colOff>165100</xdr:colOff>
      <xdr:row>96</xdr:row>
      <xdr:rowOff>71713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2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62840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2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117932</xdr:rowOff>
    </xdr:from>
    <xdr:to>
      <xdr:col>46</xdr:col>
      <xdr:colOff>38100</xdr:colOff>
      <xdr:row>97</xdr:row>
      <xdr:rowOff>48082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39209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76870</xdr:rowOff>
    </xdr:from>
    <xdr:to>
      <xdr:col>41</xdr:col>
      <xdr:colOff>101600</xdr:colOff>
      <xdr:row>98</xdr:row>
      <xdr:rowOff>7020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0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169597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81127</xdr:rowOff>
    </xdr:from>
    <xdr:to>
      <xdr:col>36</xdr:col>
      <xdr:colOff>165100</xdr:colOff>
      <xdr:row>97</xdr:row>
      <xdr:rowOff>11277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4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2404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3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69215</xdr:rowOff>
    </xdr:from>
    <xdr:to>
      <xdr:col>85</xdr:col>
      <xdr:colOff>127000</xdr:colOff>
      <xdr:row>37</xdr:row>
      <xdr:rowOff>158178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898515"/>
          <a:ext cx="838200" cy="60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9986</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25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158178</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01828"/>
          <a:ext cx="889000" cy="22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81424</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18415</xdr:rowOff>
    </xdr:from>
    <xdr:to>
      <xdr:col>85</xdr:col>
      <xdr:colOff>177800</xdr:colOff>
      <xdr:row>34</xdr:row>
      <xdr:rowOff>120015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41292</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69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107378</xdr:rowOff>
    </xdr:from>
    <xdr:to>
      <xdr:col>81</xdr:col>
      <xdr:colOff>101600</xdr:colOff>
      <xdr:row>38</xdr:row>
      <xdr:rowOff>37528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54055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2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135051</xdr:rowOff>
    </xdr:from>
    <xdr:to>
      <xdr:col>85</xdr:col>
      <xdr:colOff>127000</xdr:colOff>
      <xdr:row>73</xdr:row>
      <xdr:rowOff>167284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650901"/>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135051</xdr:rowOff>
    </xdr:from>
    <xdr:to>
      <xdr:col>81</xdr:col>
      <xdr:colOff>50800</xdr:colOff>
      <xdr:row>74</xdr:row>
      <xdr:rowOff>55004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650901"/>
          <a:ext cx="889000" cy="9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55004</xdr:rowOff>
    </xdr:from>
    <xdr:to>
      <xdr:col>76</xdr:col>
      <xdr:colOff>114300</xdr:colOff>
      <xdr:row>74</xdr:row>
      <xdr:rowOff>61061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742304"/>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61061</xdr:rowOff>
    </xdr:from>
    <xdr:to>
      <xdr:col>71</xdr:col>
      <xdr:colOff>177800</xdr:colOff>
      <xdr:row>75</xdr:row>
      <xdr:rowOff>85522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748361"/>
          <a:ext cx="889000" cy="19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116484</xdr:rowOff>
    </xdr:from>
    <xdr:to>
      <xdr:col>85</xdr:col>
      <xdr:colOff>177800</xdr:colOff>
      <xdr:row>74</xdr:row>
      <xdr:rowOff>46634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6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139361</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48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84251</xdr:rowOff>
    </xdr:from>
    <xdr:to>
      <xdr:col>81</xdr:col>
      <xdr:colOff>101600</xdr:colOff>
      <xdr:row>74</xdr:row>
      <xdr:rowOff>14401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6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30928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3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4204</xdr:rowOff>
    </xdr:from>
    <xdr:to>
      <xdr:col>76</xdr:col>
      <xdr:colOff>165100</xdr:colOff>
      <xdr:row>74</xdr:row>
      <xdr:rowOff>105804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6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122331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46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10261</xdr:rowOff>
    </xdr:from>
    <xdr:to>
      <xdr:col>72</xdr:col>
      <xdr:colOff>38100</xdr:colOff>
      <xdr:row>74</xdr:row>
      <xdr:rowOff>111861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6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128388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4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34722</xdr:rowOff>
    </xdr:from>
    <xdr:to>
      <xdr:col>67</xdr:col>
      <xdr:colOff>101600</xdr:colOff>
      <xdr:row>75</xdr:row>
      <xdr:rowOff>136322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8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152849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66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133894</xdr:rowOff>
    </xdr:from>
    <xdr:to>
      <xdr:col>85</xdr:col>
      <xdr:colOff>127000</xdr:colOff>
      <xdr:row>96</xdr:row>
      <xdr:rowOff>167635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593094"/>
          <a:ext cx="838200" cy="3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167635</xdr:rowOff>
    </xdr:from>
    <xdr:to>
      <xdr:col>81</xdr:col>
      <xdr:colOff>50800</xdr:colOff>
      <xdr:row>98</xdr:row>
      <xdr:rowOff>58776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626835"/>
          <a:ext cx="889000" cy="23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135173</xdr:rowOff>
    </xdr:from>
    <xdr:to>
      <xdr:col>76</xdr:col>
      <xdr:colOff>114300</xdr:colOff>
      <xdr:row>98</xdr:row>
      <xdr:rowOff>58776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594373"/>
          <a:ext cx="889000" cy="26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135173</xdr:rowOff>
    </xdr:from>
    <xdr:to>
      <xdr:col>71</xdr:col>
      <xdr:colOff>177800</xdr:colOff>
      <xdr:row>98</xdr:row>
      <xdr:rowOff>122921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594373"/>
          <a:ext cx="889000" cy="33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83094</xdr:rowOff>
    </xdr:from>
    <xdr:to>
      <xdr:col>85</xdr:col>
      <xdr:colOff>177800</xdr:colOff>
      <xdr:row>97</xdr:row>
      <xdr:rowOff>13244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4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61521</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2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116835</xdr:rowOff>
    </xdr:from>
    <xdr:to>
      <xdr:col>81</xdr:col>
      <xdr:colOff>101600</xdr:colOff>
      <xdr:row>97</xdr:row>
      <xdr:rowOff>46985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5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38112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66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7976</xdr:rowOff>
    </xdr:from>
    <xdr:to>
      <xdr:col>76</xdr:col>
      <xdr:colOff>165100</xdr:colOff>
      <xdr:row>98</xdr:row>
      <xdr:rowOff>109576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100703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0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84373</xdr:rowOff>
    </xdr:from>
    <xdr:to>
      <xdr:col>72</xdr:col>
      <xdr:colOff>38100</xdr:colOff>
      <xdr:row>97</xdr:row>
      <xdr:rowOff>14523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5650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6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72121</xdr:rowOff>
    </xdr:from>
    <xdr:to>
      <xdr:col>67</xdr:col>
      <xdr:colOff>101600</xdr:colOff>
      <xdr:row>99</xdr:row>
      <xdr:rowOff>2271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7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164848</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5017" y="16966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8255</xdr:rowOff>
    </xdr:from>
    <xdr:to>
      <xdr:col>116</xdr:col>
      <xdr:colOff>63500</xdr:colOff>
      <xdr:row>38</xdr:row>
      <xdr:rowOff>37287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523355"/>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8255</xdr:rowOff>
    </xdr:from>
    <xdr:to>
      <xdr:col>111</xdr:col>
      <xdr:colOff>177800</xdr:colOff>
      <xdr:row>38</xdr:row>
      <xdr:rowOff>40487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523355"/>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18999</xdr:rowOff>
    </xdr:from>
    <xdr:to>
      <xdr:col>107</xdr:col>
      <xdr:colOff>50800</xdr:colOff>
      <xdr:row>38</xdr:row>
      <xdr:rowOff>40487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534099"/>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18999</xdr:rowOff>
    </xdr:from>
    <xdr:to>
      <xdr:col>102</xdr:col>
      <xdr:colOff>114300</xdr:colOff>
      <xdr:row>38</xdr:row>
      <xdr:rowOff>93294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534099"/>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157937</xdr:rowOff>
    </xdr:from>
    <xdr:to>
      <xdr:col>116</xdr:col>
      <xdr:colOff>114300</xdr:colOff>
      <xdr:row>38</xdr:row>
      <xdr:rowOff>88088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501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72864</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16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128905</xdr:rowOff>
    </xdr:from>
    <xdr:to>
      <xdr:col>112</xdr:col>
      <xdr:colOff>38100</xdr:colOff>
      <xdr:row>38</xdr:row>
      <xdr:rowOff>59055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50182</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656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161137</xdr:rowOff>
    </xdr:from>
    <xdr:to>
      <xdr:col>107</xdr:col>
      <xdr:colOff>101600</xdr:colOff>
      <xdr:row>38</xdr:row>
      <xdr:rowOff>91287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82414</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59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139649</xdr:rowOff>
    </xdr:from>
    <xdr:to>
      <xdr:col>102</xdr:col>
      <xdr:colOff>165100</xdr:colOff>
      <xdr:row>38</xdr:row>
      <xdr:rowOff>69799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60926</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576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42494</xdr:rowOff>
    </xdr:from>
    <xdr:to>
      <xdr:col>98</xdr:col>
      <xdr:colOff>38100</xdr:colOff>
      <xdr:row>38</xdr:row>
      <xdr:rowOff>144094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135221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65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19659</xdr:rowOff>
    </xdr:from>
    <xdr:to>
      <xdr:col>116</xdr:col>
      <xdr:colOff>63500</xdr:colOff>
      <xdr:row>58</xdr:row>
      <xdr:rowOff>22708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963759"/>
          <a:ext cx="8382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10770</xdr:rowOff>
    </xdr:from>
    <xdr:to>
      <xdr:col>111</xdr:col>
      <xdr:colOff>177800</xdr:colOff>
      <xdr:row>58</xdr:row>
      <xdr:rowOff>19659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95487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2236</xdr:rowOff>
    </xdr:from>
    <xdr:to>
      <xdr:col>107</xdr:col>
      <xdr:colOff>50800</xdr:colOff>
      <xdr:row>58</xdr:row>
      <xdr:rowOff>10770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46336"/>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124333</xdr:rowOff>
    </xdr:from>
    <xdr:to>
      <xdr:col>102</xdr:col>
      <xdr:colOff>114300</xdr:colOff>
      <xdr:row>58</xdr:row>
      <xdr:rowOff>2236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896983"/>
          <a:ext cx="889000" cy="4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143358</xdr:rowOff>
    </xdr:from>
    <xdr:to>
      <xdr:col>116</xdr:col>
      <xdr:colOff>114300</xdr:colOff>
      <xdr:row>58</xdr:row>
      <xdr:rowOff>73508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121785</xdr:rowOff>
    </xdr:from>
    <xdr:ext cx="534377"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9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140309</xdr:rowOff>
    </xdr:from>
    <xdr:to>
      <xdr:col>112</xdr:col>
      <xdr:colOff>38100</xdr:colOff>
      <xdr:row>58</xdr:row>
      <xdr:rowOff>70459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61586</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56111" y="1000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131420</xdr:rowOff>
    </xdr:from>
    <xdr:to>
      <xdr:col>107</xdr:col>
      <xdr:colOff>101600</xdr:colOff>
      <xdr:row>58</xdr:row>
      <xdr:rowOff>61570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52697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9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122886</xdr:rowOff>
    </xdr:from>
    <xdr:to>
      <xdr:col>102</xdr:col>
      <xdr:colOff>165100</xdr:colOff>
      <xdr:row>58</xdr:row>
      <xdr:rowOff>53036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44163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99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73533</xdr:rowOff>
    </xdr:from>
    <xdr:to>
      <xdr:col>98</xdr:col>
      <xdr:colOff>38100</xdr:colOff>
      <xdr:row>58</xdr:row>
      <xdr:rowOff>3683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8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166260</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993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65771</xdr:rowOff>
    </xdr:from>
    <xdr:to>
      <xdr:col>116</xdr:col>
      <xdr:colOff>63500</xdr:colOff>
      <xdr:row>76</xdr:row>
      <xdr:rowOff>68514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95971"/>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168241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5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68514</xdr:rowOff>
    </xdr:from>
    <xdr:to>
      <xdr:col>111</xdr:col>
      <xdr:colOff>177800</xdr:colOff>
      <xdr:row>76</xdr:row>
      <xdr:rowOff>120407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98714"/>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120407</xdr:rowOff>
    </xdr:from>
    <xdr:to>
      <xdr:col>107</xdr:col>
      <xdr:colOff>50800</xdr:colOff>
      <xdr:row>76</xdr:row>
      <xdr:rowOff>167635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50607"/>
          <a:ext cx="889000" cy="4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167635</xdr:rowOff>
    </xdr:from>
    <xdr:to>
      <xdr:col>102</xdr:col>
      <xdr:colOff>114300</xdr:colOff>
      <xdr:row>77</xdr:row>
      <xdr:rowOff>33950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97835"/>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14971</xdr:rowOff>
    </xdr:from>
    <xdr:to>
      <xdr:col>116</xdr:col>
      <xdr:colOff>114300</xdr:colOff>
      <xdr:row>76</xdr:row>
      <xdr:rowOff>116571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4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164848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2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17714</xdr:rowOff>
    </xdr:from>
    <xdr:to>
      <xdr:col>112</xdr:col>
      <xdr:colOff>38100</xdr:colOff>
      <xdr:row>76</xdr:row>
      <xdr:rowOff>119314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4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135841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8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69607</xdr:rowOff>
    </xdr:from>
    <xdr:to>
      <xdr:col>107</xdr:col>
      <xdr:colOff>101600</xdr:colOff>
      <xdr:row>76</xdr:row>
      <xdr:rowOff>171207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16283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7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116835</xdr:rowOff>
    </xdr:from>
    <xdr:to>
      <xdr:col>102</xdr:col>
      <xdr:colOff>165100</xdr:colOff>
      <xdr:row>77</xdr:row>
      <xdr:rowOff>46985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4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38112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154600</xdr:rowOff>
    </xdr:from>
    <xdr:to>
      <xdr:col>98</xdr:col>
      <xdr:colOff>38100</xdr:colOff>
      <xdr:row>77</xdr:row>
      <xdr:rowOff>84750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101277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96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人件費については、給与の増額改定に加え、定年延長の段階的な実施に伴い、退職手当が一時的に増加したことなどから、決算額は増加した。</a:t>
          </a:r>
        </a:p>
        <a:p>
          <a:r>
            <a:rPr kumimoji="1" lang="ja-JP" altLang="en-US" sz="1300">
              <a:latin typeface="ＭＳ Ｐゴシック" panose="020B0600070205080204" pitchFamily="50" charset="-128"/>
              <a:ea typeface="ＭＳ Ｐゴシック" panose="020B0600070205080204" pitchFamily="50" charset="-128"/>
            </a:rPr>
            <a:t>　物件費、普通建設事業及び災害復旧事業費については、令和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年能登半島地震の影響により決算額は増加した。</a:t>
          </a:r>
        </a:p>
        <a:p>
          <a:r>
            <a:rPr kumimoji="1" lang="ja-JP" altLang="en-US" sz="1300">
              <a:latin typeface="ＭＳ Ｐゴシック" panose="020B0600070205080204" pitchFamily="50" charset="-128"/>
              <a:ea typeface="ＭＳ Ｐゴシック" panose="020B0600070205080204" pitchFamily="50" charset="-128"/>
            </a:rPr>
            <a:t>　維持補修費については、除排雪経費が増加したことなどにより、決算額は増加した。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年度は、財政調整基金において、令和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への対応のため一部を取り崩したが、土地売払収入などを積み立てた結果、前年度より増加した。引き続き、社会情勢の変化を的確にとらえた一層の事業の選択と集中などにより、将来にわたって強固な財政運営の基盤づくり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761,503
754,384
725.99
465,821,549
453,934,065
6,781,614
245,081,660
618,090,044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9072</xdr:rowOff>
    </xdr:from>
    <xdr:to>
      <xdr:col>24</xdr:col>
      <xdr:colOff>63500</xdr:colOff>
      <xdr:row>35</xdr:row>
      <xdr:rowOff>58057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0982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25400</xdr:rowOff>
    </xdr:from>
    <xdr:to>
      <xdr:col>19</xdr:col>
      <xdr:colOff>177800</xdr:colOff>
      <xdr:row>35</xdr:row>
      <xdr:rowOff>58057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261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25400</xdr:rowOff>
    </xdr:from>
    <xdr:to>
      <xdr:col>15</xdr:col>
      <xdr:colOff>50800</xdr:colOff>
      <xdr:row>35</xdr:row>
      <xdr:rowOff>133169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26150"/>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133169</xdr:rowOff>
    </xdr:from>
    <xdr:to>
      <xdr:col>10</xdr:col>
      <xdr:colOff>114300</xdr:colOff>
      <xdr:row>35</xdr:row>
      <xdr:rowOff>156028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339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129722</xdr:rowOff>
    </xdr:from>
    <xdr:to>
      <xdr:col>24</xdr:col>
      <xdr:colOff>114300</xdr:colOff>
      <xdr:row>35</xdr:row>
      <xdr:rowOff>59872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152599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1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7257</xdr:rowOff>
    </xdr:from>
    <xdr:to>
      <xdr:col>20</xdr:col>
      <xdr:colOff>38100</xdr:colOff>
      <xdr:row>35</xdr:row>
      <xdr:rowOff>108857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125384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146050</xdr:rowOff>
    </xdr:from>
    <xdr:to>
      <xdr:col>15</xdr:col>
      <xdr:colOff>101600</xdr:colOff>
      <xdr:row>35</xdr:row>
      <xdr:rowOff>76200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92727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82369</xdr:rowOff>
    </xdr:from>
    <xdr:to>
      <xdr:col>10</xdr:col>
      <xdr:colOff>165100</xdr:colOff>
      <xdr:row>36</xdr:row>
      <xdr:rowOff>12519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8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29046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5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105228</xdr:rowOff>
    </xdr:from>
    <xdr:to>
      <xdr:col>6</xdr:col>
      <xdr:colOff>38100</xdr:colOff>
      <xdr:row>36</xdr:row>
      <xdr:rowOff>35378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0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51905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8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99009</xdr:rowOff>
    </xdr:from>
    <xdr:to>
      <xdr:col>24</xdr:col>
      <xdr:colOff>63500</xdr:colOff>
      <xdr:row>58</xdr:row>
      <xdr:rowOff>119088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43109"/>
          <a:ext cx="8382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119088</xdr:rowOff>
    </xdr:from>
    <xdr:to>
      <xdr:col>19</xdr:col>
      <xdr:colOff>177800</xdr:colOff>
      <xdr:row>58</xdr:row>
      <xdr:rowOff>148844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63188"/>
          <a:ext cx="8890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120510</xdr:rowOff>
    </xdr:from>
    <xdr:to>
      <xdr:col>15</xdr:col>
      <xdr:colOff>50800</xdr:colOff>
      <xdr:row>58</xdr:row>
      <xdr:rowOff>148844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64610"/>
          <a:ext cx="889000" cy="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134226</xdr:rowOff>
    </xdr:from>
    <xdr:to>
      <xdr:col>10</xdr:col>
      <xdr:colOff>114300</xdr:colOff>
      <xdr:row>58</xdr:row>
      <xdr:rowOff>120510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78176"/>
          <a:ext cx="889000" cy="118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48209</xdr:rowOff>
    </xdr:from>
    <xdr:to>
      <xdr:col>24</xdr:col>
      <xdr:colOff>114300</xdr:colOff>
      <xdr:row>58</xdr:row>
      <xdr:rowOff>149809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9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166641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68288</xdr:rowOff>
    </xdr:from>
    <xdr:to>
      <xdr:col>20</xdr:col>
      <xdr:colOff>38100</xdr:colOff>
      <xdr:row>58</xdr:row>
      <xdr:rowOff>169888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161015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98044</xdr:rowOff>
    </xdr:from>
    <xdr:to>
      <xdr:col>15</xdr:col>
      <xdr:colOff>101600</xdr:colOff>
      <xdr:row>59</xdr:row>
      <xdr:rowOff>28194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19321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3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69710</xdr:rowOff>
    </xdr:from>
    <xdr:to>
      <xdr:col>10</xdr:col>
      <xdr:colOff>165100</xdr:colOff>
      <xdr:row>58</xdr:row>
      <xdr:rowOff>171310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162437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83426</xdr:rowOff>
    </xdr:from>
    <xdr:to>
      <xdr:col>6</xdr:col>
      <xdr:colOff>38100</xdr:colOff>
      <xdr:row>52</xdr:row>
      <xdr:rowOff>13576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4703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2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49471</xdr:rowOff>
    </xdr:from>
    <xdr:to>
      <xdr:col>24</xdr:col>
      <xdr:colOff>63500</xdr:colOff>
      <xdr:row>77</xdr:row>
      <xdr:rowOff>58531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79671"/>
          <a:ext cx="838200" cy="18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58531</xdr:rowOff>
    </xdr:from>
    <xdr:to>
      <xdr:col>19</xdr:col>
      <xdr:colOff>177800</xdr:colOff>
      <xdr:row>77</xdr:row>
      <xdr:rowOff>161821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60181"/>
          <a:ext cx="889000" cy="10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79212</xdr:rowOff>
    </xdr:from>
    <xdr:to>
      <xdr:col>15</xdr:col>
      <xdr:colOff>50800</xdr:colOff>
      <xdr:row>77</xdr:row>
      <xdr:rowOff>161821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80862"/>
          <a:ext cx="889000" cy="8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79212</xdr:rowOff>
    </xdr:from>
    <xdr:to>
      <xdr:col>10</xdr:col>
      <xdr:colOff>114300</xdr:colOff>
      <xdr:row>78</xdr:row>
      <xdr:rowOff>108686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80862"/>
          <a:ext cx="889000" cy="20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170121</xdr:rowOff>
    </xdr:from>
    <xdr:to>
      <xdr:col>24</xdr:col>
      <xdr:colOff>114300</xdr:colOff>
      <xdr:row>76</xdr:row>
      <xdr:rowOff>100271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2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148548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0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7731</xdr:rowOff>
    </xdr:from>
    <xdr:to>
      <xdr:col>20</xdr:col>
      <xdr:colOff>38100</xdr:colOff>
      <xdr:row>77</xdr:row>
      <xdr:rowOff>109331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0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100458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0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111021</xdr:rowOff>
    </xdr:from>
    <xdr:to>
      <xdr:col>15</xdr:col>
      <xdr:colOff>101600</xdr:colOff>
      <xdr:row>78</xdr:row>
      <xdr:rowOff>41171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32298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0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28412</xdr:rowOff>
    </xdr:from>
    <xdr:to>
      <xdr:col>10</xdr:col>
      <xdr:colOff>165100</xdr:colOff>
      <xdr:row>77</xdr:row>
      <xdr:rowOff>130012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3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121139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2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57886</xdr:rowOff>
    </xdr:from>
    <xdr:to>
      <xdr:col>6</xdr:col>
      <xdr:colOff>38100</xdr:colOff>
      <xdr:row>78</xdr:row>
      <xdr:rowOff>159486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150613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2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111034</xdr:rowOff>
    </xdr:from>
    <xdr:to>
      <xdr:col>24</xdr:col>
      <xdr:colOff>63500</xdr:colOff>
      <xdr:row>95</xdr:row>
      <xdr:rowOff>144912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27334"/>
          <a:ext cx="838200" cy="20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45289</xdr:rowOff>
    </xdr:from>
    <xdr:to>
      <xdr:col>19</xdr:col>
      <xdr:colOff>177800</xdr:colOff>
      <xdr:row>94</xdr:row>
      <xdr:rowOff>111034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990139"/>
          <a:ext cx="889000" cy="23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45289</xdr:rowOff>
    </xdr:from>
    <xdr:to>
      <xdr:col>15</xdr:col>
      <xdr:colOff>50800</xdr:colOff>
      <xdr:row>93</xdr:row>
      <xdr:rowOff>151679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990139"/>
          <a:ext cx="889000" cy="10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151679</xdr:rowOff>
    </xdr:from>
    <xdr:to>
      <xdr:col>10</xdr:col>
      <xdr:colOff>114300</xdr:colOff>
      <xdr:row>97</xdr:row>
      <xdr:rowOff>49082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096529"/>
          <a:ext cx="889000" cy="58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94112</xdr:rowOff>
    </xdr:from>
    <xdr:to>
      <xdr:col>24</xdr:col>
      <xdr:colOff>114300</xdr:colOff>
      <xdr:row>96</xdr:row>
      <xdr:rowOff>24262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72539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60234</xdr:rowOff>
    </xdr:from>
    <xdr:to>
      <xdr:col>20</xdr:col>
      <xdr:colOff>38100</xdr:colOff>
      <xdr:row>94</xdr:row>
      <xdr:rowOff>161834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7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6911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5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165939</xdr:rowOff>
    </xdr:from>
    <xdr:to>
      <xdr:col>15</xdr:col>
      <xdr:colOff>101600</xdr:colOff>
      <xdr:row>93</xdr:row>
      <xdr:rowOff>96089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9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87216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100879</xdr:rowOff>
    </xdr:from>
    <xdr:to>
      <xdr:col>10</xdr:col>
      <xdr:colOff>165100</xdr:colOff>
      <xdr:row>94</xdr:row>
      <xdr:rowOff>31029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04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22156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3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169732</xdr:rowOff>
    </xdr:from>
    <xdr:to>
      <xdr:col>6</xdr:col>
      <xdr:colOff>38100</xdr:colOff>
      <xdr:row>97</xdr:row>
      <xdr:rowOff>99882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2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91009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2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49784</xdr:rowOff>
    </xdr:from>
    <xdr:to>
      <xdr:col>54</xdr:col>
      <xdr:colOff>189865</xdr:colOff>
      <xdr:row>39</xdr:row>
      <xdr:rowOff>29210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707634"/>
          <a:ext cx="1270" cy="10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33037</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19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29210</xdr:rowOff>
    </xdr:from>
    <xdr:to>
      <xdr:col>55</xdr:col>
      <xdr:colOff>88900</xdr:colOff>
      <xdr:row>39</xdr:row>
      <xdr:rowOff>29210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1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167911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4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49784</xdr:rowOff>
    </xdr:from>
    <xdr:to>
      <xdr:col>55</xdr:col>
      <xdr:colOff>88900</xdr:colOff>
      <xdr:row>33</xdr:row>
      <xdr:rowOff>49784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7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49784</xdr:rowOff>
    </xdr:from>
    <xdr:to>
      <xdr:col>55</xdr:col>
      <xdr:colOff>0</xdr:colOff>
      <xdr:row>33</xdr:row>
      <xdr:rowOff>151892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5707634"/>
          <a:ext cx="8382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54373</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80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75946</xdr:rowOff>
    </xdr:from>
    <xdr:to>
      <xdr:col>55</xdr:col>
      <xdr:colOff>50800</xdr:colOff>
      <xdr:row>38</xdr:row>
      <xdr:rowOff>6096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151892</xdr:rowOff>
    </xdr:from>
    <xdr:to>
      <xdr:col>50</xdr:col>
      <xdr:colOff>114300</xdr:colOff>
      <xdr:row>34</xdr:row>
      <xdr:rowOff>99314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580974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85090</xdr:rowOff>
    </xdr:from>
    <xdr:to>
      <xdr:col>50</xdr:col>
      <xdr:colOff>165100</xdr:colOff>
      <xdr:row>38</xdr:row>
      <xdr:rowOff>15240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6367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2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149606</xdr:rowOff>
    </xdr:from>
    <xdr:to>
      <xdr:col>45</xdr:col>
      <xdr:colOff>177800</xdr:colOff>
      <xdr:row>34</xdr:row>
      <xdr:rowOff>99314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293106"/>
          <a:ext cx="889000" cy="6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63754</xdr:rowOff>
    </xdr:from>
    <xdr:to>
      <xdr:col>46</xdr:col>
      <xdr:colOff>38100</xdr:colOff>
      <xdr:row>37</xdr:row>
      <xdr:rowOff>165354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156481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127508</xdr:rowOff>
    </xdr:from>
    <xdr:to>
      <xdr:col>41</xdr:col>
      <xdr:colOff>50800</xdr:colOff>
      <xdr:row>30</xdr:row>
      <xdr:rowOff>149606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27100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33274</xdr:rowOff>
    </xdr:from>
    <xdr:to>
      <xdr:col>41</xdr:col>
      <xdr:colOff>101600</xdr:colOff>
      <xdr:row>37</xdr:row>
      <xdr:rowOff>134874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7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126001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469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20320</xdr:rowOff>
    </xdr:from>
    <xdr:to>
      <xdr:col>36</xdr:col>
      <xdr:colOff>165100</xdr:colOff>
      <xdr:row>37</xdr:row>
      <xdr:rowOff>121920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113047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170434</xdr:rowOff>
    </xdr:from>
    <xdr:to>
      <xdr:col>55</xdr:col>
      <xdr:colOff>50800</xdr:colOff>
      <xdr:row>33</xdr:row>
      <xdr:rowOff>100584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65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123461</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101092</xdr:rowOff>
    </xdr:from>
    <xdr:to>
      <xdr:col>50</xdr:col>
      <xdr:colOff>165100</xdr:colOff>
      <xdr:row>34</xdr:row>
      <xdr:rowOff>31242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7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47769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5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48514</xdr:rowOff>
    </xdr:from>
    <xdr:to>
      <xdr:col>46</xdr:col>
      <xdr:colOff>38100</xdr:colOff>
      <xdr:row>34</xdr:row>
      <xdr:rowOff>150114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8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166641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65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98806</xdr:rowOff>
    </xdr:from>
    <xdr:to>
      <xdr:col>41</xdr:col>
      <xdr:colOff>101600</xdr:colOff>
      <xdr:row>31</xdr:row>
      <xdr:rowOff>28956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2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45483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01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76708</xdr:rowOff>
    </xdr:from>
    <xdr:to>
      <xdr:col>36</xdr:col>
      <xdr:colOff>165100</xdr:colOff>
      <xdr:row>31</xdr:row>
      <xdr:rowOff>6858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2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23385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49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97663</xdr:rowOff>
    </xdr:from>
    <xdr:to>
      <xdr:col>55</xdr:col>
      <xdr:colOff>0</xdr:colOff>
      <xdr:row>52</xdr:row>
      <xdr:rowOff>82677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670163"/>
          <a:ext cx="838200" cy="32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82677</xdr:rowOff>
    </xdr:from>
    <xdr:to>
      <xdr:col>50</xdr:col>
      <xdr:colOff>114300</xdr:colOff>
      <xdr:row>52</xdr:row>
      <xdr:rowOff>118999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8998077"/>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107696</xdr:rowOff>
    </xdr:from>
    <xdr:to>
      <xdr:col>45</xdr:col>
      <xdr:colOff>177800</xdr:colOff>
      <xdr:row>52</xdr:row>
      <xdr:rowOff>118999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023096"/>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107696</xdr:rowOff>
    </xdr:from>
    <xdr:to>
      <xdr:col>41</xdr:col>
      <xdr:colOff>50800</xdr:colOff>
      <xdr:row>52</xdr:row>
      <xdr:rowOff>126619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023096"/>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46863</xdr:rowOff>
    </xdr:from>
    <xdr:to>
      <xdr:col>55</xdr:col>
      <xdr:colOff>50800</xdr:colOff>
      <xdr:row>50</xdr:row>
      <xdr:rowOff>148463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61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171340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57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31877</xdr:rowOff>
    </xdr:from>
    <xdr:to>
      <xdr:col>50</xdr:col>
      <xdr:colOff>165100</xdr:colOff>
      <xdr:row>52</xdr:row>
      <xdr:rowOff>133477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89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50</xdr:row>
      <xdr:rowOff>150004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872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68199</xdr:rowOff>
    </xdr:from>
    <xdr:to>
      <xdr:col>46</xdr:col>
      <xdr:colOff>38100</xdr:colOff>
      <xdr:row>52</xdr:row>
      <xdr:rowOff>169799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89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51</xdr:row>
      <xdr:rowOff>14876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875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56896</xdr:rowOff>
    </xdr:from>
    <xdr:to>
      <xdr:col>41</xdr:col>
      <xdr:colOff>101600</xdr:colOff>
      <xdr:row>52</xdr:row>
      <xdr:rowOff>158496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897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51</xdr:row>
      <xdr:rowOff>3573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874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75819</xdr:rowOff>
    </xdr:from>
    <xdr:to>
      <xdr:col>36</xdr:col>
      <xdr:colOff>165100</xdr:colOff>
      <xdr:row>53</xdr:row>
      <xdr:rowOff>5969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89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51</xdr:row>
      <xdr:rowOff>22496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876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60134</xdr:rowOff>
    </xdr:from>
    <xdr:to>
      <xdr:col>55</xdr:col>
      <xdr:colOff>0</xdr:colOff>
      <xdr:row>78</xdr:row>
      <xdr:rowOff>76467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33234"/>
          <a:ext cx="838200" cy="1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157454</xdr:rowOff>
    </xdr:from>
    <xdr:to>
      <xdr:col>50</xdr:col>
      <xdr:colOff>114300</xdr:colOff>
      <xdr:row>78</xdr:row>
      <xdr:rowOff>60134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59104"/>
          <a:ext cx="889000" cy="7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97930</xdr:rowOff>
    </xdr:from>
    <xdr:to>
      <xdr:col>45</xdr:col>
      <xdr:colOff>177800</xdr:colOff>
      <xdr:row>77</xdr:row>
      <xdr:rowOff>157454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299580"/>
          <a:ext cx="889000" cy="5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97930</xdr:rowOff>
    </xdr:from>
    <xdr:to>
      <xdr:col>41</xdr:col>
      <xdr:colOff>50800</xdr:colOff>
      <xdr:row>77</xdr:row>
      <xdr:rowOff>170383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99580"/>
          <a:ext cx="889000" cy="7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25667</xdr:rowOff>
    </xdr:from>
    <xdr:to>
      <xdr:col>55</xdr:col>
      <xdr:colOff>50800</xdr:colOff>
      <xdr:row>78</xdr:row>
      <xdr:rowOff>127267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112044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1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9334</xdr:rowOff>
    </xdr:from>
    <xdr:to>
      <xdr:col>50</xdr:col>
      <xdr:colOff>165100</xdr:colOff>
      <xdr:row>78</xdr:row>
      <xdr:rowOff>110934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102061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7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106654</xdr:rowOff>
    </xdr:from>
    <xdr:to>
      <xdr:col>46</xdr:col>
      <xdr:colOff>38100</xdr:colOff>
      <xdr:row>78</xdr:row>
      <xdr:rowOff>36804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0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27931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47130</xdr:rowOff>
    </xdr:from>
    <xdr:to>
      <xdr:col>41</xdr:col>
      <xdr:colOff>101600</xdr:colOff>
      <xdr:row>77</xdr:row>
      <xdr:rowOff>148730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139857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34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119583</xdr:rowOff>
    </xdr:from>
    <xdr:to>
      <xdr:col>36</xdr:col>
      <xdr:colOff>165100</xdr:colOff>
      <xdr:row>78</xdr:row>
      <xdr:rowOff>49733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2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40860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41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96793</xdr:rowOff>
    </xdr:from>
    <xdr:to>
      <xdr:col>55</xdr:col>
      <xdr:colOff>0</xdr:colOff>
      <xdr:row>93</xdr:row>
      <xdr:rowOff>9192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870193"/>
          <a:ext cx="838200" cy="8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59438</xdr:rowOff>
    </xdr:from>
    <xdr:to>
      <xdr:col>50</xdr:col>
      <xdr:colOff>114300</xdr:colOff>
      <xdr:row>93</xdr:row>
      <xdr:rowOff>9192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832838"/>
          <a:ext cx="889000" cy="1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59438</xdr:rowOff>
    </xdr:from>
    <xdr:to>
      <xdr:col>45</xdr:col>
      <xdr:colOff>177800</xdr:colOff>
      <xdr:row>92</xdr:row>
      <xdr:rowOff>144340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832838"/>
          <a:ext cx="889000" cy="8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15684</xdr:rowOff>
    </xdr:from>
    <xdr:to>
      <xdr:col>41</xdr:col>
      <xdr:colOff>50800</xdr:colOff>
      <xdr:row>92</xdr:row>
      <xdr:rowOff>144340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789084"/>
          <a:ext cx="889000" cy="12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45993</xdr:rowOff>
    </xdr:from>
    <xdr:to>
      <xdr:col>55</xdr:col>
      <xdr:colOff>50800</xdr:colOff>
      <xdr:row>92</xdr:row>
      <xdr:rowOff>147593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8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68870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6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129842</xdr:rowOff>
    </xdr:from>
    <xdr:to>
      <xdr:col>50</xdr:col>
      <xdr:colOff>165100</xdr:colOff>
      <xdr:row>93</xdr:row>
      <xdr:rowOff>59992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9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76519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67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8638</xdr:rowOff>
    </xdr:from>
    <xdr:to>
      <xdr:col>46</xdr:col>
      <xdr:colOff>38100</xdr:colOff>
      <xdr:row>92</xdr:row>
      <xdr:rowOff>110238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7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126765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5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93540</xdr:rowOff>
    </xdr:from>
    <xdr:to>
      <xdr:col>41</xdr:col>
      <xdr:colOff>101600</xdr:colOff>
      <xdr:row>93</xdr:row>
      <xdr:rowOff>23690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86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40217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64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136334</xdr:rowOff>
    </xdr:from>
    <xdr:to>
      <xdr:col>36</xdr:col>
      <xdr:colOff>165100</xdr:colOff>
      <xdr:row>92</xdr:row>
      <xdr:rowOff>66484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7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83011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51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167894</xdr:rowOff>
    </xdr:from>
    <xdr:to>
      <xdr:col>85</xdr:col>
      <xdr:colOff>127000</xdr:colOff>
      <xdr:row>35</xdr:row>
      <xdr:rowOff>3683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997194"/>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3683</xdr:rowOff>
    </xdr:from>
    <xdr:to>
      <xdr:col>81</xdr:col>
      <xdr:colOff>50800</xdr:colOff>
      <xdr:row>35</xdr:row>
      <xdr:rowOff>145161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004433"/>
          <a:ext cx="889000" cy="1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145161</xdr:rowOff>
    </xdr:from>
    <xdr:to>
      <xdr:col>76</xdr:col>
      <xdr:colOff>114300</xdr:colOff>
      <xdr:row>36</xdr:row>
      <xdr:rowOff>79629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45911"/>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79629</xdr:rowOff>
    </xdr:from>
    <xdr:to>
      <xdr:col>71</xdr:col>
      <xdr:colOff>177800</xdr:colOff>
      <xdr:row>36</xdr:row>
      <xdr:rowOff>94996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251829"/>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117094</xdr:rowOff>
    </xdr:from>
    <xdr:to>
      <xdr:col>85</xdr:col>
      <xdr:colOff>177800</xdr:colOff>
      <xdr:row>35</xdr:row>
      <xdr:rowOff>47244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139971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79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124333</xdr:rowOff>
    </xdr:from>
    <xdr:to>
      <xdr:col>81</xdr:col>
      <xdr:colOff>101600</xdr:colOff>
      <xdr:row>35</xdr:row>
      <xdr:rowOff>54483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71010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7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94361</xdr:rowOff>
    </xdr:from>
    <xdr:to>
      <xdr:col>76</xdr:col>
      <xdr:colOff>165100</xdr:colOff>
      <xdr:row>36</xdr:row>
      <xdr:rowOff>24511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0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41038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28829</xdr:rowOff>
    </xdr:from>
    <xdr:to>
      <xdr:col>72</xdr:col>
      <xdr:colOff>38100</xdr:colOff>
      <xdr:row>36</xdr:row>
      <xdr:rowOff>130429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146956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44196</xdr:rowOff>
    </xdr:from>
    <xdr:to>
      <xdr:col>67</xdr:col>
      <xdr:colOff>101600</xdr:colOff>
      <xdr:row>36</xdr:row>
      <xdr:rowOff>145796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162323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9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178</xdr:rowOff>
    </xdr:from>
    <xdr:to>
      <xdr:col>85</xdr:col>
      <xdr:colOff>127000</xdr:colOff>
      <xdr:row>56</xdr:row>
      <xdr:rowOff>132918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58478"/>
          <a:ext cx="838200" cy="4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43688</xdr:rowOff>
    </xdr:from>
    <xdr:to>
      <xdr:col>81</xdr:col>
      <xdr:colOff>50800</xdr:colOff>
      <xdr:row>56</xdr:row>
      <xdr:rowOff>132918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644888"/>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125036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43688</xdr:rowOff>
    </xdr:from>
    <xdr:to>
      <xdr:col>76</xdr:col>
      <xdr:colOff>114300</xdr:colOff>
      <xdr:row>56</xdr:row>
      <xdr:rowOff>109486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44888"/>
          <a:ext cx="889000" cy="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101371</xdr:rowOff>
    </xdr:from>
    <xdr:to>
      <xdr:col>71</xdr:col>
      <xdr:colOff>177800</xdr:colOff>
      <xdr:row>56</xdr:row>
      <xdr:rowOff>109486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531121"/>
          <a:ext cx="889000" cy="17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120828</xdr:rowOff>
    </xdr:from>
    <xdr:to>
      <xdr:col>85</xdr:col>
      <xdr:colOff>177800</xdr:colOff>
      <xdr:row>54</xdr:row>
      <xdr:rowOff>50978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0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143705</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5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82118</xdr:rowOff>
    </xdr:from>
    <xdr:to>
      <xdr:col>81</xdr:col>
      <xdr:colOff>101600</xdr:colOff>
      <xdr:row>57</xdr:row>
      <xdr:rowOff>12268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3395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164338</xdr:rowOff>
    </xdr:from>
    <xdr:to>
      <xdr:col>76</xdr:col>
      <xdr:colOff>165100</xdr:colOff>
      <xdr:row>56</xdr:row>
      <xdr:rowOff>94488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9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111015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36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58686</xdr:rowOff>
    </xdr:from>
    <xdr:to>
      <xdr:col>72</xdr:col>
      <xdr:colOff>38100</xdr:colOff>
      <xdr:row>56</xdr:row>
      <xdr:rowOff>160286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5363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43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50571</xdr:rowOff>
    </xdr:from>
    <xdr:to>
      <xdr:col>67</xdr:col>
      <xdr:colOff>101600</xdr:colOff>
      <xdr:row>55</xdr:row>
      <xdr:rowOff>152171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168698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25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69215</xdr:rowOff>
    </xdr:from>
    <xdr:to>
      <xdr:col>85</xdr:col>
      <xdr:colOff>127000</xdr:colOff>
      <xdr:row>77</xdr:row>
      <xdr:rowOff>158178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756515"/>
          <a:ext cx="838200" cy="60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9986</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83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158178</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359828"/>
          <a:ext cx="889000" cy="22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81424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454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18415</xdr:rowOff>
    </xdr:from>
    <xdr:to>
      <xdr:col>85</xdr:col>
      <xdr:colOff>177800</xdr:colOff>
      <xdr:row>74</xdr:row>
      <xdr:rowOff>120015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7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41292</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55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107378</xdr:rowOff>
    </xdr:from>
    <xdr:to>
      <xdr:col>81</xdr:col>
      <xdr:colOff>101600</xdr:colOff>
      <xdr:row>78</xdr:row>
      <xdr:rowOff>37528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54055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08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130099</xdr:rowOff>
    </xdr:from>
    <xdr:to>
      <xdr:col>85</xdr:col>
      <xdr:colOff>127000</xdr:colOff>
      <xdr:row>93</xdr:row>
      <xdr:rowOff>162255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074949"/>
          <a:ext cx="8382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130099</xdr:rowOff>
    </xdr:from>
    <xdr:to>
      <xdr:col>81</xdr:col>
      <xdr:colOff>50800</xdr:colOff>
      <xdr:row>94</xdr:row>
      <xdr:rowOff>50127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074949"/>
          <a:ext cx="8890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50127</xdr:rowOff>
    </xdr:from>
    <xdr:to>
      <xdr:col>76</xdr:col>
      <xdr:colOff>114300</xdr:colOff>
      <xdr:row>94</xdr:row>
      <xdr:rowOff>52412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16642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52412</xdr:rowOff>
    </xdr:from>
    <xdr:to>
      <xdr:col>71</xdr:col>
      <xdr:colOff>177800</xdr:colOff>
      <xdr:row>95</xdr:row>
      <xdr:rowOff>79578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168712"/>
          <a:ext cx="889000" cy="19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111455</xdr:rowOff>
    </xdr:from>
    <xdr:to>
      <xdr:col>85</xdr:col>
      <xdr:colOff>177800</xdr:colOff>
      <xdr:row>94</xdr:row>
      <xdr:rowOff>41605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05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134332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90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79299</xdr:rowOff>
    </xdr:from>
    <xdr:to>
      <xdr:col>81</xdr:col>
      <xdr:colOff>101600</xdr:colOff>
      <xdr:row>94</xdr:row>
      <xdr:rowOff>9449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02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25976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7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170777</xdr:rowOff>
    </xdr:from>
    <xdr:to>
      <xdr:col>76</xdr:col>
      <xdr:colOff>165100</xdr:colOff>
      <xdr:row>94</xdr:row>
      <xdr:rowOff>100927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1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117454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89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1612</xdr:rowOff>
    </xdr:from>
    <xdr:to>
      <xdr:col>72</xdr:col>
      <xdr:colOff>38100</xdr:colOff>
      <xdr:row>94</xdr:row>
      <xdr:rowOff>103212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1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119739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8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28778</xdr:rowOff>
    </xdr:from>
    <xdr:to>
      <xdr:col>67</xdr:col>
      <xdr:colOff>101600</xdr:colOff>
      <xdr:row>95</xdr:row>
      <xdr:rowOff>130378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146905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0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総務費については、財政調整基金積立金の増などにより決算額が増加した。</a:t>
          </a:r>
        </a:p>
        <a:p>
          <a:r>
            <a:rPr kumimoji="1" lang="ja-JP" altLang="en-US" sz="1300">
              <a:latin typeface="ＭＳ Ｐゴシック" panose="020B0600070205080204" pitchFamily="50" charset="-128"/>
              <a:ea typeface="ＭＳ Ｐゴシック" panose="020B0600070205080204" pitchFamily="50" charset="-128"/>
            </a:rPr>
            <a:t>　民生費については、能登半島地震対応により増加したほか、衛生費については、新型コロナウイルスワクチン接種関係事業費の減などにより減少した。</a:t>
          </a:r>
        </a:p>
        <a:p>
          <a:r>
            <a:rPr kumimoji="1" lang="ja-JP" altLang="en-US" sz="1300">
              <a:latin typeface="ＭＳ Ｐゴシック" panose="020B0600070205080204" pitchFamily="50" charset="-128"/>
              <a:ea typeface="ＭＳ Ｐゴシック" panose="020B0600070205080204" pitchFamily="50" charset="-128"/>
            </a:rPr>
            <a:t>　労働費については、類似団体の中で最も高いのは、新潟勤労者総合福祉センター（新潟テルサ）の管理運営費があるためである。</a:t>
          </a:r>
        </a:p>
        <a:p>
          <a:r>
            <a:rPr kumimoji="1" lang="ja-JP" altLang="en-US" sz="1300">
              <a:latin typeface="ＭＳ Ｐゴシック" panose="020B0600070205080204" pitchFamily="50" charset="-128"/>
              <a:ea typeface="ＭＳ Ｐゴシック" panose="020B0600070205080204" pitchFamily="50" charset="-128"/>
            </a:rPr>
            <a:t>　農林水産業費については、類似団体の中で高い状況にあるのは、住民一人あたりの耕地面積が類似団体の中で最も大きく、田園型政令市を目指した各種施策に取り組んでいるためである。</a:t>
          </a:r>
        </a:p>
        <a:p>
          <a:r>
            <a:rPr kumimoji="1" lang="ja-JP" altLang="en-US" sz="1300">
              <a:latin typeface="ＭＳ Ｐゴシック" panose="020B0600070205080204" pitchFamily="50" charset="-128"/>
              <a:ea typeface="ＭＳ Ｐゴシック" panose="020B0600070205080204" pitchFamily="50" charset="-128"/>
            </a:rPr>
            <a:t>　土木費については、除雪対策費の増により決算額が増加した。住民一人あたり決算額が類似団体の中で上位になっているのは、新潟駅付近連続立体交差事業などの大規模事業を推進していることや、冬季の除雪対策経費の影響などによるものである。</a:t>
          </a:r>
        </a:p>
        <a:p>
          <a:r>
            <a:rPr kumimoji="1" lang="ja-JP" altLang="en-US" sz="1300">
              <a:latin typeface="ＭＳ Ｐゴシック" panose="020B0600070205080204" pitchFamily="50" charset="-128"/>
              <a:ea typeface="ＭＳ Ｐゴシック" panose="020B0600070205080204" pitchFamily="50" charset="-128"/>
            </a:rPr>
            <a:t>　教育費については、定年延長制度により退職手当が増加したほか、学校空調整備事業費の増加などにより決算額が増加した。災害復旧費については、令和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年能登半島地震対応により増加となった。公債費については、元金償還金の減により減少した。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年能登半島地震への対応などにより</a:t>
          </a:r>
          <a:r>
            <a:rPr kumimoji="1" lang="en-US" altLang="ja-JP" sz="1100">
              <a:latin typeface="ＭＳ ゴシック" pitchFamily="49" charset="-128"/>
              <a:ea typeface="ＭＳ ゴシック" pitchFamily="49" charset="-128"/>
            </a:rPr>
            <a:t>41.4</a:t>
          </a:r>
          <a:r>
            <a:rPr kumimoji="1" lang="ja-JP" altLang="en-US" sz="1100">
              <a:latin typeface="ＭＳ ゴシック" pitchFamily="49" charset="-128"/>
              <a:ea typeface="ＭＳ ゴシック" pitchFamily="49" charset="-128"/>
            </a:rPr>
            <a:t>億円を取り崩した一方、土地売払収入など</a:t>
          </a:r>
          <a:r>
            <a:rPr kumimoji="1" lang="en-US" altLang="ja-JP" sz="1100">
              <a:latin typeface="ＭＳ ゴシック" pitchFamily="49" charset="-128"/>
              <a:ea typeface="ＭＳ ゴシック" pitchFamily="49" charset="-128"/>
            </a:rPr>
            <a:t>41.8</a:t>
          </a:r>
          <a:r>
            <a:rPr kumimoji="1" lang="ja-JP" altLang="en-US" sz="1100">
              <a:latin typeface="ＭＳ ゴシック" pitchFamily="49" charset="-128"/>
              <a:ea typeface="ＭＳ ゴシック" pitchFamily="49" charset="-128"/>
            </a:rPr>
            <a:t>億円を積み立てたことによる増。</a:t>
          </a:r>
        </a:p>
        <a:p>
          <a:r>
            <a:rPr kumimoji="1" lang="ja-JP" altLang="en-US" sz="1100">
              <a:latin typeface="ＭＳ ゴシック" pitchFamily="49" charset="-128"/>
              <a:ea typeface="ＭＳ ゴシック" pitchFamily="49" charset="-128"/>
            </a:rPr>
            <a:t>　標準財政規模は、標準税収入額等が増加したことに加え、普通交付税において、</a:t>
          </a:r>
          <a:r>
            <a:rPr kumimoji="1" lang="en-US" altLang="ja-JP" sz="1100">
              <a:latin typeface="ＭＳ ゴシック" pitchFamily="49" charset="-128"/>
              <a:ea typeface="ＭＳ ゴシック" pitchFamily="49" charset="-128"/>
            </a:rPr>
            <a:t>R06</a:t>
          </a:r>
          <a:r>
            <a:rPr kumimoji="1" lang="ja-JP" altLang="en-US" sz="1100">
              <a:latin typeface="ＭＳ ゴシック" pitchFamily="49" charset="-128"/>
              <a:ea typeface="ＭＳ ゴシック" pitchFamily="49" charset="-128"/>
            </a:rPr>
            <a:t>に臨時財政対策債償還基金費が算定されたこと等により、前年度比</a:t>
          </a:r>
          <a:r>
            <a:rPr kumimoji="1" lang="en-US" altLang="ja-JP" sz="1100">
              <a:latin typeface="ＭＳ ゴシック" pitchFamily="49" charset="-128"/>
              <a:ea typeface="ＭＳ ゴシック" pitchFamily="49" charset="-128"/>
            </a:rPr>
            <a:t>1.7</a:t>
          </a:r>
          <a:r>
            <a:rPr kumimoji="1" lang="ja-JP" altLang="en-US" sz="1100">
              <a:latin typeface="ＭＳ ゴシック" pitchFamily="49" charset="-128"/>
              <a:ea typeface="ＭＳ ゴシック" pitchFamily="49" charset="-128"/>
            </a:rPr>
            <a:t>％の増加となった。</a:t>
          </a:r>
        </a:p>
        <a:p>
          <a:r>
            <a:rPr kumimoji="1" lang="ja-JP" altLang="en-US" sz="1100">
              <a:latin typeface="ＭＳ ゴシック" pitchFamily="49" charset="-128"/>
              <a:ea typeface="ＭＳ ゴシック" pitchFamily="49" charset="-128"/>
            </a:rPr>
            <a:t>　実質収支は、令和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能登半島地震や物価高騰対策に多額の経費を執行したものの、基金の取り崩し、国庫支出金の活用などにより黒字を確保した。実質単年度収支は、財政調整基金への積み立てを行った影響により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新潟市において、平成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年度決算以降、連結実質赤字は生じていない。</a:t>
          </a:r>
        </a:p>
        <a:p>
          <a:r>
            <a:rPr kumimoji="1" lang="ja-JP" altLang="en-US" sz="1400">
              <a:latin typeface="ＭＳ ゴシック" pitchFamily="49" charset="-128"/>
              <a:ea typeface="ＭＳ ゴシック" pitchFamily="49" charset="-128"/>
            </a:rPr>
            <a:t>　ただし国民健康保険事業会計では、近年において実質収支比率の赤字はないものの、平成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には保険給付費の増加や前期高齢者交付金の減などにより生じた収支不足の結果赤字となった事例がある。今後も保険給付費の増加が見込まれるなど厳しい財政状況が予想されることから、不納欠損額や収入未済額の削減を図るなど、健全な財政運営に努める。</a:t>
          </a:r>
        </a:p>
        <a:p>
          <a:r>
            <a:rPr kumimoji="1" lang="ja-JP" altLang="en-US" sz="1400">
              <a:latin typeface="ＭＳ ゴシック" pitchFamily="49" charset="-128"/>
              <a:ea typeface="ＭＳ ゴシック" pitchFamily="49" charset="-128"/>
            </a:rPr>
            <a:t>　また、公営企業会計においても、引き続き厳しい経営環境が予想されることから、より一層の経営努力が必要となる。特に、水道事業会計や下水道事業会計では老朽化施設の更新を適切な時期に実施する必要がある。　　</a:t>
          </a:r>
        </a:p>
        <a:p>
          <a:r>
            <a:rPr kumimoji="1" lang="ja-JP" altLang="en-US" sz="1400">
              <a:latin typeface="ＭＳ ゴシック" pitchFamily="49" charset="-128"/>
              <a:ea typeface="ＭＳ ゴシック" pitchFamily="49" charset="-128"/>
            </a:rPr>
            <a:t>　人口減少などによる事業収益のさらなる減少により、財源確保が厳しくなるものと見込まれることから、徹底した経費削減とともに、将来世代に過度な負担を残さないよう企業債残高の増高を抑制しながら、安定的な事業運営に必要な資金を確保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06640625" style="162" customWidth="1"/>
    <col min="12" max="12" width="2.265625" style="162" customWidth="1"/>
    <col min="13" max="17" width="2.33203125" style="162" customWidth="1"/>
    <col min="18" max="119" width="2.0664062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3.25"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465821549</v>
      </c>
      <c r="BO4" s="436"/>
      <c r="BP4" s="436"/>
      <c r="BQ4" s="436"/>
      <c r="BR4" s="436"/>
      <c r="BS4" s="436"/>
      <c r="BT4" s="436"/>
      <c r="BU4" s="437"/>
      <c r="BV4" s="435">
        <v>440273359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2.8</v>
      </c>
      <c r="CU4" s="576"/>
      <c r="CV4" s="576"/>
      <c r="CW4" s="576"/>
      <c r="CX4" s="576"/>
      <c r="CY4" s="576"/>
      <c r="CZ4" s="576"/>
      <c r="DA4" s="577"/>
      <c r="DB4" s="575">
        <v>2.2000000000000002</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453934065</v>
      </c>
      <c r="BO5" s="407"/>
      <c r="BP5" s="407"/>
      <c r="BQ5" s="407"/>
      <c r="BR5" s="407"/>
      <c r="BS5" s="407"/>
      <c r="BT5" s="407"/>
      <c r="BU5" s="408"/>
      <c r="BV5" s="406">
        <v>426252997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94.9</v>
      </c>
      <c r="CU5" s="404"/>
      <c r="CV5" s="404"/>
      <c r="CW5" s="404"/>
      <c r="CX5" s="404"/>
      <c r="CY5" s="404"/>
      <c r="CZ5" s="404"/>
      <c r="DA5" s="405"/>
      <c r="DB5" s="403">
        <v>94.2</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11887484</v>
      </c>
      <c r="BO6" s="407"/>
      <c r="BP6" s="407"/>
      <c r="BQ6" s="407"/>
      <c r="BR6" s="407"/>
      <c r="BS6" s="407"/>
      <c r="BT6" s="407"/>
      <c r="BU6" s="408"/>
      <c r="BV6" s="406">
        <v>14020362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v>
      </c>
      <c r="CU6" s="550"/>
      <c r="CV6" s="550"/>
      <c r="CW6" s="550"/>
      <c r="CX6" s="550"/>
      <c r="CY6" s="550"/>
      <c r="CZ6" s="550"/>
      <c r="DA6" s="551"/>
      <c r="DB6" s="549">
        <v>98.8</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5105870</v>
      </c>
      <c r="BO7" s="407"/>
      <c r="BP7" s="407"/>
      <c r="BQ7" s="407"/>
      <c r="BR7" s="407"/>
      <c r="BS7" s="407"/>
      <c r="BT7" s="407"/>
      <c r="BU7" s="408"/>
      <c r="BV7" s="406">
        <v>8797493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245081660</v>
      </c>
      <c r="CU7" s="407"/>
      <c r="CV7" s="407"/>
      <c r="CW7" s="407"/>
      <c r="CX7" s="407"/>
      <c r="CY7" s="407"/>
      <c r="CZ7" s="407"/>
      <c r="DA7" s="408"/>
      <c r="DB7" s="406">
        <v>241028935</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6781614</v>
      </c>
      <c r="BO8" s="407"/>
      <c r="BP8" s="407"/>
      <c r="BQ8" s="407"/>
      <c r="BR8" s="407"/>
      <c r="BS8" s="407"/>
      <c r="BT8" s="407"/>
      <c r="BU8" s="408"/>
      <c r="BV8" s="406">
        <v>5222869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0.64</v>
      </c>
      <c r="CU8" s="510"/>
      <c r="CV8" s="510"/>
      <c r="CW8" s="510"/>
      <c r="CX8" s="510"/>
      <c r="CY8" s="510"/>
      <c r="CZ8" s="510"/>
      <c r="DA8" s="511"/>
      <c r="DB8" s="509">
        <v>0.65</v>
      </c>
      <c r="DC8" s="510"/>
      <c r="DD8" s="510"/>
      <c r="DE8" s="510"/>
      <c r="DF8" s="510"/>
      <c r="DG8" s="510"/>
      <c r="DH8" s="510"/>
      <c r="DI8" s="511"/>
    </row>
    <row r="9" spans="1:119" ht="18.75" customHeight="1" thickBot="1" x14ac:dyDescent="0.3">
      <c r="A9" s="163"/>
      <c r="B9" s="538" t="s">
        <v>106</v>
      </c>
      <c r="C9" s="539"/>
      <c r="D9" s="539"/>
      <c r="E9" s="539"/>
      <c r="F9" s="539"/>
      <c r="G9" s="539"/>
      <c r="H9" s="539"/>
      <c r="I9" s="539"/>
      <c r="J9" s="539"/>
      <c r="K9" s="457"/>
      <c r="L9" s="540" t="s">
        <v>107</v>
      </c>
      <c r="M9" s="541"/>
      <c r="N9" s="541"/>
      <c r="O9" s="541"/>
      <c r="P9" s="541"/>
      <c r="Q9" s="542"/>
      <c r="R9" s="543">
        <v>789275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1558745</v>
      </c>
      <c r="BO9" s="407"/>
      <c r="BP9" s="407"/>
      <c r="BQ9" s="407"/>
      <c r="BR9" s="407"/>
      <c r="BS9" s="407"/>
      <c r="BT9" s="407"/>
      <c r="BU9" s="408"/>
      <c r="BV9" s="406">
        <v>-1214318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15.9</v>
      </c>
      <c r="CU9" s="404"/>
      <c r="CV9" s="404"/>
      <c r="CW9" s="404"/>
      <c r="CX9" s="404"/>
      <c r="CY9" s="404"/>
      <c r="CZ9" s="404"/>
      <c r="DA9" s="405"/>
      <c r="DB9" s="403">
        <v>16.7</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112</v>
      </c>
      <c r="M10" s="363"/>
      <c r="N10" s="363"/>
      <c r="O10" s="363"/>
      <c r="P10" s="363"/>
      <c r="Q10" s="364"/>
      <c r="R10" s="359">
        <v>810157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4176801</v>
      </c>
      <c r="BO10" s="407"/>
      <c r="BP10" s="407"/>
      <c r="BQ10" s="407"/>
      <c r="BR10" s="407"/>
      <c r="BS10" s="407"/>
      <c r="BT10" s="407"/>
      <c r="BU10" s="408"/>
      <c r="BV10" s="406">
        <v>3681018</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5">
      <c r="A12" s="163"/>
      <c r="B12" s="512" t="s">
        <v>123</v>
      </c>
      <c r="C12" s="513"/>
      <c r="D12" s="513"/>
      <c r="E12" s="513"/>
      <c r="F12" s="513"/>
      <c r="G12" s="513"/>
      <c r="H12" s="513"/>
      <c r="I12" s="513"/>
      <c r="J12" s="513"/>
      <c r="K12" s="514"/>
      <c r="L12" s="521" t="s">
        <v>124</v>
      </c>
      <c r="M12" s="522"/>
      <c r="N12" s="522"/>
      <c r="O12" s="522"/>
      <c r="P12" s="522"/>
      <c r="Q12" s="523"/>
      <c r="R12" s="524">
        <v>761503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4144461</v>
      </c>
      <c r="BO12" s="407"/>
      <c r="BP12" s="407"/>
      <c r="BQ12" s="407"/>
      <c r="BR12" s="407"/>
      <c r="BS12" s="407"/>
      <c r="BT12" s="407"/>
      <c r="BU12" s="408"/>
      <c r="BV12" s="406">
        <v>7506382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8"/>
      <c r="M13" s="490" t="s">
        <v>130</v>
      </c>
      <c r="N13" s="491"/>
      <c r="O13" s="491"/>
      <c r="P13" s="491"/>
      <c r="Q13" s="492"/>
      <c r="R13" s="493">
        <v>754384</v>
      </c>
      <c r="S13" s="494"/>
      <c r="T13" s="494"/>
      <c r="U13" s="494"/>
      <c r="V13" s="495"/>
      <c r="W13" s="496" t="s">
        <v>131</v>
      </c>
      <c r="X13" s="392"/>
      <c r="Y13" s="392"/>
      <c r="Z13" s="392"/>
      <c r="AA13" s="392"/>
      <c r="AB13" s="393"/>
      <c r="AC13" s="359">
        <v>11608</v>
      </c>
      <c r="AD13" s="360"/>
      <c r="AE13" s="360"/>
      <c r="AF13" s="360"/>
      <c r="AG13" s="361"/>
      <c r="AH13" s="359">
        <v>13773</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1591085</v>
      </c>
      <c r="BO13" s="407"/>
      <c r="BP13" s="407"/>
      <c r="BQ13" s="407"/>
      <c r="BR13" s="407"/>
      <c r="BS13" s="407"/>
      <c r="BT13" s="407"/>
      <c r="BU13" s="408"/>
      <c r="BV13" s="406">
        <v>-5039682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12.4</v>
      </c>
      <c r="CU13" s="404"/>
      <c r="CV13" s="404"/>
      <c r="CW13" s="404"/>
      <c r="CX13" s="404"/>
      <c r="CY13" s="404"/>
      <c r="CZ13" s="404"/>
      <c r="DA13" s="405"/>
      <c r="DB13" s="403">
        <v>12.1</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767565</v>
      </c>
      <c r="S14" s="494"/>
      <c r="T14" s="494"/>
      <c r="U14" s="494"/>
      <c r="V14" s="495"/>
      <c r="W14" s="497"/>
      <c r="X14" s="395"/>
      <c r="Y14" s="395"/>
      <c r="Z14" s="395"/>
      <c r="AA14" s="395"/>
      <c r="AB14" s="396"/>
      <c r="AC14" s="486">
        <v>3.2</v>
      </c>
      <c r="AD14" s="487"/>
      <c r="AE14" s="487"/>
      <c r="AF14" s="487"/>
      <c r="AG14" s="488"/>
      <c r="AH14" s="486">
        <v>3.7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121.7</v>
      </c>
      <c r="CU14" s="504"/>
      <c r="CV14" s="504"/>
      <c r="CW14" s="504"/>
      <c r="CX14" s="504"/>
      <c r="CY14" s="504"/>
      <c r="CZ14" s="504"/>
      <c r="DA14" s="505"/>
      <c r="DB14" s="503">
        <v>123</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8"/>
      <c r="M15" s="490" t="s">
        <v>130</v>
      </c>
      <c r="N15" s="491"/>
      <c r="O15" s="491"/>
      <c r="P15" s="491"/>
      <c r="Q15" s="492"/>
      <c r="R15" s="493">
        <v>761312</v>
      </c>
      <c r="S15" s="494"/>
      <c r="T15" s="494"/>
      <c r="U15" s="494"/>
      <c r="V15" s="495"/>
      <c r="W15" s="496" t="s">
        <v>137</v>
      </c>
      <c r="X15" s="392"/>
      <c r="Y15" s="392"/>
      <c r="Z15" s="392"/>
      <c r="AA15" s="392"/>
      <c r="AB15" s="393"/>
      <c r="AC15" s="359">
        <v>78488</v>
      </c>
      <c r="AD15" s="360"/>
      <c r="AE15" s="360"/>
      <c r="AF15" s="360"/>
      <c r="AG15" s="361"/>
      <c r="AH15" s="359">
        <v>83531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129023688</v>
      </c>
      <c r="BO15" s="436"/>
      <c r="BP15" s="436"/>
      <c r="BQ15" s="436"/>
      <c r="BR15" s="436"/>
      <c r="BS15" s="436"/>
      <c r="BT15" s="436"/>
      <c r="BU15" s="437"/>
      <c r="BV15" s="435">
        <v>127672239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21.5</v>
      </c>
      <c r="AD16" s="487"/>
      <c r="AE16" s="487"/>
      <c r="AF16" s="487"/>
      <c r="AG16" s="488"/>
      <c r="AH16" s="486">
        <v>22.1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207823854</v>
      </c>
      <c r="BO16" s="407"/>
      <c r="BP16" s="407"/>
      <c r="BQ16" s="407"/>
      <c r="BR16" s="407"/>
      <c r="BS16" s="407"/>
      <c r="BT16" s="407"/>
      <c r="BU16" s="408"/>
      <c r="BV16" s="406">
        <v>198409622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275525</v>
      </c>
      <c r="AD17" s="360"/>
      <c r="AE17" s="360"/>
      <c r="AF17" s="360"/>
      <c r="AG17" s="361"/>
      <c r="AH17" s="359">
        <v>280010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160138510</v>
      </c>
      <c r="BO17" s="407"/>
      <c r="BP17" s="407"/>
      <c r="BQ17" s="407"/>
      <c r="BR17" s="407"/>
      <c r="BS17" s="407"/>
      <c r="BT17" s="407"/>
      <c r="BU17" s="408"/>
      <c r="BV17" s="406">
        <v>158495042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147</v>
      </c>
      <c r="C18" s="457"/>
      <c r="D18" s="457"/>
      <c r="E18" s="458"/>
      <c r="F18" s="458"/>
      <c r="G18" s="458"/>
      <c r="H18" s="458"/>
      <c r="I18" s="458"/>
      <c r="J18" s="458"/>
      <c r="K18" s="458"/>
      <c r="L18" s="459">
        <v>725.99</v>
      </c>
      <c r="M18" s="459"/>
      <c r="N18" s="459"/>
      <c r="O18" s="459"/>
      <c r="P18" s="459"/>
      <c r="Q18" s="459"/>
      <c r="R18" s="460"/>
      <c r="S18" s="460"/>
      <c r="T18" s="460"/>
      <c r="U18" s="460"/>
      <c r="V18" s="461"/>
      <c r="W18" s="477"/>
      <c r="X18" s="478"/>
      <c r="Y18" s="478"/>
      <c r="Z18" s="478"/>
      <c r="AA18" s="478"/>
      <c r="AB18" s="502"/>
      <c r="AC18" s="376">
        <v>75.400000000000006</v>
      </c>
      <c r="AD18" s="377"/>
      <c r="AE18" s="377"/>
      <c r="AF18" s="377"/>
      <c r="AG18" s="462"/>
      <c r="AH18" s="376">
        <v>74.2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238783038</v>
      </c>
      <c r="BO18" s="407"/>
      <c r="BP18" s="407"/>
      <c r="BQ18" s="407"/>
      <c r="BR18" s="407"/>
      <c r="BS18" s="407"/>
      <c r="BT18" s="407"/>
      <c r="BU18" s="408"/>
      <c r="BV18" s="406">
        <v>230347950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149</v>
      </c>
      <c r="C19" s="457"/>
      <c r="D19" s="457"/>
      <c r="E19" s="458"/>
      <c r="F19" s="458"/>
      <c r="G19" s="458"/>
      <c r="H19" s="458"/>
      <c r="I19" s="458"/>
      <c r="J19" s="458"/>
      <c r="K19" s="458"/>
      <c r="L19" s="466">
        <v>1087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300800069</v>
      </c>
      <c r="BO19" s="407"/>
      <c r="BP19" s="407"/>
      <c r="BQ19" s="407"/>
      <c r="BR19" s="407"/>
      <c r="BS19" s="407"/>
      <c r="BT19" s="407"/>
      <c r="BU19" s="408"/>
      <c r="BV19" s="406">
        <v>291756170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151</v>
      </c>
      <c r="C20" s="457"/>
      <c r="D20" s="457"/>
      <c r="E20" s="458"/>
      <c r="F20" s="458"/>
      <c r="G20" s="458"/>
      <c r="H20" s="458"/>
      <c r="I20" s="458"/>
      <c r="J20" s="458"/>
      <c r="K20" s="458"/>
      <c r="L20" s="466">
        <v>331272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618090044</v>
      </c>
      <c r="BO22" s="436"/>
      <c r="BP22" s="436"/>
      <c r="BQ22" s="436"/>
      <c r="BR22" s="436"/>
      <c r="BS22" s="436"/>
      <c r="BT22" s="436"/>
      <c r="BU22" s="437"/>
      <c r="BV22" s="435">
        <v>625194547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73417983</v>
      </c>
      <c r="BO23" s="407"/>
      <c r="BP23" s="407"/>
      <c r="BQ23" s="407"/>
      <c r="BR23" s="407"/>
      <c r="BS23" s="407"/>
      <c r="BT23" s="407"/>
      <c r="BU23" s="408"/>
      <c r="BV23" s="406">
        <v>82777399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161</v>
      </c>
      <c r="F24" s="363"/>
      <c r="G24" s="363"/>
      <c r="H24" s="363"/>
      <c r="I24" s="363"/>
      <c r="J24" s="363"/>
      <c r="K24" s="364"/>
      <c r="L24" s="359">
        <v>1</v>
      </c>
      <c r="M24" s="360"/>
      <c r="N24" s="360"/>
      <c r="O24" s="360"/>
      <c r="P24" s="361"/>
      <c r="Q24" s="359">
        <v>11740</v>
      </c>
      <c r="R24" s="360"/>
      <c r="S24" s="360"/>
      <c r="T24" s="360"/>
      <c r="U24" s="360"/>
      <c r="V24" s="361"/>
      <c r="W24" s="449"/>
      <c r="X24" s="386"/>
      <c r="Y24" s="387"/>
      <c r="Z24" s="362" t="s">
        <v>162</v>
      </c>
      <c r="AA24" s="363"/>
      <c r="AB24" s="363"/>
      <c r="AC24" s="363"/>
      <c r="AD24" s="363"/>
      <c r="AE24" s="363"/>
      <c r="AF24" s="363"/>
      <c r="AG24" s="364"/>
      <c r="AH24" s="359">
        <v>5269</v>
      </c>
      <c r="AI24" s="360"/>
      <c r="AJ24" s="360"/>
      <c r="AK24" s="360"/>
      <c r="AL24" s="361"/>
      <c r="AM24" s="359">
        <v>17155864</v>
      </c>
      <c r="AN24" s="360"/>
      <c r="AO24" s="360"/>
      <c r="AP24" s="360"/>
      <c r="AQ24" s="360"/>
      <c r="AR24" s="361"/>
      <c r="AS24" s="359">
        <v>3256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367526842</v>
      </c>
      <c r="BO24" s="407"/>
      <c r="BP24" s="407"/>
      <c r="BQ24" s="407"/>
      <c r="BR24" s="407"/>
      <c r="BS24" s="407"/>
      <c r="BT24" s="407"/>
      <c r="BU24" s="408"/>
      <c r="BV24" s="406">
        <v>366028914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164</v>
      </c>
      <c r="F25" s="363"/>
      <c r="G25" s="363"/>
      <c r="H25" s="363"/>
      <c r="I25" s="363"/>
      <c r="J25" s="363"/>
      <c r="K25" s="364"/>
      <c r="L25" s="359">
        <v>3</v>
      </c>
      <c r="M25" s="360"/>
      <c r="N25" s="360"/>
      <c r="O25" s="360"/>
      <c r="P25" s="361"/>
      <c r="Q25" s="359">
        <v>9480</v>
      </c>
      <c r="R25" s="360"/>
      <c r="S25" s="360"/>
      <c r="T25" s="360"/>
      <c r="U25" s="360"/>
      <c r="V25" s="361"/>
      <c r="W25" s="449"/>
      <c r="X25" s="386"/>
      <c r="Y25" s="387"/>
      <c r="Z25" s="362" t="s">
        <v>165</v>
      </c>
      <c r="AA25" s="363"/>
      <c r="AB25" s="363"/>
      <c r="AC25" s="363"/>
      <c r="AD25" s="363"/>
      <c r="AE25" s="363"/>
      <c r="AF25" s="363"/>
      <c r="AG25" s="364"/>
      <c r="AH25" s="359">
        <v>919</v>
      </c>
      <c r="AI25" s="360"/>
      <c r="AJ25" s="360"/>
      <c r="AK25" s="360"/>
      <c r="AL25" s="361"/>
      <c r="AM25" s="359">
        <v>3010644</v>
      </c>
      <c r="AN25" s="360"/>
      <c r="AO25" s="360"/>
      <c r="AP25" s="360"/>
      <c r="AQ25" s="360"/>
      <c r="AR25" s="361"/>
      <c r="AS25" s="359">
        <v>3276</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27220382</v>
      </c>
      <c r="BO25" s="436"/>
      <c r="BP25" s="436"/>
      <c r="BQ25" s="436"/>
      <c r="BR25" s="436"/>
      <c r="BS25" s="436"/>
      <c r="BT25" s="436"/>
      <c r="BU25" s="437"/>
      <c r="BV25" s="435">
        <v>51115967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167</v>
      </c>
      <c r="F26" s="363"/>
      <c r="G26" s="363"/>
      <c r="H26" s="363"/>
      <c r="I26" s="363"/>
      <c r="J26" s="363"/>
      <c r="K26" s="364"/>
      <c r="L26" s="359">
        <v>1</v>
      </c>
      <c r="M26" s="360"/>
      <c r="N26" s="360"/>
      <c r="O26" s="360"/>
      <c r="P26" s="361"/>
      <c r="Q26" s="359">
        <v>8220</v>
      </c>
      <c r="R26" s="360"/>
      <c r="S26" s="360"/>
      <c r="T26" s="360"/>
      <c r="U26" s="360"/>
      <c r="V26" s="361"/>
      <c r="W26" s="449"/>
      <c r="X26" s="386"/>
      <c r="Y26" s="387"/>
      <c r="Z26" s="362" t="s">
        <v>168</v>
      </c>
      <c r="AA26" s="417"/>
      <c r="AB26" s="417"/>
      <c r="AC26" s="417"/>
      <c r="AD26" s="417"/>
      <c r="AE26" s="417"/>
      <c r="AF26" s="417"/>
      <c r="AG26" s="418"/>
      <c r="AH26" s="359">
        <v>431</v>
      </c>
      <c r="AI26" s="360"/>
      <c r="AJ26" s="360"/>
      <c r="AK26" s="360"/>
      <c r="AL26" s="361"/>
      <c r="AM26" s="359">
        <v>1403767</v>
      </c>
      <c r="AN26" s="360"/>
      <c r="AO26" s="360"/>
      <c r="AP26" s="360"/>
      <c r="AQ26" s="360"/>
      <c r="AR26" s="361"/>
      <c r="AS26" s="359">
        <v>3257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1355605</v>
      </c>
      <c r="BO26" s="407"/>
      <c r="BP26" s="407"/>
      <c r="BQ26" s="407"/>
      <c r="BR26" s="407"/>
      <c r="BS26" s="407"/>
      <c r="BT26" s="407"/>
      <c r="BU26" s="408"/>
      <c r="BV26" s="406">
        <v>1249322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170</v>
      </c>
      <c r="F27" s="363"/>
      <c r="G27" s="363"/>
      <c r="H27" s="363"/>
      <c r="I27" s="363"/>
      <c r="J27" s="363"/>
      <c r="K27" s="364"/>
      <c r="L27" s="359">
        <v>1</v>
      </c>
      <c r="M27" s="360"/>
      <c r="N27" s="360"/>
      <c r="O27" s="360"/>
      <c r="P27" s="361"/>
      <c r="Q27" s="359">
        <v>7860</v>
      </c>
      <c r="R27" s="360"/>
      <c r="S27" s="360"/>
      <c r="T27" s="360"/>
      <c r="U27" s="360"/>
      <c r="V27" s="361"/>
      <c r="W27" s="449"/>
      <c r="X27" s="386"/>
      <c r="Y27" s="387"/>
      <c r="Z27" s="362" t="s">
        <v>171</v>
      </c>
      <c r="AA27" s="363"/>
      <c r="AB27" s="363"/>
      <c r="AC27" s="363"/>
      <c r="AD27" s="363"/>
      <c r="AE27" s="363"/>
      <c r="AF27" s="363"/>
      <c r="AG27" s="364"/>
      <c r="AH27" s="359">
        <v>3821</v>
      </c>
      <c r="AI27" s="360"/>
      <c r="AJ27" s="360"/>
      <c r="AK27" s="360"/>
      <c r="AL27" s="361"/>
      <c r="AM27" s="359">
        <v>14184287</v>
      </c>
      <c r="AN27" s="360"/>
      <c r="AO27" s="360"/>
      <c r="AP27" s="360"/>
      <c r="AQ27" s="360"/>
      <c r="AR27" s="361"/>
      <c r="AS27" s="359">
        <v>3712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173</v>
      </c>
      <c r="F28" s="363"/>
      <c r="G28" s="363"/>
      <c r="H28" s="363"/>
      <c r="I28" s="363"/>
      <c r="J28" s="363"/>
      <c r="K28" s="364"/>
      <c r="L28" s="359">
        <v>1</v>
      </c>
      <c r="M28" s="360"/>
      <c r="N28" s="360"/>
      <c r="O28" s="360"/>
      <c r="P28" s="361"/>
      <c r="Q28" s="359">
        <v>7070</v>
      </c>
      <c r="R28" s="360"/>
      <c r="S28" s="360"/>
      <c r="T28" s="360"/>
      <c r="U28" s="360"/>
      <c r="V28" s="361"/>
      <c r="W28" s="449"/>
      <c r="X28" s="386"/>
      <c r="Y28" s="387"/>
      <c r="Z28" s="362" t="s">
        <v>174</v>
      </c>
      <c r="AA28" s="363"/>
      <c r="AB28" s="363"/>
      <c r="AC28" s="363"/>
      <c r="AD28" s="363"/>
      <c r="AE28" s="363"/>
      <c r="AF28" s="363"/>
      <c r="AG28" s="364"/>
      <c r="AH28" s="359">
        <v>441</v>
      </c>
      <c r="AI28" s="360"/>
      <c r="AJ28" s="360"/>
      <c r="AK28" s="360"/>
      <c r="AL28" s="361"/>
      <c r="AM28" s="359">
        <v>1184085</v>
      </c>
      <c r="AN28" s="360"/>
      <c r="AO28" s="360"/>
      <c r="AP28" s="360"/>
      <c r="AQ28" s="360"/>
      <c r="AR28" s="361"/>
      <c r="AS28" s="359">
        <v>2685</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5026969</v>
      </c>
      <c r="BO28" s="436"/>
      <c r="BP28" s="436"/>
      <c r="BQ28" s="436"/>
      <c r="BR28" s="436"/>
      <c r="BS28" s="436"/>
      <c r="BT28" s="436"/>
      <c r="BU28" s="437"/>
      <c r="BV28" s="435">
        <v>4994629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176</v>
      </c>
      <c r="F29" s="363"/>
      <c r="G29" s="363"/>
      <c r="H29" s="363"/>
      <c r="I29" s="363"/>
      <c r="J29" s="363"/>
      <c r="K29" s="364"/>
      <c r="L29" s="359">
        <v>48</v>
      </c>
      <c r="M29" s="360"/>
      <c r="N29" s="360"/>
      <c r="O29" s="360"/>
      <c r="P29" s="361"/>
      <c r="Q29" s="359">
        <v>6590</v>
      </c>
      <c r="R29" s="360"/>
      <c r="S29" s="360"/>
      <c r="T29" s="360"/>
      <c r="U29" s="360"/>
      <c r="V29" s="361"/>
      <c r="W29" s="450"/>
      <c r="X29" s="451"/>
      <c r="Y29" s="452"/>
      <c r="Z29" s="362" t="s">
        <v>177</v>
      </c>
      <c r="AA29" s="363"/>
      <c r="AB29" s="363"/>
      <c r="AC29" s="363"/>
      <c r="AD29" s="363"/>
      <c r="AE29" s="363"/>
      <c r="AF29" s="363"/>
      <c r="AG29" s="364"/>
      <c r="AH29" s="359">
        <v>9531</v>
      </c>
      <c r="AI29" s="360"/>
      <c r="AJ29" s="360"/>
      <c r="AK29" s="360"/>
      <c r="AL29" s="361"/>
      <c r="AM29" s="359">
        <v>32524236</v>
      </c>
      <c r="AN29" s="360"/>
      <c r="AO29" s="360"/>
      <c r="AP29" s="360"/>
      <c r="AQ29" s="360"/>
      <c r="AR29" s="361"/>
      <c r="AS29" s="359">
        <v>3412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2092104</v>
      </c>
      <c r="BO29" s="407"/>
      <c r="BP29" s="407"/>
      <c r="BQ29" s="407"/>
      <c r="BR29" s="407"/>
      <c r="BS29" s="407"/>
      <c r="BT29" s="407"/>
      <c r="BU29" s="408"/>
      <c r="BV29" s="406">
        <v>1129848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1878699</v>
      </c>
      <c r="BO30" s="441"/>
      <c r="BP30" s="441"/>
      <c r="BQ30" s="441"/>
      <c r="BR30" s="441"/>
      <c r="BS30" s="441"/>
      <c r="BT30" s="441"/>
      <c r="BU30" s="442"/>
      <c r="BV30" s="440">
        <v>2203392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5">
      <c r="A31" s="163"/>
      <c r="B31" s="188"/>
      <c r="DI31" s="189"/>
    </row>
    <row r="32" spans="1:113" ht="13.5" customHeight="1" x14ac:dyDescent="0.2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IF('各会計、関係団体の財政状況及び健全化判断比率'!B34="","",'各会計、関係団体の財政状況及び健全化判断比率'!B34)</f>
        <v>中央卸売市場事業会計</v>
      </c>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さくら福祉保健事務組合（一般会計分）</v>
      </c>
      <c r="BZ34" s="355"/>
      <c r="CA34" s="355"/>
      <c r="CB34" s="355"/>
      <c r="CC34" s="355"/>
      <c r="CD34" s="355"/>
      <c r="CE34" s="355"/>
      <c r="CF34" s="355"/>
      <c r="CG34" s="355"/>
      <c r="CH34" s="355"/>
      <c r="CI34" s="355"/>
      <c r="CJ34" s="355"/>
      <c r="CK34" s="355"/>
      <c r="CL34" s="355"/>
      <c r="CM34" s="355"/>
      <c r="CN34" s="163"/>
      <c r="CO34" s="354">
        <f>IF(CQ34="","",MAX(C34:D43,U34:V43,AM34:AN43,BE34:BF43,BW34:BX43)+1)</f>
        <v>23</v>
      </c>
      <c r="CP34" s="354"/>
      <c r="CQ34" s="355" t="str">
        <f>IF('各会計、関係団体の財政状況及び健全化判断比率'!BS7="","",'各会計、関係団体の財政状況及び健全化判断比率'!BS7)</f>
        <v>新潟市土地開発公社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5">
      <c r="A35" s="163"/>
      <c r="B35" s="190"/>
      <c r="C35" s="354">
        <f>IF(E35="","",C34+1)</f>
        <v>2</v>
      </c>
      <c r="D35" s="354"/>
      <c r="E35" s="355" t="str">
        <f>IF('各会計、関係団体の財政状況及び健全化判断比率'!B8="","",'各会計、関係団体の財政状況及び健全化判断比率'!B8)</f>
        <v>公債管理事業会計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介護保険事業会計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63"/>
      <c r="BE35" s="354">
        <f t="shared" ref="BE35:BE43" si="1">IF(BG35="","",BE34+1)</f>
        <v>12</v>
      </c>
      <c r="BF35" s="354"/>
      <c r="BG35" s="355" t="str">
        <f>IF('各会計、関係団体の財政状況及び健全化判断比率'!B35="","",'各会計、関係団体の財政状況及び健全化判断比率'!B35)</f>
        <v>と畜場事業会計</v>
      </c>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さくら福祉保健事務組合（病院分）</v>
      </c>
      <c r="BZ35" s="355"/>
      <c r="CA35" s="355"/>
      <c r="CB35" s="355"/>
      <c r="CC35" s="355"/>
      <c r="CD35" s="355"/>
      <c r="CE35" s="355"/>
      <c r="CF35" s="355"/>
      <c r="CG35" s="355"/>
      <c r="CH35" s="355"/>
      <c r="CI35" s="355"/>
      <c r="CJ35" s="355"/>
      <c r="CK35" s="355"/>
      <c r="CL35" s="355"/>
      <c r="CM35" s="355"/>
      <c r="CN35" s="163"/>
      <c r="CO35" s="354">
        <f t="shared" ref="CO35:CO43" si="3">IF(CQ35="","",CO34+1)</f>
        <v>24</v>
      </c>
      <c r="CP35" s="354"/>
      <c r="CQ35" s="355" t="str">
        <f>IF('各会計、関係団体の財政状況及び健全化判断比率'!BS8="","",'各会計、関係団体の財政状況及び健全化判断比率'!BS8)</f>
        <v>公益財団法人新潟市国際交流協会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5">
      <c r="A36" s="163"/>
      <c r="B36" s="190"/>
      <c r="C36" s="354">
        <f>IF(E36="","",C35+1)</f>
        <v>3</v>
      </c>
      <c r="D36" s="354"/>
      <c r="E36" s="355" t="str">
        <f>IF('各会計、関係団体の財政状況及び健全化判断比率'!B9="","",'各会計、関係団体の財政状況及び健全化判断比率'!B9)</f>
        <v>母子父子寡婦福祉資金貸付事業会計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後期高齢者医療事業会計</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15</v>
      </c>
      <c r="BX36" s="354"/>
      <c r="BY36" s="355" t="str">
        <f>IF('各会計、関係団体の財政状況及び健全化判断比率'!B70="","",'各会計、関係団体の財政状況及び健全化判断比率'!B70)</f>
        <v>下越障害福祉事務組合</v>
      </c>
      <c r="BZ36" s="355"/>
      <c r="CA36" s="355"/>
      <c r="CB36" s="355"/>
      <c r="CC36" s="355"/>
      <c r="CD36" s="355"/>
      <c r="CE36" s="355"/>
      <c r="CF36" s="355"/>
      <c r="CG36" s="355"/>
      <c r="CH36" s="355"/>
      <c r="CI36" s="355"/>
      <c r="CJ36" s="355"/>
      <c r="CK36" s="355"/>
      <c r="CL36" s="355"/>
      <c r="CM36" s="355"/>
      <c r="CN36" s="163"/>
      <c r="CO36" s="354">
        <f t="shared" si="3"/>
        <v>25</v>
      </c>
      <c r="CP36" s="354"/>
      <c r="CQ36" s="355" t="str">
        <f>IF('各会計、関係団体の財政状況及び健全化判断比率'!BS9="","",'各会計、関係団体の財政状況及び健全化判断比率'!BS9)</f>
        <v>公益財団法人新潟市芸術文化振興財団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5">
      <c r="A37" s="163"/>
      <c r="B37" s="190"/>
      <c r="C37" s="354">
        <f>IF(E37="","",C36+1)</f>
        <v>4</v>
      </c>
      <c r="D37" s="354"/>
      <c r="E37" s="355" t="str">
        <f>IF('各会計、関係団体の財政状況及び健全化判断比率'!B10="","",'各会計、関係団体の財政状況及び健全化判断比率'!B10)</f>
        <v>土地取得事業会計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16</v>
      </c>
      <c r="BX37" s="354"/>
      <c r="BY37" s="355" t="str">
        <f>IF('各会計、関係団体の財政状況及び健全化判断比率'!B71="","",'各会計、関係団体の財政状況及び健全化判断比率'!B71)</f>
        <v>新潟県中東福祉事務組合</v>
      </c>
      <c r="BZ37" s="355"/>
      <c r="CA37" s="355"/>
      <c r="CB37" s="355"/>
      <c r="CC37" s="355"/>
      <c r="CD37" s="355"/>
      <c r="CE37" s="355"/>
      <c r="CF37" s="355"/>
      <c r="CG37" s="355"/>
      <c r="CH37" s="355"/>
      <c r="CI37" s="355"/>
      <c r="CJ37" s="355"/>
      <c r="CK37" s="355"/>
      <c r="CL37" s="355"/>
      <c r="CM37" s="355"/>
      <c r="CN37" s="163"/>
      <c r="CO37" s="354">
        <f t="shared" si="3"/>
        <v>26</v>
      </c>
      <c r="CP37" s="354"/>
      <c r="CQ37" s="355" t="str">
        <f>IF('各会計、関係団体の財政状況及び健全化判断比率'!BS10="","",'各会計、関係団体の財政状況及び健全化判断比率'!BS10)</f>
        <v>公益財団法人會津八一記念館</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17</v>
      </c>
      <c r="BX38" s="354"/>
      <c r="BY38" s="355" t="str">
        <f>IF('各会計、関係団体の財政状況及び健全化判断比率'!B72="","",'各会計、関係団体の財政状況及び健全化判断比率'!B72)</f>
        <v>西蒲原福祉事務組合（一般・急患分）</v>
      </c>
      <c r="BZ38" s="355"/>
      <c r="CA38" s="355"/>
      <c r="CB38" s="355"/>
      <c r="CC38" s="355"/>
      <c r="CD38" s="355"/>
      <c r="CE38" s="355"/>
      <c r="CF38" s="355"/>
      <c r="CG38" s="355"/>
      <c r="CH38" s="355"/>
      <c r="CI38" s="355"/>
      <c r="CJ38" s="355"/>
      <c r="CK38" s="355"/>
      <c r="CL38" s="355"/>
      <c r="CM38" s="355"/>
      <c r="CN38" s="163"/>
      <c r="CO38" s="354">
        <f t="shared" si="3"/>
        <v>27</v>
      </c>
      <c r="CP38" s="354"/>
      <c r="CQ38" s="355" t="str">
        <f>IF('各会計、関係団体の財政状況及び健全化判断比率'!BS11="","",'各会計、関係団体の財政状況及び健全化判断比率'!BS11)</f>
        <v>公益財団法人新潟市海洋河川文化財団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18</v>
      </c>
      <c r="BX39" s="354"/>
      <c r="BY39" s="355" t="str">
        <f>IF('各会計、関係団体の財政状況及び健全化判断比率'!B73="","",'各会計、関係団体の財政状況及び健全化判断比率'!B73)</f>
        <v>三条・燕・西蒲・南蒲広域養護老人ホーム施設組合</v>
      </c>
      <c r="BZ39" s="355"/>
      <c r="CA39" s="355"/>
      <c r="CB39" s="355"/>
      <c r="CC39" s="355"/>
      <c r="CD39" s="355"/>
      <c r="CE39" s="355"/>
      <c r="CF39" s="355"/>
      <c r="CG39" s="355"/>
      <c r="CH39" s="355"/>
      <c r="CI39" s="355"/>
      <c r="CJ39" s="355"/>
      <c r="CK39" s="355"/>
      <c r="CL39" s="355"/>
      <c r="CM39" s="355"/>
      <c r="CN39" s="163"/>
      <c r="CO39" s="354">
        <f t="shared" si="3"/>
        <v>28</v>
      </c>
      <c r="CP39" s="354"/>
      <c r="CQ39" s="355" t="str">
        <f>IF('各会計、関係団体の財政状況及び健全化判断比率'!BS12="","",'各会計、関係団体の財政状況及び健全化判断比率'!BS12)</f>
        <v>公益財団法人新潟市産業振興財団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19</v>
      </c>
      <c r="BX40" s="354"/>
      <c r="BY40" s="355" t="str">
        <f>IF('各会計、関係団体の財政状況及び健全化判断比率'!B74="","",'各会計、関係団体の財政状況及び健全化判断比率'!B74)</f>
        <v>豊栄郷清掃施設処理組合</v>
      </c>
      <c r="BZ40" s="355"/>
      <c r="CA40" s="355"/>
      <c r="CB40" s="355"/>
      <c r="CC40" s="355"/>
      <c r="CD40" s="355"/>
      <c r="CE40" s="355"/>
      <c r="CF40" s="355"/>
      <c r="CG40" s="355"/>
      <c r="CH40" s="355"/>
      <c r="CI40" s="355"/>
      <c r="CJ40" s="355"/>
      <c r="CK40" s="355"/>
      <c r="CL40" s="355"/>
      <c r="CM40" s="355"/>
      <c r="CN40" s="163"/>
      <c r="CO40" s="354">
        <f t="shared" si="3"/>
        <v>29</v>
      </c>
      <c r="CP40" s="354"/>
      <c r="CQ40" s="355" t="str">
        <f>IF('各会計、関係団体の財政状況及び健全化判断比率'!BS13="","",'各会計、関係団体の財政状況及び健全化判断比率'!BS13)</f>
        <v>公益財団法人新潟観光コンベンション協会</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20</v>
      </c>
      <c r="BX41" s="354"/>
      <c r="BY41" s="355" t="str">
        <f>IF('各会計、関係団体の財政状況及び健全化判断比率'!B75="","",'各会計、関係団体の財政状況及び健全化判断比率'!B75)</f>
        <v>新潟県後期高齢者医療広域連合（一般会計）</v>
      </c>
      <c r="BZ41" s="355"/>
      <c r="CA41" s="355"/>
      <c r="CB41" s="355"/>
      <c r="CC41" s="355"/>
      <c r="CD41" s="355"/>
      <c r="CE41" s="355"/>
      <c r="CF41" s="355"/>
      <c r="CG41" s="355"/>
      <c r="CH41" s="355"/>
      <c r="CI41" s="355"/>
      <c r="CJ41" s="355"/>
      <c r="CK41" s="355"/>
      <c r="CL41" s="355"/>
      <c r="CM41" s="355"/>
      <c r="CN41" s="163"/>
      <c r="CO41" s="354">
        <f t="shared" si="3"/>
        <v>30</v>
      </c>
      <c r="CP41" s="354"/>
      <c r="CQ41" s="355" t="str">
        <f>IF('各会計、関係団体の財政状況及び健全化判断比率'!BS14="","",'各会計、関係団体の財政状況及び健全化判断比率'!BS14)</f>
        <v>公益財団法人新潟市勤労者福祉サービスセンター</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21</v>
      </c>
      <c r="BX42" s="354"/>
      <c r="BY42" s="355" t="str">
        <f>IF('各会計、関係団体の財政状況及び健全化判断比率'!B76="","",'各会計、関係団体の財政状況及び健全化判断比率'!B76)</f>
        <v>新潟県後期高齢者医療広域連合（後期高齢会計）</v>
      </c>
      <c r="BZ42" s="355"/>
      <c r="CA42" s="355"/>
      <c r="CB42" s="355"/>
      <c r="CC42" s="355"/>
      <c r="CD42" s="355"/>
      <c r="CE42" s="355"/>
      <c r="CF42" s="355"/>
      <c r="CG42" s="355"/>
      <c r="CH42" s="355"/>
      <c r="CI42" s="355"/>
      <c r="CJ42" s="355"/>
      <c r="CK42" s="355"/>
      <c r="CL42" s="355"/>
      <c r="CM42" s="355"/>
      <c r="CN42" s="163"/>
      <c r="CO42" s="354">
        <f t="shared" si="3"/>
        <v>31</v>
      </c>
      <c r="CP42" s="354"/>
      <c r="CQ42" s="355" t="str">
        <f>IF('各会計、関係団体の財政状況及び健全化判断比率'!BS15="","",'各会計、関係団体の財政状況及び健全化判断比率'!BS15)</f>
        <v>公益財団法人新潟ミートプラント</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22</v>
      </c>
      <c r="BX43" s="354"/>
      <c r="BY43" s="355" t="str">
        <f>IF('各会計、関係団体の財政状況及び健全化判断比率'!B77="","",'各会計、関係団体の財政状況及び健全化判断比率'!B77)</f>
        <v>新潟県市町村総合事務組合（全体分）</v>
      </c>
      <c r="BZ43" s="355"/>
      <c r="CA43" s="355"/>
      <c r="CB43" s="355"/>
      <c r="CC43" s="355"/>
      <c r="CD43" s="355"/>
      <c r="CE43" s="355"/>
      <c r="CF43" s="355"/>
      <c r="CG43" s="355"/>
      <c r="CH43" s="355"/>
      <c r="CI43" s="355"/>
      <c r="CJ43" s="355"/>
      <c r="CK43" s="355"/>
      <c r="CL43" s="355"/>
      <c r="CM43" s="355"/>
      <c r="CN43" s="163"/>
      <c r="CO43" s="354">
        <f t="shared" si="3"/>
        <v>32</v>
      </c>
      <c r="CP43" s="354"/>
      <c r="CQ43" s="355" t="str">
        <f>IF('各会計、関係団体の財政状況及び健全化判断比率'!BS16="","",'各会計、関係団体の財政状況及び健全化判断比率'!BS16)</f>
        <v>公益財団法人新潟市スポーツ協会</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Y4kf3n5SQlB5h1JFeDG+fXchp3218ODWp/I1kcRkzLYlvw10HYbEFVV/49Gu863hAoXqaE0GfEuhAihGzZXQCg==" saltValue="KhkgYy4L+c6idGGSjyu14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5">
      <c r="A34" s="22"/>
      <c r="B34" s="31"/>
      <c r="C34" s="1136" t="s">
        <v>535</v>
      </c>
      <c r="D34" s="1136"/>
      <c r="E34" s="1137"/>
      <c r="F34" s="32">
        <v>3.87</v>
      </c>
      <c r="G34" s="33">
        <v>3.5</v>
      </c>
      <c r="H34" s="33">
        <v>3.6</v>
      </c>
      <c r="I34" s="33">
        <v>3.33</v>
      </c>
      <c r="J34" s="34">
        <v>2.7</v>
      </c>
      <c r="K34" s="22"/>
      <c r="L34" s="22"/>
      <c r="M34" s="22"/>
      <c r="N34" s="22"/>
      <c r="O34" s="22"/>
      <c r="P34" s="22"/>
    </row>
    <row r="35" spans="1:16" ht="39" customHeight="1" x14ac:dyDescent="0.25">
      <c r="A35" s="22"/>
      <c r="B35" s="35"/>
      <c r="C35" s="1132" t="s">
        <v>536</v>
      </c>
      <c r="D35" s="1132"/>
      <c r="E35" s="1133"/>
      <c r="F35" s="36">
        <v>1.28</v>
      </c>
      <c r="G35" s="37">
        <v>2.82</v>
      </c>
      <c r="H35" s="37">
        <v>2.39</v>
      </c>
      <c r="I35" s="37">
        <v>1.89</v>
      </c>
      <c r="J35" s="38">
        <v>2.57</v>
      </c>
      <c r="K35" s="22"/>
      <c r="L35" s="22"/>
      <c r="M35" s="22"/>
      <c r="N35" s="22"/>
      <c r="O35" s="22"/>
      <c r="P35" s="22"/>
    </row>
    <row r="36" spans="1:16" ht="39" customHeight="1" x14ac:dyDescent="0.25">
      <c r="A36" s="22"/>
      <c r="B36" s="35"/>
      <c r="C36" s="1132" t="s">
        <v>537</v>
      </c>
      <c r="D36" s="1132"/>
      <c r="E36" s="1133"/>
      <c r="F36" s="36">
        <v>3.03</v>
      </c>
      <c r="G36" s="37">
        <v>2.79</v>
      </c>
      <c r="H36" s="37">
        <v>2.83</v>
      </c>
      <c r="I36" s="37">
        <v>2.0299999999999998</v>
      </c>
      <c r="J36" s="38">
        <v>1.97</v>
      </c>
      <c r="K36" s="22"/>
      <c r="L36" s="22"/>
      <c r="M36" s="22"/>
      <c r="N36" s="22"/>
      <c r="O36" s="22"/>
      <c r="P36" s="22"/>
    </row>
    <row r="37" spans="1:16" ht="39" customHeight="1" x14ac:dyDescent="0.25">
      <c r="A37" s="22"/>
      <c r="B37" s="35"/>
      <c r="C37" s="1132" t="s">
        <v>538</v>
      </c>
      <c r="D37" s="1132"/>
      <c r="E37" s="1133"/>
      <c r="F37" s="36">
        <v>0.63</v>
      </c>
      <c r="G37" s="37">
        <v>0.8</v>
      </c>
      <c r="H37" s="37">
        <v>0.41</v>
      </c>
      <c r="I37" s="37">
        <v>0.42</v>
      </c>
      <c r="J37" s="38">
        <v>0.68</v>
      </c>
      <c r="K37" s="22"/>
      <c r="L37" s="22"/>
      <c r="M37" s="22"/>
      <c r="N37" s="22"/>
      <c r="O37" s="22"/>
      <c r="P37" s="22"/>
    </row>
    <row r="38" spans="1:16" ht="39" customHeight="1" x14ac:dyDescent="0.25">
      <c r="A38" s="22"/>
      <c r="B38" s="35"/>
      <c r="C38" s="1132" t="s">
        <v>539</v>
      </c>
      <c r="D38" s="1132"/>
      <c r="E38" s="1133"/>
      <c r="F38" s="36">
        <v>0.39</v>
      </c>
      <c r="G38" s="37">
        <v>0.56999999999999995</v>
      </c>
      <c r="H38" s="37">
        <v>1.08</v>
      </c>
      <c r="I38" s="37">
        <v>0.7</v>
      </c>
      <c r="J38" s="38">
        <v>0.27</v>
      </c>
      <c r="K38" s="22"/>
      <c r="L38" s="22"/>
      <c r="M38" s="22"/>
      <c r="N38" s="22"/>
      <c r="O38" s="22"/>
      <c r="P38" s="22"/>
    </row>
    <row r="39" spans="1:16" ht="39" customHeight="1" x14ac:dyDescent="0.25">
      <c r="A39" s="22"/>
      <c r="B39" s="35"/>
      <c r="C39" s="1132" t="s">
        <v>540</v>
      </c>
      <c r="D39" s="1132"/>
      <c r="E39" s="1133"/>
      <c r="F39" s="36">
        <v>0.24</v>
      </c>
      <c r="G39" s="37">
        <v>0.27</v>
      </c>
      <c r="H39" s="37">
        <v>0.31</v>
      </c>
      <c r="I39" s="37">
        <v>0.27</v>
      </c>
      <c r="J39" s="38">
        <v>0.19</v>
      </c>
      <c r="K39" s="22"/>
      <c r="L39" s="22"/>
      <c r="M39" s="22"/>
      <c r="N39" s="22"/>
      <c r="O39" s="22"/>
      <c r="P39" s="22"/>
    </row>
    <row r="40" spans="1:16" ht="39" customHeight="1" x14ac:dyDescent="0.25">
      <c r="A40" s="22"/>
      <c r="B40" s="35"/>
      <c r="C40" s="1132" t="s">
        <v>541</v>
      </c>
      <c r="D40" s="1132"/>
      <c r="E40" s="1133"/>
      <c r="F40" s="36">
        <v>0.16</v>
      </c>
      <c r="G40" s="37">
        <v>0.2</v>
      </c>
      <c r="H40" s="37">
        <v>0.08</v>
      </c>
      <c r="I40" s="37">
        <v>0.19</v>
      </c>
      <c r="J40" s="38">
        <v>0.17</v>
      </c>
      <c r="K40" s="22"/>
      <c r="L40" s="22"/>
      <c r="M40" s="22"/>
      <c r="N40" s="22"/>
      <c r="O40" s="22"/>
      <c r="P40" s="22"/>
    </row>
    <row r="41" spans="1:16" ht="39" customHeight="1" x14ac:dyDescent="0.25">
      <c r="A41" s="22"/>
      <c r="B41" s="35"/>
      <c r="C41" s="1132" t="s">
        <v>542</v>
      </c>
      <c r="D41" s="1132"/>
      <c r="E41" s="1133"/>
      <c r="F41" s="36">
        <v>0</v>
      </c>
      <c r="G41" s="37">
        <v>0</v>
      </c>
      <c r="H41" s="37">
        <v>0</v>
      </c>
      <c r="I41" s="37">
        <v>0.1</v>
      </c>
      <c r="J41" s="38">
        <v>0</v>
      </c>
      <c r="K41" s="22"/>
      <c r="L41" s="22"/>
      <c r="M41" s="22"/>
      <c r="N41" s="22"/>
      <c r="O41" s="22"/>
      <c r="P41" s="22"/>
    </row>
    <row r="42" spans="1:16" ht="39" customHeight="1" x14ac:dyDescent="0.25">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3">
      <c r="A43" s="22"/>
      <c r="B43" s="40"/>
      <c r="C43" s="1134" t="s">
        <v>544</v>
      </c>
      <c r="D43" s="1134"/>
      <c r="E43" s="1135"/>
      <c r="F43" s="41">
        <v>0</v>
      </c>
      <c r="G43" s="42">
        <v>0</v>
      </c>
      <c r="H43" s="42">
        <v>0</v>
      </c>
      <c r="I43" s="42">
        <v>0</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TT8TjXO69Bj82kBYiteq/qxPO9zAzSqVxlaSEw3uo5SDos2VTJFVugyr/dJP3VbWcUGtXRN2Z4tIEZT65108bQ==" saltValue="fiE3a25BT+FvYHbpcgRn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7" customHeight="1" zeroHeight="1" x14ac:dyDescent="0.25"/>
  <cols>
    <col min="1" max="1" width="6.59765625" style="47" customWidth="1"/>
    <col min="2" max="3" width="10.9296875" style="47" customWidth="1"/>
    <col min="4" max="4" width="10" style="47" customWidth="1"/>
    <col min="5" max="10" width="11" style="47" customWidth="1"/>
    <col min="11" max="15" width="13.066406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37350</v>
      </c>
      <c r="L45" s="58">
        <v>38906</v>
      </c>
      <c r="M45" s="58">
        <v>39337</v>
      </c>
      <c r="N45" s="58">
        <v>40112</v>
      </c>
      <c r="O45" s="59">
        <v>39614</v>
      </c>
      <c r="P45" s="46"/>
      <c r="Q45" s="46"/>
      <c r="R45" s="46"/>
      <c r="S45" s="46"/>
      <c r="T45" s="46"/>
      <c r="U45" s="46"/>
    </row>
    <row r="46" spans="1:21" ht="30.75" customHeight="1" x14ac:dyDescent="0.25">
      <c r="A46" s="46"/>
      <c r="B46" s="1163"/>
      <c r="C46" s="1164"/>
      <c r="D46" s="60"/>
      <c r="E46" s="1140" t="s">
        <v>11</v>
      </c>
      <c r="F46" s="1140"/>
      <c r="G46" s="1140"/>
      <c r="H46" s="1140"/>
      <c r="I46" s="1140"/>
      <c r="J46" s="1141"/>
      <c r="K46" s="61">
        <v>2128</v>
      </c>
      <c r="L46" s="62">
        <v>2041</v>
      </c>
      <c r="M46" s="62">
        <v>2825</v>
      </c>
      <c r="N46" s="62">
        <v>2232</v>
      </c>
      <c r="O46" s="63">
        <v>1960</v>
      </c>
      <c r="P46" s="46"/>
      <c r="Q46" s="46"/>
      <c r="R46" s="46"/>
      <c r="S46" s="46"/>
      <c r="T46" s="46"/>
      <c r="U46" s="46"/>
    </row>
    <row r="47" spans="1:21" ht="30.75" customHeight="1" x14ac:dyDescent="0.25">
      <c r="A47" s="46"/>
      <c r="B47" s="1163"/>
      <c r="C47" s="1164"/>
      <c r="D47" s="60"/>
      <c r="E47" s="1140" t="s">
        <v>12</v>
      </c>
      <c r="F47" s="1140"/>
      <c r="G47" s="1140"/>
      <c r="H47" s="1140"/>
      <c r="I47" s="1140"/>
      <c r="J47" s="1141"/>
      <c r="K47" s="61">
        <v>7987</v>
      </c>
      <c r="L47" s="62">
        <v>8029</v>
      </c>
      <c r="M47" s="62">
        <v>9653</v>
      </c>
      <c r="N47" s="62">
        <v>9659</v>
      </c>
      <c r="O47" s="63">
        <v>9480</v>
      </c>
      <c r="P47" s="46"/>
      <c r="Q47" s="46"/>
      <c r="R47" s="46"/>
      <c r="S47" s="46"/>
      <c r="T47" s="46"/>
      <c r="U47" s="46"/>
    </row>
    <row r="48" spans="1:21" ht="30.75" customHeight="1" x14ac:dyDescent="0.25">
      <c r="A48" s="46"/>
      <c r="B48" s="1163"/>
      <c r="C48" s="1164"/>
      <c r="D48" s="60"/>
      <c r="E48" s="1140" t="s">
        <v>13</v>
      </c>
      <c r="F48" s="1140"/>
      <c r="G48" s="1140"/>
      <c r="H48" s="1140"/>
      <c r="I48" s="1140"/>
      <c r="J48" s="1141"/>
      <c r="K48" s="61">
        <v>13478</v>
      </c>
      <c r="L48" s="62">
        <v>13911</v>
      </c>
      <c r="M48" s="62">
        <v>13941</v>
      </c>
      <c r="N48" s="62">
        <v>14206</v>
      </c>
      <c r="O48" s="63">
        <v>13720</v>
      </c>
      <c r="P48" s="46"/>
      <c r="Q48" s="46"/>
      <c r="R48" s="46"/>
      <c r="S48" s="46"/>
      <c r="T48" s="46"/>
      <c r="U48" s="46"/>
    </row>
    <row r="49" spans="1:21" ht="30.75" customHeight="1" x14ac:dyDescent="0.25">
      <c r="A49" s="46"/>
      <c r="B49" s="1163"/>
      <c r="C49" s="1164"/>
      <c r="D49" s="60"/>
      <c r="E49" s="1140" t="s">
        <v>14</v>
      </c>
      <c r="F49" s="1140"/>
      <c r="G49" s="1140"/>
      <c r="H49" s="1140"/>
      <c r="I49" s="1140"/>
      <c r="J49" s="1141"/>
      <c r="K49" s="61">
        <v>12</v>
      </c>
      <c r="L49" s="62">
        <v>14</v>
      </c>
      <c r="M49" s="62">
        <v>15</v>
      </c>
      <c r="N49" s="62">
        <v>19</v>
      </c>
      <c r="O49" s="63">
        <v>19</v>
      </c>
      <c r="P49" s="46"/>
      <c r="Q49" s="46"/>
      <c r="R49" s="46"/>
      <c r="S49" s="46"/>
      <c r="T49" s="46"/>
      <c r="U49" s="46"/>
    </row>
    <row r="50" spans="1:21" ht="30.75" customHeight="1" x14ac:dyDescent="0.25">
      <c r="A50" s="46"/>
      <c r="B50" s="1163"/>
      <c r="C50" s="1164"/>
      <c r="D50" s="60"/>
      <c r="E50" s="1140" t="s">
        <v>15</v>
      </c>
      <c r="F50" s="1140"/>
      <c r="G50" s="1140"/>
      <c r="H50" s="1140"/>
      <c r="I50" s="1140"/>
      <c r="J50" s="1141"/>
      <c r="K50" s="61">
        <v>424</v>
      </c>
      <c r="L50" s="62">
        <v>321</v>
      </c>
      <c r="M50" s="62">
        <v>310</v>
      </c>
      <c r="N50" s="62">
        <v>246</v>
      </c>
      <c r="O50" s="63">
        <v>150</v>
      </c>
      <c r="P50" s="46"/>
      <c r="Q50" s="46"/>
      <c r="R50" s="46"/>
      <c r="S50" s="46"/>
      <c r="T50" s="46"/>
      <c r="U50" s="46"/>
    </row>
    <row r="51" spans="1:21" ht="30.75" customHeight="1" x14ac:dyDescent="0.2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38924</v>
      </c>
      <c r="L52" s="62">
        <v>39659</v>
      </c>
      <c r="M52" s="62">
        <v>39847</v>
      </c>
      <c r="N52" s="62">
        <v>40235</v>
      </c>
      <c r="O52" s="63">
        <v>39639</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22455</v>
      </c>
      <c r="L53" s="67">
        <v>23563</v>
      </c>
      <c r="M53" s="67">
        <v>26234</v>
      </c>
      <c r="N53" s="67">
        <v>26239</v>
      </c>
      <c r="O53" s="68">
        <v>25304</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5">
      <c r="B58" s="1146" t="s">
        <v>24</v>
      </c>
      <c r="C58" s="1147"/>
      <c r="D58" s="1152" t="s">
        <v>25</v>
      </c>
      <c r="E58" s="1153"/>
      <c r="F58" s="1153"/>
      <c r="G58" s="1153"/>
      <c r="H58" s="1153"/>
      <c r="I58" s="1153"/>
      <c r="J58" s="1154"/>
      <c r="K58" s="81">
        <v>5597</v>
      </c>
      <c r="L58" s="82">
        <v>5612</v>
      </c>
      <c r="M58" s="82">
        <v>9304</v>
      </c>
      <c r="N58" s="82">
        <v>6587</v>
      </c>
      <c r="O58" s="83">
        <v>6213</v>
      </c>
    </row>
    <row r="59" spans="1:21" ht="31.5" customHeight="1" x14ac:dyDescent="0.25">
      <c r="B59" s="1148"/>
      <c r="C59" s="1149"/>
      <c r="D59" s="1155" t="s">
        <v>26</v>
      </c>
      <c r="E59" s="1156"/>
      <c r="F59" s="1156"/>
      <c r="G59" s="1156"/>
      <c r="H59" s="1156"/>
      <c r="I59" s="1156"/>
      <c r="J59" s="1157"/>
      <c r="K59" s="84">
        <v>20687</v>
      </c>
      <c r="L59" s="85">
        <v>22082</v>
      </c>
      <c r="M59" s="85">
        <v>25535</v>
      </c>
      <c r="N59" s="85">
        <v>24015</v>
      </c>
      <c r="O59" s="86">
        <v>26239</v>
      </c>
    </row>
    <row r="60" spans="1:21" ht="31.5" customHeight="1" thickBot="1" x14ac:dyDescent="0.3">
      <c r="B60" s="1150"/>
      <c r="C60" s="1151"/>
      <c r="D60" s="1158" t="s">
        <v>27</v>
      </c>
      <c r="E60" s="1159"/>
      <c r="F60" s="1159"/>
      <c r="G60" s="1159"/>
      <c r="H60" s="1159"/>
      <c r="I60" s="1159"/>
      <c r="J60" s="1160"/>
      <c r="K60" s="87">
        <v>33380</v>
      </c>
      <c r="L60" s="88">
        <v>32467</v>
      </c>
      <c r="M60" s="88">
        <v>36668</v>
      </c>
      <c r="N60" s="88">
        <v>36320</v>
      </c>
      <c r="O60" s="89">
        <v>38329</v>
      </c>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oR79RxmjOmm4CBYQB/RvTXwvyEODs51vcu/sVZTtC/ev5g2FZs6H3sTdKsOe3T/0rjBXc3hg4hGSbDLFHWFSg==" saltValue="L1anjbrnDGbfDkY6VALo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3203125" style="94" customWidth="1"/>
    <col min="9" max="13" width="16.3320312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527</v>
      </c>
      <c r="J40" s="101" t="s">
        <v>528</v>
      </c>
      <c r="K40" s="101" t="s">
        <v>529</v>
      </c>
      <c r="L40" s="101" t="s">
        <v>530</v>
      </c>
      <c r="M40" s="102" t="s">
        <v>531</v>
      </c>
    </row>
    <row r="41" spans="2:13" ht="27.75" customHeight="1" x14ac:dyDescent="0.25">
      <c r="B41" s="1181" t="s">
        <v>30</v>
      </c>
      <c r="C41" s="1182"/>
      <c r="D41" s="103"/>
      <c r="E41" s="1183" t="s">
        <v>31</v>
      </c>
      <c r="F41" s="1183"/>
      <c r="G41" s="1183"/>
      <c r="H41" s="1184"/>
      <c r="I41" s="330">
        <v>665123</v>
      </c>
      <c r="J41" s="331">
        <v>667056</v>
      </c>
      <c r="K41" s="331">
        <v>659349</v>
      </c>
      <c r="L41" s="331">
        <v>654495</v>
      </c>
      <c r="M41" s="332">
        <v>649030</v>
      </c>
    </row>
    <row r="42" spans="2:13" ht="27.75" customHeight="1" x14ac:dyDescent="0.25">
      <c r="B42" s="1171"/>
      <c r="C42" s="1172"/>
      <c r="D42" s="104"/>
      <c r="E42" s="1175" t="s">
        <v>32</v>
      </c>
      <c r="F42" s="1175"/>
      <c r="G42" s="1175"/>
      <c r="H42" s="1176"/>
      <c r="I42" s="333">
        <v>9810</v>
      </c>
      <c r="J42" s="334">
        <v>9067</v>
      </c>
      <c r="K42" s="334">
        <v>8974</v>
      </c>
      <c r="L42" s="334">
        <v>8048</v>
      </c>
      <c r="M42" s="335">
        <v>7859</v>
      </c>
    </row>
    <row r="43" spans="2:13" ht="27.75" customHeight="1" x14ac:dyDescent="0.25">
      <c r="B43" s="1171"/>
      <c r="C43" s="1172"/>
      <c r="D43" s="104"/>
      <c r="E43" s="1175" t="s">
        <v>33</v>
      </c>
      <c r="F43" s="1175"/>
      <c r="G43" s="1175"/>
      <c r="H43" s="1176"/>
      <c r="I43" s="333">
        <v>172244</v>
      </c>
      <c r="J43" s="334">
        <v>174908</v>
      </c>
      <c r="K43" s="334">
        <v>174727</v>
      </c>
      <c r="L43" s="334">
        <v>172797</v>
      </c>
      <c r="M43" s="335">
        <v>171876</v>
      </c>
    </row>
    <row r="44" spans="2:13" ht="27.75" customHeight="1" x14ac:dyDescent="0.25">
      <c r="B44" s="1171"/>
      <c r="C44" s="1172"/>
      <c r="D44" s="104"/>
      <c r="E44" s="1175" t="s">
        <v>34</v>
      </c>
      <c r="F44" s="1175"/>
      <c r="G44" s="1175"/>
      <c r="H44" s="1176"/>
      <c r="I44" s="333">
        <v>426</v>
      </c>
      <c r="J44" s="334">
        <v>405</v>
      </c>
      <c r="K44" s="334">
        <v>381</v>
      </c>
      <c r="L44" s="334">
        <v>366</v>
      </c>
      <c r="M44" s="335">
        <v>326</v>
      </c>
    </row>
    <row r="45" spans="2:13" ht="27.75" customHeight="1" x14ac:dyDescent="0.25">
      <c r="B45" s="1171"/>
      <c r="C45" s="1172"/>
      <c r="D45" s="104"/>
      <c r="E45" s="1175" t="s">
        <v>35</v>
      </c>
      <c r="F45" s="1175"/>
      <c r="G45" s="1175"/>
      <c r="H45" s="1176"/>
      <c r="I45" s="333">
        <v>76410</v>
      </c>
      <c r="J45" s="334">
        <v>74348</v>
      </c>
      <c r="K45" s="334">
        <v>72626</v>
      </c>
      <c r="L45" s="334">
        <v>74005</v>
      </c>
      <c r="M45" s="335">
        <v>74854</v>
      </c>
    </row>
    <row r="46" spans="2:13" ht="27.75" customHeight="1" x14ac:dyDescent="0.25">
      <c r="B46" s="1171"/>
      <c r="C46" s="1172"/>
      <c r="D46" s="105"/>
      <c r="E46" s="1175" t="s">
        <v>36</v>
      </c>
      <c r="F46" s="1175"/>
      <c r="G46" s="1175"/>
      <c r="H46" s="1176"/>
      <c r="I46" s="333">
        <v>56</v>
      </c>
      <c r="J46" s="334" t="s">
        <v>489</v>
      </c>
      <c r="K46" s="334">
        <v>8</v>
      </c>
      <c r="L46" s="334">
        <v>8</v>
      </c>
      <c r="M46" s="335">
        <v>17</v>
      </c>
    </row>
    <row r="47" spans="2:13" ht="27.75" customHeight="1" x14ac:dyDescent="0.25">
      <c r="B47" s="1171"/>
      <c r="C47" s="1172"/>
      <c r="D47" s="106"/>
      <c r="E47" s="1185" t="s">
        <v>37</v>
      </c>
      <c r="F47" s="1186"/>
      <c r="G47" s="1186"/>
      <c r="H47" s="1187"/>
      <c r="I47" s="333" t="s">
        <v>489</v>
      </c>
      <c r="J47" s="334" t="s">
        <v>489</v>
      </c>
      <c r="K47" s="334" t="s">
        <v>489</v>
      </c>
      <c r="L47" s="334" t="s">
        <v>489</v>
      </c>
      <c r="M47" s="335" t="s">
        <v>489</v>
      </c>
    </row>
    <row r="48" spans="2:13" ht="27.75" customHeight="1" x14ac:dyDescent="0.25">
      <c r="B48" s="1171"/>
      <c r="C48" s="1172"/>
      <c r="D48" s="104"/>
      <c r="E48" s="1175" t="s">
        <v>38</v>
      </c>
      <c r="F48" s="1175"/>
      <c r="G48" s="1175"/>
      <c r="H48" s="1176"/>
      <c r="I48" s="333" t="s">
        <v>489</v>
      </c>
      <c r="J48" s="334" t="s">
        <v>489</v>
      </c>
      <c r="K48" s="334" t="s">
        <v>489</v>
      </c>
      <c r="L48" s="334" t="s">
        <v>489</v>
      </c>
      <c r="M48" s="335" t="s">
        <v>489</v>
      </c>
    </row>
    <row r="49" spans="2:13" ht="27.75" customHeight="1" x14ac:dyDescent="0.25">
      <c r="B49" s="1173"/>
      <c r="C49" s="1174"/>
      <c r="D49" s="104"/>
      <c r="E49" s="1175" t="s">
        <v>39</v>
      </c>
      <c r="F49" s="1175"/>
      <c r="G49" s="1175"/>
      <c r="H49" s="1176"/>
      <c r="I49" s="333" t="s">
        <v>489</v>
      </c>
      <c r="J49" s="334" t="s">
        <v>489</v>
      </c>
      <c r="K49" s="334" t="s">
        <v>489</v>
      </c>
      <c r="L49" s="334" t="s">
        <v>489</v>
      </c>
      <c r="M49" s="335" t="s">
        <v>489</v>
      </c>
    </row>
    <row r="50" spans="2:13" ht="27.75" customHeight="1" x14ac:dyDescent="0.25">
      <c r="B50" s="1169" t="s">
        <v>40</v>
      </c>
      <c r="C50" s="1170"/>
      <c r="D50" s="107"/>
      <c r="E50" s="1175" t="s">
        <v>41</v>
      </c>
      <c r="F50" s="1175"/>
      <c r="G50" s="1175"/>
      <c r="H50" s="1176"/>
      <c r="I50" s="333">
        <v>32974</v>
      </c>
      <c r="J50" s="334">
        <v>42557</v>
      </c>
      <c r="K50" s="334">
        <v>40747</v>
      </c>
      <c r="L50" s="334">
        <v>41431</v>
      </c>
      <c r="M50" s="335">
        <v>43907</v>
      </c>
    </row>
    <row r="51" spans="2:13" ht="27.75" customHeight="1" x14ac:dyDescent="0.25">
      <c r="B51" s="1171"/>
      <c r="C51" s="1172"/>
      <c r="D51" s="104"/>
      <c r="E51" s="1175" t="s">
        <v>42</v>
      </c>
      <c r="F51" s="1175"/>
      <c r="G51" s="1175"/>
      <c r="H51" s="1176"/>
      <c r="I51" s="333">
        <v>81469</v>
      </c>
      <c r="J51" s="334">
        <v>80877</v>
      </c>
      <c r="K51" s="334">
        <v>79700</v>
      </c>
      <c r="L51" s="334">
        <v>77188</v>
      </c>
      <c r="M51" s="335">
        <v>74324</v>
      </c>
    </row>
    <row r="52" spans="2:13" ht="27.75" customHeight="1" x14ac:dyDescent="0.25">
      <c r="B52" s="1173"/>
      <c r="C52" s="1174"/>
      <c r="D52" s="104"/>
      <c r="E52" s="1175" t="s">
        <v>43</v>
      </c>
      <c r="F52" s="1175"/>
      <c r="G52" s="1175"/>
      <c r="H52" s="1176"/>
      <c r="I52" s="333">
        <v>538367</v>
      </c>
      <c r="J52" s="334">
        <v>540419</v>
      </c>
      <c r="K52" s="334">
        <v>536042</v>
      </c>
      <c r="L52" s="334">
        <v>535357</v>
      </c>
      <c r="M52" s="335">
        <v>527087</v>
      </c>
    </row>
    <row r="53" spans="2:13" ht="27.75" customHeight="1" thickBot="1" x14ac:dyDescent="0.3">
      <c r="B53" s="1177" t="s">
        <v>19</v>
      </c>
      <c r="C53" s="1178"/>
      <c r="D53" s="108"/>
      <c r="E53" s="1179" t="s">
        <v>44</v>
      </c>
      <c r="F53" s="1179"/>
      <c r="G53" s="1179"/>
      <c r="H53" s="1180"/>
      <c r="I53" s="336">
        <v>271259</v>
      </c>
      <c r="J53" s="337">
        <v>261932</v>
      </c>
      <c r="K53" s="337">
        <v>259575</v>
      </c>
      <c r="L53" s="337">
        <v>255743</v>
      </c>
      <c r="M53" s="338">
        <v>258645</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LYjqcWVO2S+GGpDGuL+QrW8prdsD3a80oY+xxu23oyoTU9y3uwS8oKY8xYTSKWBdlkV/p8E3Y113tmkU4wBJjA==" saltValue="ZYq9Dua0V9/DL/TgXPxE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052CD-1981-4AAA-875C-E35F94890EBC}">
  <sheetPr>
    <pageSetUpPr fitToPage="1"/>
  </sheetPr>
  <dimension ref="B1:W71"/>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3203125" style="1" customWidth="1"/>
    <col min="3" max="5" width="26.265625" style="1" customWidth="1"/>
    <col min="6" max="8" width="24.265625" style="1" customWidth="1"/>
    <col min="9" max="14" width="26" style="1" customWidth="1"/>
    <col min="15" max="15" width="6.066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1" customFormat="1" ht="16.5" customHeight="1" x14ac:dyDescent="0.25"/>
    <row r="34" s="1" customFormat="1" ht="16.5" customHeight="1" x14ac:dyDescent="0.25"/>
    <row r="35" s="1" customFormat="1" ht="16.5" customHeight="1" x14ac:dyDescent="0.25"/>
    <row r="36" s="1" customFormat="1" ht="16.5" customHeight="1" x14ac:dyDescent="0.25"/>
    <row r="37" s="1" customFormat="1" ht="16.5" customHeight="1" x14ac:dyDescent="0.25"/>
    <row r="38" s="1" customFormat="1" ht="16.5" customHeight="1" x14ac:dyDescent="0.25"/>
    <row r="39" s="1" customFormat="1" ht="16.5" customHeight="1" x14ac:dyDescent="0.25"/>
    <row r="40" s="1" customFormat="1" ht="16.5" customHeight="1" x14ac:dyDescent="0.25"/>
    <row r="41" s="1" customFormat="1" ht="16.5" customHeight="1" x14ac:dyDescent="0.25"/>
    <row r="42" s="1" customFormat="1" ht="16.5" customHeight="1" x14ac:dyDescent="0.25"/>
    <row r="43" s="1" customFormat="1" ht="16.5" customHeight="1" x14ac:dyDescent="0.25"/>
    <row r="44" s="1" customFormat="1" ht="16.5" customHeight="1" x14ac:dyDescent="0.25"/>
    <row r="45" s="1" customFormat="1" ht="16.5" customHeight="1" x14ac:dyDescent="0.25"/>
    <row r="46" s="1" customFormat="1" ht="16.5" customHeight="1" x14ac:dyDescent="0.25"/>
    <row r="47" s="1" customFormat="1"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529</v>
      </c>
      <c r="G54" s="117" t="s">
        <v>530</v>
      </c>
      <c r="H54" s="118" t="s">
        <v>531</v>
      </c>
    </row>
    <row r="55" spans="2:8" ht="52.5" customHeight="1" x14ac:dyDescent="0.25">
      <c r="B55" s="119"/>
      <c r="C55" s="1196" t="s">
        <v>46</v>
      </c>
      <c r="D55" s="1196"/>
      <c r="E55" s="1197"/>
      <c r="F55" s="339">
        <v>8820</v>
      </c>
      <c r="G55" s="339">
        <v>4995</v>
      </c>
      <c r="H55" s="340">
        <v>5027</v>
      </c>
    </row>
    <row r="56" spans="2:8" ht="52.5" customHeight="1" x14ac:dyDescent="0.25">
      <c r="B56" s="120"/>
      <c r="C56" s="1198" t="s">
        <v>47</v>
      </c>
      <c r="D56" s="1198"/>
      <c r="E56" s="1199"/>
      <c r="F56" s="341">
        <v>36</v>
      </c>
      <c r="G56" s="341">
        <v>1130</v>
      </c>
      <c r="H56" s="342">
        <v>2092</v>
      </c>
    </row>
    <row r="57" spans="2:8" ht="53.25" customHeight="1" x14ac:dyDescent="0.25">
      <c r="B57" s="120"/>
      <c r="C57" s="1200" t="s">
        <v>48</v>
      </c>
      <c r="D57" s="1200"/>
      <c r="E57" s="1201"/>
      <c r="F57" s="343">
        <v>1951</v>
      </c>
      <c r="G57" s="343">
        <v>2203</v>
      </c>
      <c r="H57" s="344">
        <v>1879</v>
      </c>
    </row>
    <row r="58" spans="2:8" ht="45.75" customHeight="1" x14ac:dyDescent="0.25">
      <c r="B58" s="121"/>
      <c r="C58" s="1188" t="s">
        <v>583</v>
      </c>
      <c r="D58" s="1189"/>
      <c r="E58" s="1190"/>
      <c r="F58" s="345">
        <v>1506</v>
      </c>
      <c r="G58" s="345">
        <v>1506</v>
      </c>
      <c r="H58" s="346">
        <v>1506</v>
      </c>
    </row>
    <row r="59" spans="2:8" ht="45.75" customHeight="1" x14ac:dyDescent="0.25">
      <c r="B59" s="121"/>
      <c r="C59" s="1188" t="s">
        <v>584</v>
      </c>
      <c r="D59" s="1189"/>
      <c r="E59" s="1190"/>
      <c r="F59" s="345">
        <v>140</v>
      </c>
      <c r="G59" s="345">
        <v>155</v>
      </c>
      <c r="H59" s="346">
        <v>225</v>
      </c>
    </row>
    <row r="60" spans="2:8" ht="45.75" customHeight="1" x14ac:dyDescent="0.25">
      <c r="B60" s="121"/>
      <c r="C60" s="1188" t="s">
        <v>585</v>
      </c>
      <c r="D60" s="1189"/>
      <c r="E60" s="1190"/>
      <c r="F60" s="345">
        <v>54</v>
      </c>
      <c r="G60" s="345">
        <v>58</v>
      </c>
      <c r="H60" s="346">
        <v>70</v>
      </c>
    </row>
    <row r="61" spans="2:8" ht="45.75" customHeight="1" x14ac:dyDescent="0.25">
      <c r="B61" s="121"/>
      <c r="C61" s="1188" t="s">
        <v>586</v>
      </c>
      <c r="D61" s="1189"/>
      <c r="E61" s="1190"/>
      <c r="F61" s="345">
        <v>78</v>
      </c>
      <c r="G61" s="345">
        <v>70</v>
      </c>
      <c r="H61" s="346">
        <v>64</v>
      </c>
    </row>
    <row r="62" spans="2:8" ht="45.75" customHeight="1" thickBot="1" x14ac:dyDescent="0.3">
      <c r="B62" s="122"/>
      <c r="C62" s="1191" t="s">
        <v>587</v>
      </c>
      <c r="D62" s="1192"/>
      <c r="E62" s="1193"/>
      <c r="F62" s="347">
        <v>6</v>
      </c>
      <c r="G62" s="347">
        <v>6</v>
      </c>
      <c r="H62" s="348">
        <v>6</v>
      </c>
    </row>
    <row r="63" spans="2:8" ht="52.5" customHeight="1" thickBot="1" x14ac:dyDescent="0.3">
      <c r="B63" s="123"/>
      <c r="C63" s="1194" t="s">
        <v>49</v>
      </c>
      <c r="D63" s="1194"/>
      <c r="E63" s="1195"/>
      <c r="F63" s="349">
        <v>10807</v>
      </c>
      <c r="G63" s="349">
        <v>8328</v>
      </c>
      <c r="H63" s="350">
        <v>8998</v>
      </c>
    </row>
    <row r="64" spans="2:8" ht="12.75" x14ac:dyDescent="0.25"/>
    <row r="65" s="1" customFormat="1" ht="13.5" hidden="1" customHeight="1" x14ac:dyDescent="0.25"/>
    <row r="66" s="1" customFormat="1" ht="13.5" hidden="1" customHeight="1" x14ac:dyDescent="0.25"/>
    <row r="67" s="1" customFormat="1" ht="13.5" hidden="1" customHeight="1" x14ac:dyDescent="0.25"/>
    <row r="68" s="1" customFormat="1" ht="13.5" hidden="1" customHeight="1" x14ac:dyDescent="0.25"/>
    <row r="69" s="1" customFormat="1" ht="13.5" hidden="1" customHeight="1" x14ac:dyDescent="0.25"/>
    <row r="70" s="1" customFormat="1" ht="13.5" hidden="1" customHeight="1" x14ac:dyDescent="0.25"/>
    <row r="71" s="1" customFormat="1" ht="13.5" hidden="1" customHeight="1" x14ac:dyDescent="0.25"/>
  </sheetData>
  <sheetProtection algorithmName="SHA-512" hashValue="R2d5lxf/aMp9hU57GmgNwpNE1EVecAYegg4cdCgGeUodS6i0yqz4GwYJOi+gPn49Ayonzt23HuVWOSJBoUpIkQ==" saltValue="kyTWPvzk81mSzGA1oQEy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6640625" defaultRowHeight="12.75" x14ac:dyDescent="0.25"/>
  <cols>
    <col min="1" max="1" width="45.9296875" style="130" customWidth="1"/>
    <col min="2" max="8" width="13.33203125" style="130" customWidth="1"/>
    <col min="9" max="16384" width="11.06640625" style="130"/>
  </cols>
  <sheetData>
    <row r="1" spans="1:8" x14ac:dyDescent="0.25">
      <c r="A1" s="124"/>
      <c r="B1" s="125"/>
      <c r="C1" s="126"/>
      <c r="D1" s="127"/>
      <c r="E1" s="128"/>
      <c r="F1" s="128"/>
      <c r="G1" s="128"/>
      <c r="H1" s="129"/>
    </row>
    <row r="2" spans="1:8" x14ac:dyDescent="0.25">
      <c r="A2" s="131"/>
      <c r="B2" s="132"/>
      <c r="C2" s="133"/>
      <c r="D2" s="134" t="s">
        <v>50</v>
      </c>
      <c r="E2" s="135"/>
      <c r="F2" s="136" t="s">
        <v>526</v>
      </c>
      <c r="G2" s="137"/>
      <c r="H2" s="138"/>
    </row>
    <row r="3" spans="1:8" x14ac:dyDescent="0.25">
      <c r="A3" s="134" t="s">
        <v>519</v>
      </c>
      <c r="B3" s="139"/>
      <c r="C3" s="140"/>
      <c r="D3" s="141">
        <v>59492</v>
      </c>
      <c r="E3" s="142"/>
      <c r="F3" s="143">
        <v>58766</v>
      </c>
      <c r="G3" s="144"/>
      <c r="H3" s="145"/>
    </row>
    <row r="4" spans="1:8" x14ac:dyDescent="0.25">
      <c r="A4" s="146"/>
      <c r="B4" s="147"/>
      <c r="C4" s="148"/>
      <c r="D4" s="149">
        <v>18944</v>
      </c>
      <c r="E4" s="150"/>
      <c r="F4" s="151">
        <v>29363</v>
      </c>
      <c r="G4" s="152"/>
      <c r="H4" s="153"/>
    </row>
    <row r="5" spans="1:8" x14ac:dyDescent="0.25">
      <c r="A5" s="134" t="s">
        <v>521</v>
      </c>
      <c r="B5" s="139"/>
      <c r="C5" s="140"/>
      <c r="D5" s="141">
        <v>56709</v>
      </c>
      <c r="E5" s="142"/>
      <c r="F5" s="143">
        <v>62482</v>
      </c>
      <c r="G5" s="144"/>
      <c r="H5" s="145"/>
    </row>
    <row r="6" spans="1:8" x14ac:dyDescent="0.25">
      <c r="A6" s="146"/>
      <c r="B6" s="147"/>
      <c r="C6" s="148"/>
      <c r="D6" s="149">
        <v>19355</v>
      </c>
      <c r="E6" s="150"/>
      <c r="F6" s="151">
        <v>34626</v>
      </c>
      <c r="G6" s="152"/>
      <c r="H6" s="153"/>
    </row>
    <row r="7" spans="1:8" x14ac:dyDescent="0.25">
      <c r="A7" s="134" t="s">
        <v>522</v>
      </c>
      <c r="B7" s="139"/>
      <c r="C7" s="140"/>
      <c r="D7" s="141">
        <v>55062</v>
      </c>
      <c r="E7" s="142"/>
      <c r="F7" s="143">
        <v>59288</v>
      </c>
      <c r="G7" s="144"/>
      <c r="H7" s="145"/>
    </row>
    <row r="8" spans="1:8" x14ac:dyDescent="0.25">
      <c r="A8" s="146"/>
      <c r="B8" s="147"/>
      <c r="C8" s="148"/>
      <c r="D8" s="149">
        <v>21048</v>
      </c>
      <c r="E8" s="150"/>
      <c r="F8" s="151">
        <v>32670</v>
      </c>
      <c r="G8" s="152"/>
      <c r="H8" s="153"/>
    </row>
    <row r="9" spans="1:8" x14ac:dyDescent="0.25">
      <c r="A9" s="134" t="s">
        <v>523</v>
      </c>
      <c r="B9" s="139"/>
      <c r="C9" s="140"/>
      <c r="D9" s="141">
        <v>58788</v>
      </c>
      <c r="E9" s="142"/>
      <c r="F9" s="143">
        <v>63490</v>
      </c>
      <c r="G9" s="144"/>
      <c r="H9" s="145"/>
    </row>
    <row r="10" spans="1:8" x14ac:dyDescent="0.25">
      <c r="A10" s="146"/>
      <c r="B10" s="147"/>
      <c r="C10" s="148"/>
      <c r="D10" s="149">
        <v>26058</v>
      </c>
      <c r="E10" s="150"/>
      <c r="F10" s="151">
        <v>35347</v>
      </c>
      <c r="G10" s="152"/>
      <c r="H10" s="153"/>
    </row>
    <row r="11" spans="1:8" x14ac:dyDescent="0.25">
      <c r="A11" s="134" t="s">
        <v>524</v>
      </c>
      <c r="B11" s="139"/>
      <c r="C11" s="140"/>
      <c r="D11" s="141">
        <v>72760</v>
      </c>
      <c r="E11" s="142"/>
      <c r="F11" s="143">
        <v>68481</v>
      </c>
      <c r="G11" s="144"/>
      <c r="H11" s="145"/>
    </row>
    <row r="12" spans="1:8" x14ac:dyDescent="0.25">
      <c r="A12" s="146"/>
      <c r="B12" s="147"/>
      <c r="C12" s="154"/>
      <c r="D12" s="149">
        <v>31721</v>
      </c>
      <c r="E12" s="150"/>
      <c r="F12" s="151">
        <v>38966</v>
      </c>
      <c r="G12" s="152"/>
      <c r="H12" s="153"/>
    </row>
    <row r="13" spans="1:8" x14ac:dyDescent="0.25">
      <c r="A13" s="134"/>
      <c r="B13" s="139"/>
      <c r="C13" s="140"/>
      <c r="D13" s="141">
        <v>60562</v>
      </c>
      <c r="E13" s="142"/>
      <c r="F13" s="143">
        <v>62501</v>
      </c>
      <c r="G13" s="155"/>
      <c r="H13" s="145"/>
    </row>
    <row r="14" spans="1:8" x14ac:dyDescent="0.25">
      <c r="A14" s="146"/>
      <c r="B14" s="147"/>
      <c r="C14" s="148"/>
      <c r="D14" s="149">
        <v>23425</v>
      </c>
      <c r="E14" s="150"/>
      <c r="F14" s="151">
        <v>34194</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1.53</v>
      </c>
      <c r="C19" s="156">
        <f>ROUND(VALUE(SUBSTITUTE(実質収支比率等に係る経年分析!G$48,"▲","-")),2)</f>
        <v>3.1</v>
      </c>
      <c r="D19" s="156">
        <f>ROUND(VALUE(SUBSTITUTE(実質収支比率等に係る経年分析!H$48,"▲","-")),2)</f>
        <v>2.7</v>
      </c>
      <c r="E19" s="156">
        <f>ROUND(VALUE(SUBSTITUTE(実質収支比率等に係る経年分析!I$48,"▲","-")),2)</f>
        <v>2.17</v>
      </c>
      <c r="F19" s="156">
        <f>ROUND(VALUE(SUBSTITUTE(実質収支比率等に係る経年分析!J$48,"▲","-")),2)</f>
        <v>2.77</v>
      </c>
    </row>
    <row r="20" spans="1:11" x14ac:dyDescent="0.25">
      <c r="A20" s="156" t="s">
        <v>53</v>
      </c>
      <c r="B20" s="156">
        <f>ROUND(VALUE(SUBSTITUTE(実質収支比率等に係る経年分析!F$47,"▲","-")),2)</f>
        <v>1.49</v>
      </c>
      <c r="C20" s="156">
        <f>ROUND(VALUE(SUBSTITUTE(実質収支比率等に係る経年分析!G$47,"▲","-")),2)</f>
        <v>3.79</v>
      </c>
      <c r="D20" s="156">
        <f>ROUND(VALUE(SUBSTITUTE(実質収支比率等に係る経年分析!H$47,"▲","-")),2)</f>
        <v>3.7</v>
      </c>
      <c r="E20" s="156">
        <f>ROUND(VALUE(SUBSTITUTE(実質収支比率等に係る経年分析!I$47,"▲","-")),2)</f>
        <v>2.0699999999999998</v>
      </c>
      <c r="F20" s="156">
        <f>ROUND(VALUE(SUBSTITUTE(実質収支比率等に係る経年分析!J$47,"▲","-")),2)</f>
        <v>2.0499999999999998</v>
      </c>
    </row>
    <row r="21" spans="1:11" x14ac:dyDescent="0.25">
      <c r="A21" s="156" t="s">
        <v>54</v>
      </c>
      <c r="B21" s="156">
        <f>IF(ISNUMBER(VALUE(SUBSTITUTE(実質収支比率等に係る経年分析!F$49,"▲","-"))),ROUND(VALUE(SUBSTITUTE(実質収支比率等に係る経年分析!F$49,"▲","-")),2),NA())</f>
        <v>-0.6</v>
      </c>
      <c r="C21" s="156">
        <f>IF(ISNUMBER(VALUE(SUBSTITUTE(実質収支比率等に係る経年分析!G$49,"▲","-"))),ROUND(VALUE(SUBSTITUTE(実質収支比率等に係る経年分析!G$49,"▲","-")),2),NA())</f>
        <v>3.99</v>
      </c>
      <c r="D21" s="156">
        <f>IF(ISNUMBER(VALUE(SUBSTITUTE(実質収支比率等に係る経年分析!H$49,"▲","-"))),ROUND(VALUE(SUBSTITUTE(実質収支比率等に係る経年分析!H$49,"▲","-")),2),NA())</f>
        <v>-0.65</v>
      </c>
      <c r="E21" s="156">
        <f>IF(ISNUMBER(VALUE(SUBSTITUTE(実質収支比率等に係る経年分析!I$49,"▲","-"))),ROUND(VALUE(SUBSTITUTE(実質収支比率等に係る経年分析!I$49,"▲","-")),2),NA())</f>
        <v>-2.09</v>
      </c>
      <c r="F21" s="156">
        <f>IF(ISNUMBER(VALUE(SUBSTITUTE(実質収支比率等に係る経年分析!J$49,"▲","-"))),ROUND(VALUE(SUBSTITUTE(実質収支比率等に係る経年分析!J$49,"▲","-")),2),NA())</f>
        <v>0.65</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後期高齢者医療事業会計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5">
      <c r="A30" s="157" t="str">
        <f>IF(連結実質赤字比率に係る赤字・黒字の構成分析!C$40="",NA(),連結実質赤字比率に係る赤字・黒字の構成分析!C$40)</f>
        <v>国民健康保険事業会計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0.17</v>
      </c>
    </row>
    <row r="31" spans="1:11" x14ac:dyDescent="0.25">
      <c r="A31" s="157" t="str">
        <f>IF(連結実質赤字比率に係る赤字・黒字の構成分析!C$39="",NA(),連結実質赤字比率に係る赤字・黒字の構成分析!C$39)</f>
        <v>母子父子寡婦福祉資金貸付事業会計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0.19</v>
      </c>
    </row>
    <row r="32" spans="1:11" x14ac:dyDescent="0.25">
      <c r="A32" s="157" t="str">
        <f>IF(連結実質赤字比率に係る赤字・黒字の構成分析!C$38="",NA(),連結実質赤字比率に係る赤字・黒字の構成分析!C$38)</f>
        <v>介護保険事業会計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0.56999999999999995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0.27</v>
      </c>
    </row>
    <row r="33" spans="1:16" x14ac:dyDescent="0.2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0.68</v>
      </c>
    </row>
    <row r="34" spans="1:16" x14ac:dyDescent="0.2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3.03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2.79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2.83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2.0299999999999998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1.97</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2.82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2.39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1.89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2.57</v>
      </c>
    </row>
    <row r="36" spans="1:16" x14ac:dyDescent="0.2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3.87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3.33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2.7</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38924</v>
      </c>
      <c r="E42" s="158"/>
      <c r="F42" s="158"/>
      <c r="G42" s="158">
        <f>'実質公債費比率（分子）の構造'!L$52</f>
        <v>39659</v>
      </c>
      <c r="H42" s="158"/>
      <c r="I42" s="158"/>
      <c r="J42" s="158">
        <f>'実質公債費比率（分子）の構造'!M$52</f>
        <v>39847</v>
      </c>
      <c r="K42" s="158"/>
      <c r="L42" s="158"/>
      <c r="M42" s="158">
        <f>'実質公債費比率（分子）の構造'!N$52</f>
        <v>40235</v>
      </c>
      <c r="N42" s="158"/>
      <c r="O42" s="158"/>
      <c r="P42" s="158">
        <f>'実質公債費比率（分子）の構造'!O$52</f>
        <v>39639</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424</v>
      </c>
      <c r="C44" s="158"/>
      <c r="D44" s="158"/>
      <c r="E44" s="158">
        <f>'実質公債費比率（分子）の構造'!L$50</f>
        <v>321</v>
      </c>
      <c r="F44" s="158"/>
      <c r="G44" s="158"/>
      <c r="H44" s="158">
        <f>'実質公債費比率（分子）の構造'!M$50</f>
        <v>310</v>
      </c>
      <c r="I44" s="158"/>
      <c r="J44" s="158"/>
      <c r="K44" s="158">
        <f>'実質公債費比率（分子）の構造'!N$50</f>
        <v>246</v>
      </c>
      <c r="L44" s="158"/>
      <c r="M44" s="158"/>
      <c r="N44" s="158">
        <f>'実質公債費比率（分子）の構造'!O$50</f>
        <v>150</v>
      </c>
      <c r="O44" s="158"/>
      <c r="P44" s="158"/>
    </row>
    <row r="45" spans="1:16" x14ac:dyDescent="0.25">
      <c r="A45" s="158" t="s">
        <v>63</v>
      </c>
      <c r="B45" s="158">
        <f>'実質公債費比率（分子）の構造'!K$49</f>
        <v>12</v>
      </c>
      <c r="C45" s="158"/>
      <c r="D45" s="158"/>
      <c r="E45" s="158">
        <f>'実質公債費比率（分子）の構造'!L$49</f>
        <v>14</v>
      </c>
      <c r="F45" s="158"/>
      <c r="G45" s="158"/>
      <c r="H45" s="158">
        <f>'実質公債費比率（分子）の構造'!M$49</f>
        <v>15</v>
      </c>
      <c r="I45" s="158"/>
      <c r="J45" s="158"/>
      <c r="K45" s="158">
        <f>'実質公債費比率（分子）の構造'!N$49</f>
        <v>19</v>
      </c>
      <c r="L45" s="158"/>
      <c r="M45" s="158"/>
      <c r="N45" s="158">
        <f>'実質公債費比率（分子）の構造'!O$49</f>
        <v>19</v>
      </c>
      <c r="O45" s="158"/>
      <c r="P45" s="158"/>
    </row>
    <row r="46" spans="1:16" x14ac:dyDescent="0.25">
      <c r="A46" s="158" t="s">
        <v>64</v>
      </c>
      <c r="B46" s="158">
        <f>'実質公債費比率（分子）の構造'!K$48</f>
        <v>13478</v>
      </c>
      <c r="C46" s="158"/>
      <c r="D46" s="158"/>
      <c r="E46" s="158">
        <f>'実質公債費比率（分子）の構造'!L$48</f>
        <v>13911</v>
      </c>
      <c r="F46" s="158"/>
      <c r="G46" s="158"/>
      <c r="H46" s="158">
        <f>'実質公債費比率（分子）の構造'!M$48</f>
        <v>13941</v>
      </c>
      <c r="I46" s="158"/>
      <c r="J46" s="158"/>
      <c r="K46" s="158">
        <f>'実質公債費比率（分子）の構造'!N$48</f>
        <v>14206</v>
      </c>
      <c r="L46" s="158"/>
      <c r="M46" s="158"/>
      <c r="N46" s="158">
        <f>'実質公債費比率（分子）の構造'!O$48</f>
        <v>13720</v>
      </c>
      <c r="O46" s="158"/>
      <c r="P46" s="158"/>
    </row>
    <row r="47" spans="1:16" x14ac:dyDescent="0.25">
      <c r="A47" s="158" t="s">
        <v>12</v>
      </c>
      <c r="B47" s="158">
        <f>'実質公債費比率（分子）の構造'!K$47</f>
        <v>7987</v>
      </c>
      <c r="C47" s="158"/>
      <c r="D47" s="158"/>
      <c r="E47" s="158">
        <f>'実質公債費比率（分子）の構造'!L$47</f>
        <v>8029</v>
      </c>
      <c r="F47" s="158"/>
      <c r="G47" s="158"/>
      <c r="H47" s="158">
        <f>'実質公債費比率（分子）の構造'!M$47</f>
        <v>9653</v>
      </c>
      <c r="I47" s="158"/>
      <c r="J47" s="158"/>
      <c r="K47" s="158">
        <f>'実質公債費比率（分子）の構造'!N$47</f>
        <v>9659</v>
      </c>
      <c r="L47" s="158"/>
      <c r="M47" s="158"/>
      <c r="N47" s="158">
        <f>'実質公債費比率（分子）の構造'!O$47</f>
        <v>9480</v>
      </c>
      <c r="O47" s="158"/>
      <c r="P47" s="158"/>
    </row>
    <row r="48" spans="1:16" x14ac:dyDescent="0.25">
      <c r="A48" s="158" t="s">
        <v>65</v>
      </c>
      <c r="B48" s="158">
        <f>'実質公債費比率（分子）の構造'!K$46</f>
        <v>2128</v>
      </c>
      <c r="C48" s="158"/>
      <c r="D48" s="158"/>
      <c r="E48" s="158">
        <f>'実質公債費比率（分子）の構造'!L$46</f>
        <v>2041</v>
      </c>
      <c r="F48" s="158"/>
      <c r="G48" s="158"/>
      <c r="H48" s="158">
        <f>'実質公債費比率（分子）の構造'!M$46</f>
        <v>2825</v>
      </c>
      <c r="I48" s="158"/>
      <c r="J48" s="158"/>
      <c r="K48" s="158">
        <f>'実質公債費比率（分子）の構造'!N$46</f>
        <v>2232</v>
      </c>
      <c r="L48" s="158"/>
      <c r="M48" s="158"/>
      <c r="N48" s="158">
        <f>'実質公債費比率（分子）の構造'!O$46</f>
        <v>1960</v>
      </c>
      <c r="O48" s="158"/>
      <c r="P48" s="158"/>
    </row>
    <row r="49" spans="1:16" x14ac:dyDescent="0.25">
      <c r="A49" s="158" t="s">
        <v>66</v>
      </c>
      <c r="B49" s="158">
        <f>'実質公債費比率（分子）の構造'!K$45</f>
        <v>37350</v>
      </c>
      <c r="C49" s="158"/>
      <c r="D49" s="158"/>
      <c r="E49" s="158">
        <f>'実質公債費比率（分子）の構造'!L$45</f>
        <v>38906</v>
      </c>
      <c r="F49" s="158"/>
      <c r="G49" s="158"/>
      <c r="H49" s="158">
        <f>'実質公債費比率（分子）の構造'!M$45</f>
        <v>39337</v>
      </c>
      <c r="I49" s="158"/>
      <c r="J49" s="158"/>
      <c r="K49" s="158">
        <f>'実質公債費比率（分子）の構造'!N$45</f>
        <v>40112</v>
      </c>
      <c r="L49" s="158"/>
      <c r="M49" s="158"/>
      <c r="N49" s="158">
        <f>'実質公債費比率（分子）の構造'!O$45</f>
        <v>39614</v>
      </c>
      <c r="O49" s="158"/>
      <c r="P49" s="158"/>
    </row>
    <row r="50" spans="1:16" x14ac:dyDescent="0.25">
      <c r="A50" s="158" t="s">
        <v>67</v>
      </c>
      <c r="B50" s="158" t="e">
        <f>NA()</f>
        <v>#N/A</v>
      </c>
      <c r="C50" s="158">
        <f>IF(ISNUMBER('実質公債費比率（分子）の構造'!K$53),'実質公債費比率（分子）の構造'!K$53,NA())</f>
        <v>22455</v>
      </c>
      <c r="D50" s="158" t="e">
        <f>NA()</f>
        <v>#N/A</v>
      </c>
      <c r="E50" s="158" t="e">
        <f>NA()</f>
        <v>#N/A</v>
      </c>
      <c r="F50" s="158">
        <f>IF(ISNUMBER('実質公債費比率（分子）の構造'!L$53),'実質公債費比率（分子）の構造'!L$53,NA())</f>
        <v>23563</v>
      </c>
      <c r="G50" s="158" t="e">
        <f>NA()</f>
        <v>#N/A</v>
      </c>
      <c r="H50" s="158" t="e">
        <f>NA()</f>
        <v>#N/A</v>
      </c>
      <c r="I50" s="158">
        <f>IF(ISNUMBER('実質公債費比率（分子）の構造'!M$53),'実質公債費比率（分子）の構造'!M$53,NA())</f>
        <v>26234</v>
      </c>
      <c r="J50" s="158" t="e">
        <f>NA()</f>
        <v>#N/A</v>
      </c>
      <c r="K50" s="158" t="e">
        <f>NA()</f>
        <v>#N/A</v>
      </c>
      <c r="L50" s="158">
        <f>IF(ISNUMBER('実質公債費比率（分子）の構造'!N$53),'実質公債費比率（分子）の構造'!N$53,NA())</f>
        <v>26239</v>
      </c>
      <c r="M50" s="158" t="e">
        <f>NA()</f>
        <v>#N/A</v>
      </c>
      <c r="N50" s="158" t="e">
        <f>NA()</f>
        <v>#N/A</v>
      </c>
      <c r="O50" s="158">
        <f>IF(ISNUMBER('実質公債費比率（分子）の構造'!O$53),'実質公債費比率（分子）の構造'!O$53,NA())</f>
        <v>25304</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538367</v>
      </c>
      <c r="E56" s="157"/>
      <c r="F56" s="157"/>
      <c r="G56" s="157">
        <f>'将来負担比率（分子）の構造'!J$52</f>
        <v>540419</v>
      </c>
      <c r="H56" s="157"/>
      <c r="I56" s="157"/>
      <c r="J56" s="157">
        <f>'将来負担比率（分子）の構造'!K$52</f>
        <v>536042</v>
      </c>
      <c r="K56" s="157"/>
      <c r="L56" s="157"/>
      <c r="M56" s="157">
        <f>'将来負担比率（分子）の構造'!L$52</f>
        <v>535357</v>
      </c>
      <c r="N56" s="157"/>
      <c r="O56" s="157"/>
      <c r="P56" s="157">
        <f>'将来負担比率（分子）の構造'!M$52</f>
        <v>527087</v>
      </c>
    </row>
    <row r="57" spans="1:16" x14ac:dyDescent="0.25">
      <c r="A57" s="157" t="s">
        <v>42</v>
      </c>
      <c r="B57" s="157"/>
      <c r="C57" s="157"/>
      <c r="D57" s="157">
        <f>'将来負担比率（分子）の構造'!I$51</f>
        <v>81469</v>
      </c>
      <c r="E57" s="157"/>
      <c r="F57" s="157"/>
      <c r="G57" s="157">
        <f>'将来負担比率（分子）の構造'!J$51</f>
        <v>80877</v>
      </c>
      <c r="H57" s="157"/>
      <c r="I57" s="157"/>
      <c r="J57" s="157">
        <f>'将来負担比率（分子）の構造'!K$51</f>
        <v>79700</v>
      </c>
      <c r="K57" s="157"/>
      <c r="L57" s="157"/>
      <c r="M57" s="157">
        <f>'将来負担比率（分子）の構造'!L$51</f>
        <v>77188</v>
      </c>
      <c r="N57" s="157"/>
      <c r="O57" s="157"/>
      <c r="P57" s="157">
        <f>'将来負担比率（分子）の構造'!M$51</f>
        <v>74324</v>
      </c>
    </row>
    <row r="58" spans="1:16" x14ac:dyDescent="0.25">
      <c r="A58" s="157" t="s">
        <v>41</v>
      </c>
      <c r="B58" s="157"/>
      <c r="C58" s="157"/>
      <c r="D58" s="157">
        <f>'将来負担比率（分子）の構造'!I$50</f>
        <v>32974</v>
      </c>
      <c r="E58" s="157"/>
      <c r="F58" s="157"/>
      <c r="G58" s="157">
        <f>'将来負担比率（分子）の構造'!J$50</f>
        <v>42557</v>
      </c>
      <c r="H58" s="157"/>
      <c r="I58" s="157"/>
      <c r="J58" s="157">
        <f>'将来負担比率（分子）の構造'!K$50</f>
        <v>40747</v>
      </c>
      <c r="K58" s="157"/>
      <c r="L58" s="157"/>
      <c r="M58" s="157">
        <f>'将来負担比率（分子）の構造'!L$50</f>
        <v>41431</v>
      </c>
      <c r="N58" s="157"/>
      <c r="O58" s="157"/>
      <c r="P58" s="157">
        <f>'将来負担比率（分子）の構造'!M$50</f>
        <v>43907</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f>'将来負担比率（分子）の構造'!I$46</f>
        <v>56</v>
      </c>
      <c r="C61" s="157"/>
      <c r="D61" s="157"/>
      <c r="E61" s="157" t="str">
        <f>'将来負担比率（分子）の構造'!J$46</f>
        <v>-</v>
      </c>
      <c r="F61" s="157"/>
      <c r="G61" s="157"/>
      <c r="H61" s="157">
        <f>'将来負担比率（分子）の構造'!K$46</f>
        <v>8</v>
      </c>
      <c r="I61" s="157"/>
      <c r="J61" s="157"/>
      <c r="K61" s="157">
        <f>'将来負担比率（分子）の構造'!L$46</f>
        <v>8</v>
      </c>
      <c r="L61" s="157"/>
      <c r="M61" s="157"/>
      <c r="N61" s="157">
        <f>'将来負担比率（分子）の構造'!M$46</f>
        <v>17</v>
      </c>
      <c r="O61" s="157"/>
      <c r="P61" s="157"/>
    </row>
    <row r="62" spans="1:16" x14ac:dyDescent="0.25">
      <c r="A62" s="157" t="s">
        <v>35</v>
      </c>
      <c r="B62" s="157">
        <f>'将来負担比率（分子）の構造'!I$45</f>
        <v>76410</v>
      </c>
      <c r="C62" s="157"/>
      <c r="D62" s="157"/>
      <c r="E62" s="157">
        <f>'将来負担比率（分子）の構造'!J$45</f>
        <v>74348</v>
      </c>
      <c r="F62" s="157"/>
      <c r="G62" s="157"/>
      <c r="H62" s="157">
        <f>'将来負担比率（分子）の構造'!K$45</f>
        <v>72626</v>
      </c>
      <c r="I62" s="157"/>
      <c r="J62" s="157"/>
      <c r="K62" s="157">
        <f>'将来負担比率（分子）の構造'!L$45</f>
        <v>74005</v>
      </c>
      <c r="L62" s="157"/>
      <c r="M62" s="157"/>
      <c r="N62" s="157">
        <f>'将来負担比率（分子）の構造'!M$45</f>
        <v>74854</v>
      </c>
      <c r="O62" s="157"/>
      <c r="P62" s="157"/>
    </row>
    <row r="63" spans="1:16" x14ac:dyDescent="0.25">
      <c r="A63" s="157" t="s">
        <v>34</v>
      </c>
      <c r="B63" s="157">
        <f>'将来負担比率（分子）の構造'!I$44</f>
        <v>426</v>
      </c>
      <c r="C63" s="157"/>
      <c r="D63" s="157"/>
      <c r="E63" s="157">
        <f>'将来負担比率（分子）の構造'!J$44</f>
        <v>405</v>
      </c>
      <c r="F63" s="157"/>
      <c r="G63" s="157"/>
      <c r="H63" s="157">
        <f>'将来負担比率（分子）の構造'!K$44</f>
        <v>381</v>
      </c>
      <c r="I63" s="157"/>
      <c r="J63" s="157"/>
      <c r="K63" s="157">
        <f>'将来負担比率（分子）の構造'!L$44</f>
        <v>366</v>
      </c>
      <c r="L63" s="157"/>
      <c r="M63" s="157"/>
      <c r="N63" s="157">
        <f>'将来負担比率（分子）の構造'!M$44</f>
        <v>326</v>
      </c>
      <c r="O63" s="157"/>
      <c r="P63" s="157"/>
    </row>
    <row r="64" spans="1:16" x14ac:dyDescent="0.25">
      <c r="A64" s="157" t="s">
        <v>33</v>
      </c>
      <c r="B64" s="157">
        <f>'将来負担比率（分子）の構造'!I$43</f>
        <v>172244</v>
      </c>
      <c r="C64" s="157"/>
      <c r="D64" s="157"/>
      <c r="E64" s="157">
        <f>'将来負担比率（分子）の構造'!J$43</f>
        <v>174908</v>
      </c>
      <c r="F64" s="157"/>
      <c r="G64" s="157"/>
      <c r="H64" s="157">
        <f>'将来負担比率（分子）の構造'!K$43</f>
        <v>174727</v>
      </c>
      <c r="I64" s="157"/>
      <c r="J64" s="157"/>
      <c r="K64" s="157">
        <f>'将来負担比率（分子）の構造'!L$43</f>
        <v>172797</v>
      </c>
      <c r="L64" s="157"/>
      <c r="M64" s="157"/>
      <c r="N64" s="157">
        <f>'将来負担比率（分子）の構造'!M$43</f>
        <v>171876</v>
      </c>
      <c r="O64" s="157"/>
      <c r="P64" s="157"/>
    </row>
    <row r="65" spans="1:16" x14ac:dyDescent="0.25">
      <c r="A65" s="157" t="s">
        <v>32</v>
      </c>
      <c r="B65" s="157">
        <f>'将来負担比率（分子）の構造'!I$42</f>
        <v>9810</v>
      </c>
      <c r="C65" s="157"/>
      <c r="D65" s="157"/>
      <c r="E65" s="157">
        <f>'将来負担比率（分子）の構造'!J$42</f>
        <v>9067</v>
      </c>
      <c r="F65" s="157"/>
      <c r="G65" s="157"/>
      <c r="H65" s="157">
        <f>'将来負担比率（分子）の構造'!K$42</f>
        <v>8974</v>
      </c>
      <c r="I65" s="157"/>
      <c r="J65" s="157"/>
      <c r="K65" s="157">
        <f>'将来負担比率（分子）の構造'!L$42</f>
        <v>8048</v>
      </c>
      <c r="L65" s="157"/>
      <c r="M65" s="157"/>
      <c r="N65" s="157">
        <f>'将来負担比率（分子）の構造'!M$42</f>
        <v>7859</v>
      </c>
      <c r="O65" s="157"/>
      <c r="P65" s="157"/>
    </row>
    <row r="66" spans="1:16" x14ac:dyDescent="0.25">
      <c r="A66" s="157" t="s">
        <v>31</v>
      </c>
      <c r="B66" s="157">
        <f>'将来負担比率（分子）の構造'!I$41</f>
        <v>665123</v>
      </c>
      <c r="C66" s="157"/>
      <c r="D66" s="157"/>
      <c r="E66" s="157">
        <f>'将来負担比率（分子）の構造'!J$41</f>
        <v>667056</v>
      </c>
      <c r="F66" s="157"/>
      <c r="G66" s="157"/>
      <c r="H66" s="157">
        <f>'将来負担比率（分子）の構造'!K$41</f>
        <v>659349</v>
      </c>
      <c r="I66" s="157"/>
      <c r="J66" s="157"/>
      <c r="K66" s="157">
        <f>'将来負担比率（分子）の構造'!L$41</f>
        <v>654495</v>
      </c>
      <c r="L66" s="157"/>
      <c r="M66" s="157"/>
      <c r="N66" s="157">
        <f>'将来負担比率（分子）の構造'!M$41</f>
        <v>649030</v>
      </c>
      <c r="O66" s="157"/>
      <c r="P66" s="157"/>
    </row>
    <row r="67" spans="1:16" x14ac:dyDescent="0.25">
      <c r="A67" s="157" t="s">
        <v>71</v>
      </c>
      <c r="B67" s="157" t="e">
        <f>NA()</f>
        <v>#N/A</v>
      </c>
      <c r="C67" s="157">
        <f>IF(ISNUMBER('将来負担比率（分子）の構造'!I$53), IF('将来負担比率（分子）の構造'!I$53 &lt; 0, 0, '将来負担比率（分子）の構造'!I$53), NA())</f>
        <v>271259</v>
      </c>
      <c r="D67" s="157" t="e">
        <f>NA()</f>
        <v>#N/A</v>
      </c>
      <c r="E67" s="157" t="e">
        <f>NA()</f>
        <v>#N/A</v>
      </c>
      <c r="F67" s="157">
        <f>IF(ISNUMBER('将来負担比率（分子）の構造'!J$53), IF('将来負担比率（分子）の構造'!J$53 &lt; 0, 0, '将来負担比率（分子）の構造'!J$53), NA())</f>
        <v>261932</v>
      </c>
      <c r="G67" s="157" t="e">
        <f>NA()</f>
        <v>#N/A</v>
      </c>
      <c r="H67" s="157" t="e">
        <f>NA()</f>
        <v>#N/A</v>
      </c>
      <c r="I67" s="157">
        <f>IF(ISNUMBER('将来負担比率（分子）の構造'!K$53), IF('将来負担比率（分子）の構造'!K$53 &lt; 0, 0, '将来負担比率（分子）の構造'!K$53), NA())</f>
        <v>259575</v>
      </c>
      <c r="J67" s="157" t="e">
        <f>NA()</f>
        <v>#N/A</v>
      </c>
      <c r="K67" s="157" t="e">
        <f>NA()</f>
        <v>#N/A</v>
      </c>
      <c r="L67" s="157">
        <f>IF(ISNUMBER('将来負担比率（分子）の構造'!L$53), IF('将来負担比率（分子）の構造'!L$53 &lt; 0, 0, '将来負担比率（分子）の構造'!L$53), NA())</f>
        <v>255743</v>
      </c>
      <c r="M67" s="157" t="e">
        <f>NA()</f>
        <v>#N/A</v>
      </c>
      <c r="N67" s="157" t="e">
        <f>NA()</f>
        <v>#N/A</v>
      </c>
      <c r="O67" s="157">
        <f>IF(ISNUMBER('将来負担比率（分子）の構造'!M$53), IF('将来負担比率（分子）の構造'!M$53 &lt; 0, 0, '将来負担比率（分子）の構造'!M$53), NA())</f>
        <v>258645</v>
      </c>
      <c r="P67" s="157" t="e">
        <f>NA()</f>
        <v>#N/A</v>
      </c>
    </row>
    <row r="70" spans="1:16" x14ac:dyDescent="0.25">
      <c r="A70" s="159" t="s">
        <v>72</v>
      </c>
      <c r="B70" s="159"/>
      <c r="C70" s="159"/>
      <c r="D70" s="159"/>
      <c r="E70" s="159"/>
      <c r="F70" s="159"/>
    </row>
    <row r="71" spans="1:16" x14ac:dyDescent="0.25">
      <c r="A71" s="160"/>
      <c r="B71" s="160" t="e">
        <f>#REF!</f>
        <v>#REF!</v>
      </c>
      <c r="C71" s="160" t="e">
        <f>#REF!</f>
        <v>#REF!</v>
      </c>
      <c r="D71" s="160" t="e">
        <f>#REF!</f>
        <v>#REF!</v>
      </c>
    </row>
    <row r="72" spans="1:16" x14ac:dyDescent="0.25">
      <c r="A72" s="160" t="s">
        <v>73</v>
      </c>
      <c r="B72" s="161" t="e">
        <f>#REF!</f>
        <v>#REF!</v>
      </c>
      <c r="C72" s="161" t="e">
        <f>#REF!</f>
        <v>#REF!</v>
      </c>
      <c r="D72" s="161" t="e">
        <f>#REF!</f>
        <v>#REF!</v>
      </c>
    </row>
    <row r="73" spans="1:16" x14ac:dyDescent="0.25">
      <c r="A73" s="160" t="s">
        <v>74</v>
      </c>
      <c r="B73" s="161" t="e">
        <f>#REF!</f>
        <v>#REF!</v>
      </c>
      <c r="C73" s="161" t="e">
        <f>#REF!</f>
        <v>#REF!</v>
      </c>
      <c r="D73" s="161" t="e">
        <f>#REF!</f>
        <v>#REF!</v>
      </c>
    </row>
    <row r="74" spans="1:16" x14ac:dyDescent="0.25">
      <c r="A74" s="160" t="s">
        <v>75</v>
      </c>
      <c r="B74" s="161" t="e">
        <f>#REF!</f>
        <v>#REF!</v>
      </c>
      <c r="C74" s="161" t="e">
        <f>#REF!</f>
        <v>#REF!</v>
      </c>
      <c r="D74" s="161" t="e">
        <f>#REF!</f>
        <v>#REF!</v>
      </c>
    </row>
  </sheetData>
  <sheetProtection algorithmName="SHA-512" hashValue="ecga8J78dJWJcDpHFYfatuh9Fnq9Ql8P2z/Btqt735Ctz6XBsQmlYT/3ZxEchG2W+a+9vl3Un5+ICWgE5y7YIA==" saltValue="tQYxn2VFdC43Midp/GGTj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3203125" style="196" customWidth="1"/>
    <col min="3" max="16" width="2.59765625" style="196" customWidth="1"/>
    <col min="17" max="17" width="2.3320312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215</v>
      </c>
      <c r="C5" s="667"/>
      <c r="D5" s="667"/>
      <c r="E5" s="667"/>
      <c r="F5" s="667"/>
      <c r="G5" s="667"/>
      <c r="H5" s="667"/>
      <c r="I5" s="667"/>
      <c r="J5" s="667"/>
      <c r="K5" s="667"/>
      <c r="L5" s="667"/>
      <c r="M5" s="667"/>
      <c r="N5" s="667"/>
      <c r="O5" s="667"/>
      <c r="P5" s="667"/>
      <c r="Q5" s="668"/>
      <c r="R5" s="663">
        <v>133999625</v>
      </c>
      <c r="S5" s="664"/>
      <c r="T5" s="664"/>
      <c r="U5" s="664"/>
      <c r="V5" s="664"/>
      <c r="W5" s="664"/>
      <c r="X5" s="664"/>
      <c r="Y5" s="689"/>
      <c r="Z5" s="702">
        <v>28.8</v>
      </c>
      <c r="AA5" s="702"/>
      <c r="AB5" s="702"/>
      <c r="AC5" s="702"/>
      <c r="AD5" s="703">
        <v>125772957</v>
      </c>
      <c r="AE5" s="703"/>
      <c r="AF5" s="703"/>
      <c r="AG5" s="703"/>
      <c r="AH5" s="703"/>
      <c r="AI5" s="703"/>
      <c r="AJ5" s="703"/>
      <c r="AK5" s="703"/>
      <c r="AL5" s="690">
        <v>51.1</v>
      </c>
      <c r="AM5" s="672"/>
      <c r="AN5" s="672"/>
      <c r="AO5" s="691"/>
      <c r="AP5" s="666" t="s">
        <v>216</v>
      </c>
      <c r="AQ5" s="667"/>
      <c r="AR5" s="667"/>
      <c r="AS5" s="667"/>
      <c r="AT5" s="667"/>
      <c r="AU5" s="667"/>
      <c r="AV5" s="667"/>
      <c r="AW5" s="667"/>
      <c r="AX5" s="667"/>
      <c r="AY5" s="667"/>
      <c r="AZ5" s="667"/>
      <c r="BA5" s="667"/>
      <c r="BB5" s="667"/>
      <c r="BC5" s="667"/>
      <c r="BD5" s="667"/>
      <c r="BE5" s="667"/>
      <c r="BF5" s="668"/>
      <c r="BG5" s="608">
        <v>121013546</v>
      </c>
      <c r="BH5" s="609"/>
      <c r="BI5" s="609"/>
      <c r="BJ5" s="609"/>
      <c r="BK5" s="609"/>
      <c r="BL5" s="609"/>
      <c r="BM5" s="609"/>
      <c r="BN5" s="610"/>
      <c r="BO5" s="646">
        <v>90.3</v>
      </c>
      <c r="BP5" s="646"/>
      <c r="BQ5" s="646"/>
      <c r="BR5" s="646"/>
      <c r="BS5" s="647">
        <v>2148578</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5">
      <c r="B6" s="605" t="s">
        <v>220</v>
      </c>
      <c r="C6" s="606"/>
      <c r="D6" s="606"/>
      <c r="E6" s="606"/>
      <c r="F6" s="606"/>
      <c r="G6" s="606"/>
      <c r="H6" s="606"/>
      <c r="I6" s="606"/>
      <c r="J6" s="606"/>
      <c r="K6" s="606"/>
      <c r="L6" s="606"/>
      <c r="M6" s="606"/>
      <c r="N6" s="606"/>
      <c r="O6" s="606"/>
      <c r="P6" s="606"/>
      <c r="Q6" s="607"/>
      <c r="R6" s="608">
        <v>3264464</v>
      </c>
      <c r="S6" s="609"/>
      <c r="T6" s="609"/>
      <c r="U6" s="609"/>
      <c r="V6" s="609"/>
      <c r="W6" s="609"/>
      <c r="X6" s="609"/>
      <c r="Y6" s="610"/>
      <c r="Z6" s="646">
        <v>0.7</v>
      </c>
      <c r="AA6" s="646"/>
      <c r="AB6" s="646"/>
      <c r="AC6" s="646"/>
      <c r="AD6" s="647">
        <v>3264464</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121013546</v>
      </c>
      <c r="BH6" s="609"/>
      <c r="BI6" s="609"/>
      <c r="BJ6" s="609"/>
      <c r="BK6" s="609"/>
      <c r="BL6" s="609"/>
      <c r="BM6" s="609"/>
      <c r="BN6" s="610"/>
      <c r="BO6" s="646">
        <v>90.3</v>
      </c>
      <c r="BP6" s="646"/>
      <c r="BQ6" s="646"/>
      <c r="BR6" s="646"/>
      <c r="BS6" s="647">
        <v>2148578</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971035</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970848</v>
      </c>
      <c r="DR6" s="609"/>
      <c r="DS6" s="609"/>
      <c r="DT6" s="609"/>
      <c r="DU6" s="609"/>
      <c r="DV6" s="609"/>
      <c r="DW6" s="609"/>
      <c r="DX6" s="609"/>
      <c r="DY6" s="609"/>
      <c r="DZ6" s="609"/>
      <c r="EA6" s="609"/>
      <c r="EB6" s="609"/>
      <c r="EC6" s="645"/>
    </row>
    <row r="7" spans="2:143" ht="11.25" customHeight="1" x14ac:dyDescent="0.25">
      <c r="B7" s="605" t="s">
        <v>223</v>
      </c>
      <c r="C7" s="606"/>
      <c r="D7" s="606"/>
      <c r="E7" s="606"/>
      <c r="F7" s="606"/>
      <c r="G7" s="606"/>
      <c r="H7" s="606"/>
      <c r="I7" s="606"/>
      <c r="J7" s="606"/>
      <c r="K7" s="606"/>
      <c r="L7" s="606"/>
      <c r="M7" s="606"/>
      <c r="N7" s="606"/>
      <c r="O7" s="606"/>
      <c r="P7" s="606"/>
      <c r="Q7" s="607"/>
      <c r="R7" s="608">
        <v>41520</v>
      </c>
      <c r="S7" s="609"/>
      <c r="T7" s="609"/>
      <c r="U7" s="609"/>
      <c r="V7" s="609"/>
      <c r="W7" s="609"/>
      <c r="X7" s="609"/>
      <c r="Y7" s="610"/>
      <c r="Z7" s="646">
        <v>0</v>
      </c>
      <c r="AA7" s="646"/>
      <c r="AB7" s="646"/>
      <c r="AC7" s="646"/>
      <c r="AD7" s="647">
        <v>41520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62992300</v>
      </c>
      <c r="BH7" s="609"/>
      <c r="BI7" s="609"/>
      <c r="BJ7" s="609"/>
      <c r="BK7" s="609"/>
      <c r="BL7" s="609"/>
      <c r="BM7" s="609"/>
      <c r="BN7" s="610"/>
      <c r="BO7" s="646">
        <v>47</v>
      </c>
      <c r="BP7" s="646"/>
      <c r="BQ7" s="646"/>
      <c r="BR7" s="646"/>
      <c r="BS7" s="647">
        <v>2148578</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29853723</v>
      </c>
      <c r="CS7" s="609"/>
      <c r="CT7" s="609"/>
      <c r="CU7" s="609"/>
      <c r="CV7" s="609"/>
      <c r="CW7" s="609"/>
      <c r="CX7" s="609"/>
      <c r="CY7" s="610"/>
      <c r="CZ7" s="646">
        <v>6.6</v>
      </c>
      <c r="DA7" s="646"/>
      <c r="DB7" s="646"/>
      <c r="DC7" s="646"/>
      <c r="DD7" s="614">
        <v>1819209</v>
      </c>
      <c r="DE7" s="609"/>
      <c r="DF7" s="609"/>
      <c r="DG7" s="609"/>
      <c r="DH7" s="609"/>
      <c r="DI7" s="609"/>
      <c r="DJ7" s="609"/>
      <c r="DK7" s="609"/>
      <c r="DL7" s="609"/>
      <c r="DM7" s="609"/>
      <c r="DN7" s="609"/>
      <c r="DO7" s="609"/>
      <c r="DP7" s="610"/>
      <c r="DQ7" s="614">
        <v>25955135</v>
      </c>
      <c r="DR7" s="609"/>
      <c r="DS7" s="609"/>
      <c r="DT7" s="609"/>
      <c r="DU7" s="609"/>
      <c r="DV7" s="609"/>
      <c r="DW7" s="609"/>
      <c r="DX7" s="609"/>
      <c r="DY7" s="609"/>
      <c r="DZ7" s="609"/>
      <c r="EA7" s="609"/>
      <c r="EB7" s="609"/>
      <c r="EC7" s="645"/>
    </row>
    <row r="8" spans="2:143" ht="11.25" customHeight="1" x14ac:dyDescent="0.25">
      <c r="B8" s="605" t="s">
        <v>226</v>
      </c>
      <c r="C8" s="606"/>
      <c r="D8" s="606"/>
      <c r="E8" s="606"/>
      <c r="F8" s="606"/>
      <c r="G8" s="606"/>
      <c r="H8" s="606"/>
      <c r="I8" s="606"/>
      <c r="J8" s="606"/>
      <c r="K8" s="606"/>
      <c r="L8" s="606"/>
      <c r="M8" s="606"/>
      <c r="N8" s="606"/>
      <c r="O8" s="606"/>
      <c r="P8" s="606"/>
      <c r="Q8" s="607"/>
      <c r="R8" s="608">
        <v>902504</v>
      </c>
      <c r="S8" s="609"/>
      <c r="T8" s="609"/>
      <c r="U8" s="609"/>
      <c r="V8" s="609"/>
      <c r="W8" s="609"/>
      <c r="X8" s="609"/>
      <c r="Y8" s="610"/>
      <c r="Z8" s="646">
        <v>0.2</v>
      </c>
      <c r="AA8" s="646"/>
      <c r="AB8" s="646"/>
      <c r="AC8" s="646"/>
      <c r="AD8" s="647">
        <v>902504</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1228168</v>
      </c>
      <c r="BH8" s="609"/>
      <c r="BI8" s="609"/>
      <c r="BJ8" s="609"/>
      <c r="BK8" s="609"/>
      <c r="BL8" s="609"/>
      <c r="BM8" s="609"/>
      <c r="BN8" s="610"/>
      <c r="BO8" s="646">
        <v>0.9</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165124841</v>
      </c>
      <c r="CS8" s="609"/>
      <c r="CT8" s="609"/>
      <c r="CU8" s="609"/>
      <c r="CV8" s="609"/>
      <c r="CW8" s="609"/>
      <c r="CX8" s="609"/>
      <c r="CY8" s="610"/>
      <c r="CZ8" s="646">
        <v>36.4</v>
      </c>
      <c r="DA8" s="646"/>
      <c r="DB8" s="646"/>
      <c r="DC8" s="646"/>
      <c r="DD8" s="614">
        <v>9213539</v>
      </c>
      <c r="DE8" s="609"/>
      <c r="DF8" s="609"/>
      <c r="DG8" s="609"/>
      <c r="DH8" s="609"/>
      <c r="DI8" s="609"/>
      <c r="DJ8" s="609"/>
      <c r="DK8" s="609"/>
      <c r="DL8" s="609"/>
      <c r="DM8" s="609"/>
      <c r="DN8" s="609"/>
      <c r="DO8" s="609"/>
      <c r="DP8" s="610"/>
      <c r="DQ8" s="614">
        <v>86819666</v>
      </c>
      <c r="DR8" s="609"/>
      <c r="DS8" s="609"/>
      <c r="DT8" s="609"/>
      <c r="DU8" s="609"/>
      <c r="DV8" s="609"/>
      <c r="DW8" s="609"/>
      <c r="DX8" s="609"/>
      <c r="DY8" s="609"/>
      <c r="DZ8" s="609"/>
      <c r="EA8" s="609"/>
      <c r="EB8" s="609"/>
      <c r="EC8" s="645"/>
    </row>
    <row r="9" spans="2:143" ht="11.25" customHeight="1" x14ac:dyDescent="0.25">
      <c r="B9" s="605" t="s">
        <v>229</v>
      </c>
      <c r="C9" s="606"/>
      <c r="D9" s="606"/>
      <c r="E9" s="606"/>
      <c r="F9" s="606"/>
      <c r="G9" s="606"/>
      <c r="H9" s="606"/>
      <c r="I9" s="606"/>
      <c r="J9" s="606"/>
      <c r="K9" s="606"/>
      <c r="L9" s="606"/>
      <c r="M9" s="606"/>
      <c r="N9" s="606"/>
      <c r="O9" s="606"/>
      <c r="P9" s="606"/>
      <c r="Q9" s="607"/>
      <c r="R9" s="608">
        <v>1118954</v>
      </c>
      <c r="S9" s="609"/>
      <c r="T9" s="609"/>
      <c r="U9" s="609"/>
      <c r="V9" s="609"/>
      <c r="W9" s="609"/>
      <c r="X9" s="609"/>
      <c r="Y9" s="610"/>
      <c r="Z9" s="646">
        <v>0.2</v>
      </c>
      <c r="AA9" s="646"/>
      <c r="AB9" s="646"/>
      <c r="AC9" s="646"/>
      <c r="AD9" s="647">
        <v>1118954</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51342462</v>
      </c>
      <c r="BH9" s="609"/>
      <c r="BI9" s="609"/>
      <c r="BJ9" s="609"/>
      <c r="BK9" s="609"/>
      <c r="BL9" s="609"/>
      <c r="BM9" s="609"/>
      <c r="BN9" s="610"/>
      <c r="BO9" s="646">
        <v>38.299999999999997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31325375</v>
      </c>
      <c r="CS9" s="609"/>
      <c r="CT9" s="609"/>
      <c r="CU9" s="609"/>
      <c r="CV9" s="609"/>
      <c r="CW9" s="609"/>
      <c r="CX9" s="609"/>
      <c r="CY9" s="610"/>
      <c r="CZ9" s="646">
        <v>6.9</v>
      </c>
      <c r="DA9" s="646"/>
      <c r="DB9" s="646"/>
      <c r="DC9" s="646"/>
      <c r="DD9" s="614">
        <v>278973</v>
      </c>
      <c r="DE9" s="609"/>
      <c r="DF9" s="609"/>
      <c r="DG9" s="609"/>
      <c r="DH9" s="609"/>
      <c r="DI9" s="609"/>
      <c r="DJ9" s="609"/>
      <c r="DK9" s="609"/>
      <c r="DL9" s="609"/>
      <c r="DM9" s="609"/>
      <c r="DN9" s="609"/>
      <c r="DO9" s="609"/>
      <c r="DP9" s="610"/>
      <c r="DQ9" s="614">
        <v>25163870</v>
      </c>
      <c r="DR9" s="609"/>
      <c r="DS9" s="609"/>
      <c r="DT9" s="609"/>
      <c r="DU9" s="609"/>
      <c r="DV9" s="609"/>
      <c r="DW9" s="609"/>
      <c r="DX9" s="609"/>
      <c r="DY9" s="609"/>
      <c r="DZ9" s="609"/>
      <c r="EA9" s="609"/>
      <c r="EB9" s="609"/>
      <c r="EC9" s="645"/>
    </row>
    <row r="10" spans="2:143" ht="11.25" customHeight="1" x14ac:dyDescent="0.25">
      <c r="B10" s="605" t="s">
        <v>232</v>
      </c>
      <c r="C10" s="606"/>
      <c r="D10" s="606"/>
      <c r="E10" s="606"/>
      <c r="F10" s="606"/>
      <c r="G10" s="606"/>
      <c r="H10" s="606"/>
      <c r="I10" s="606"/>
      <c r="J10" s="606"/>
      <c r="K10" s="606"/>
      <c r="L10" s="606"/>
      <c r="M10" s="606"/>
      <c r="N10" s="606"/>
      <c r="O10" s="606"/>
      <c r="P10" s="606"/>
      <c r="Q10" s="607"/>
      <c r="R10" s="608">
        <v>114742</v>
      </c>
      <c r="S10" s="609"/>
      <c r="T10" s="609"/>
      <c r="U10" s="609"/>
      <c r="V10" s="609"/>
      <c r="W10" s="609"/>
      <c r="X10" s="609"/>
      <c r="Y10" s="610"/>
      <c r="Z10" s="646">
        <v>0</v>
      </c>
      <c r="AA10" s="646"/>
      <c r="AB10" s="646"/>
      <c r="AC10" s="646"/>
      <c r="AD10" s="647">
        <v>114742</v>
      </c>
      <c r="AE10" s="647"/>
      <c r="AF10" s="647"/>
      <c r="AG10" s="647"/>
      <c r="AH10" s="647"/>
      <c r="AI10" s="647"/>
      <c r="AJ10" s="647"/>
      <c r="AK10" s="647"/>
      <c r="AL10" s="611">
        <v>0</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2844045</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1022525</v>
      </c>
      <c r="CS10" s="609"/>
      <c r="CT10" s="609"/>
      <c r="CU10" s="609"/>
      <c r="CV10" s="609"/>
      <c r="CW10" s="609"/>
      <c r="CX10" s="609"/>
      <c r="CY10" s="610"/>
      <c r="CZ10" s="646">
        <v>0.2</v>
      </c>
      <c r="DA10" s="646"/>
      <c r="DB10" s="646"/>
      <c r="DC10" s="646"/>
      <c r="DD10" s="614">
        <v>126</v>
      </c>
      <c r="DE10" s="609"/>
      <c r="DF10" s="609"/>
      <c r="DG10" s="609"/>
      <c r="DH10" s="609"/>
      <c r="DI10" s="609"/>
      <c r="DJ10" s="609"/>
      <c r="DK10" s="609"/>
      <c r="DL10" s="609"/>
      <c r="DM10" s="609"/>
      <c r="DN10" s="609"/>
      <c r="DO10" s="609"/>
      <c r="DP10" s="610"/>
      <c r="DQ10" s="614">
        <v>770192</v>
      </c>
      <c r="DR10" s="609"/>
      <c r="DS10" s="609"/>
      <c r="DT10" s="609"/>
      <c r="DU10" s="609"/>
      <c r="DV10" s="609"/>
      <c r="DW10" s="609"/>
      <c r="DX10" s="609"/>
      <c r="DY10" s="609"/>
      <c r="DZ10" s="609"/>
      <c r="EA10" s="609"/>
      <c r="EB10" s="609"/>
      <c r="EC10" s="645"/>
    </row>
    <row r="11" spans="2:143" ht="11.25" customHeight="1" x14ac:dyDescent="0.25">
      <c r="B11" s="605" t="s">
        <v>235</v>
      </c>
      <c r="C11" s="606"/>
      <c r="D11" s="606"/>
      <c r="E11" s="606"/>
      <c r="F11" s="606"/>
      <c r="G11" s="606"/>
      <c r="H11" s="606"/>
      <c r="I11" s="606"/>
      <c r="J11" s="606"/>
      <c r="K11" s="606"/>
      <c r="L11" s="606"/>
      <c r="M11" s="606"/>
      <c r="N11" s="606"/>
      <c r="O11" s="606"/>
      <c r="P11" s="606"/>
      <c r="Q11" s="607"/>
      <c r="R11" s="608">
        <v>21014791</v>
      </c>
      <c r="S11" s="609"/>
      <c r="T11" s="609"/>
      <c r="U11" s="609"/>
      <c r="V11" s="609"/>
      <c r="W11" s="609"/>
      <c r="X11" s="609"/>
      <c r="Y11" s="610"/>
      <c r="Z11" s="611">
        <v>4.5</v>
      </c>
      <c r="AA11" s="612"/>
      <c r="AB11" s="612"/>
      <c r="AC11" s="613"/>
      <c r="AD11" s="614">
        <v>21014791</v>
      </c>
      <c r="AE11" s="609"/>
      <c r="AF11" s="609"/>
      <c r="AG11" s="609"/>
      <c r="AH11" s="609"/>
      <c r="AI11" s="609"/>
      <c r="AJ11" s="609"/>
      <c r="AK11" s="610"/>
      <c r="AL11" s="611">
        <v>8.5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7577625</v>
      </c>
      <c r="BH11" s="609"/>
      <c r="BI11" s="609"/>
      <c r="BJ11" s="609"/>
      <c r="BK11" s="609"/>
      <c r="BL11" s="609"/>
      <c r="BM11" s="609"/>
      <c r="BN11" s="610"/>
      <c r="BO11" s="646">
        <v>5.7</v>
      </c>
      <c r="BP11" s="646"/>
      <c r="BQ11" s="646"/>
      <c r="BR11" s="646"/>
      <c r="BS11" s="647">
        <v>2148578</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8932841</v>
      </c>
      <c r="CS11" s="609"/>
      <c r="CT11" s="609"/>
      <c r="CU11" s="609"/>
      <c r="CV11" s="609"/>
      <c r="CW11" s="609"/>
      <c r="CX11" s="609"/>
      <c r="CY11" s="610"/>
      <c r="CZ11" s="646">
        <v>2</v>
      </c>
      <c r="DA11" s="646"/>
      <c r="DB11" s="646"/>
      <c r="DC11" s="646"/>
      <c r="DD11" s="614">
        <v>2627076</v>
      </c>
      <c r="DE11" s="609"/>
      <c r="DF11" s="609"/>
      <c r="DG11" s="609"/>
      <c r="DH11" s="609"/>
      <c r="DI11" s="609"/>
      <c r="DJ11" s="609"/>
      <c r="DK11" s="609"/>
      <c r="DL11" s="609"/>
      <c r="DM11" s="609"/>
      <c r="DN11" s="609"/>
      <c r="DO11" s="609"/>
      <c r="DP11" s="610"/>
      <c r="DQ11" s="614">
        <v>3777892</v>
      </c>
      <c r="DR11" s="609"/>
      <c r="DS11" s="609"/>
      <c r="DT11" s="609"/>
      <c r="DU11" s="609"/>
      <c r="DV11" s="609"/>
      <c r="DW11" s="609"/>
      <c r="DX11" s="609"/>
      <c r="DY11" s="609"/>
      <c r="DZ11" s="609"/>
      <c r="EA11" s="609"/>
      <c r="EB11" s="609"/>
      <c r="EC11" s="645"/>
    </row>
    <row r="12" spans="2:143" ht="11.25" customHeight="1" x14ac:dyDescent="0.25">
      <c r="B12" s="605" t="s">
        <v>238</v>
      </c>
      <c r="C12" s="606"/>
      <c r="D12" s="606"/>
      <c r="E12" s="606"/>
      <c r="F12" s="606"/>
      <c r="G12" s="606"/>
      <c r="H12" s="606"/>
      <c r="I12" s="606"/>
      <c r="J12" s="606"/>
      <c r="K12" s="606"/>
      <c r="L12" s="606"/>
      <c r="M12" s="606"/>
      <c r="N12" s="606"/>
      <c r="O12" s="606"/>
      <c r="P12" s="606"/>
      <c r="Q12" s="607"/>
      <c r="R12" s="608">
        <v>17147</v>
      </c>
      <c r="S12" s="609"/>
      <c r="T12" s="609"/>
      <c r="U12" s="609"/>
      <c r="V12" s="609"/>
      <c r="W12" s="609"/>
      <c r="X12" s="609"/>
      <c r="Y12" s="610"/>
      <c r="Z12" s="646">
        <v>0</v>
      </c>
      <c r="AA12" s="646"/>
      <c r="AB12" s="646"/>
      <c r="AC12" s="646"/>
      <c r="AD12" s="647">
        <v>17147</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50091565</v>
      </c>
      <c r="BH12" s="609"/>
      <c r="BI12" s="609"/>
      <c r="BJ12" s="609"/>
      <c r="BK12" s="609"/>
      <c r="BL12" s="609"/>
      <c r="BM12" s="609"/>
      <c r="BN12" s="610"/>
      <c r="BO12" s="646">
        <v>37.4</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8360371</v>
      </c>
      <c r="CS12" s="609"/>
      <c r="CT12" s="609"/>
      <c r="CU12" s="609"/>
      <c r="CV12" s="609"/>
      <c r="CW12" s="609"/>
      <c r="CX12" s="609"/>
      <c r="CY12" s="610"/>
      <c r="CZ12" s="646">
        <v>1.8</v>
      </c>
      <c r="DA12" s="646"/>
      <c r="DB12" s="646"/>
      <c r="DC12" s="646"/>
      <c r="DD12" s="614">
        <v>857076</v>
      </c>
      <c r="DE12" s="609"/>
      <c r="DF12" s="609"/>
      <c r="DG12" s="609"/>
      <c r="DH12" s="609"/>
      <c r="DI12" s="609"/>
      <c r="DJ12" s="609"/>
      <c r="DK12" s="609"/>
      <c r="DL12" s="609"/>
      <c r="DM12" s="609"/>
      <c r="DN12" s="609"/>
      <c r="DO12" s="609"/>
      <c r="DP12" s="610"/>
      <c r="DQ12" s="614">
        <v>3264381</v>
      </c>
      <c r="DR12" s="609"/>
      <c r="DS12" s="609"/>
      <c r="DT12" s="609"/>
      <c r="DU12" s="609"/>
      <c r="DV12" s="609"/>
      <c r="DW12" s="609"/>
      <c r="DX12" s="609"/>
      <c r="DY12" s="609"/>
      <c r="DZ12" s="609"/>
      <c r="EA12" s="609"/>
      <c r="EB12" s="609"/>
      <c r="EC12" s="645"/>
    </row>
    <row r="13" spans="2:143" ht="11.25" customHeight="1" x14ac:dyDescent="0.25">
      <c r="B13" s="605" t="s">
        <v>241</v>
      </c>
      <c r="C13" s="606"/>
      <c r="D13" s="606"/>
      <c r="E13" s="606"/>
      <c r="F13" s="606"/>
      <c r="G13" s="606"/>
      <c r="H13" s="606"/>
      <c r="I13" s="606"/>
      <c r="J13" s="606"/>
      <c r="K13" s="606"/>
      <c r="L13" s="606"/>
      <c r="M13" s="606"/>
      <c r="N13" s="606"/>
      <c r="O13" s="606"/>
      <c r="P13" s="606"/>
      <c r="Q13" s="607"/>
      <c r="R13" s="608">
        <v>3</v>
      </c>
      <c r="S13" s="609"/>
      <c r="T13" s="609"/>
      <c r="U13" s="609"/>
      <c r="V13" s="609"/>
      <c r="W13" s="609"/>
      <c r="X13" s="609"/>
      <c r="Y13" s="610"/>
      <c r="Z13" s="646">
        <v>0</v>
      </c>
      <c r="AA13" s="646"/>
      <c r="AB13" s="646"/>
      <c r="AC13" s="646"/>
      <c r="AD13" s="647">
        <v>3</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49894774</v>
      </c>
      <c r="BH13" s="609"/>
      <c r="BI13" s="609"/>
      <c r="BJ13" s="609"/>
      <c r="BK13" s="609"/>
      <c r="BL13" s="609"/>
      <c r="BM13" s="609"/>
      <c r="BN13" s="610"/>
      <c r="BO13" s="646">
        <v>37.200000000000003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66157154</v>
      </c>
      <c r="CS13" s="609"/>
      <c r="CT13" s="609"/>
      <c r="CU13" s="609"/>
      <c r="CV13" s="609"/>
      <c r="CW13" s="609"/>
      <c r="CX13" s="609"/>
      <c r="CY13" s="610"/>
      <c r="CZ13" s="646">
        <v>14.6</v>
      </c>
      <c r="DA13" s="646"/>
      <c r="DB13" s="646"/>
      <c r="DC13" s="646"/>
      <c r="DD13" s="614">
        <v>30506223</v>
      </c>
      <c r="DE13" s="609"/>
      <c r="DF13" s="609"/>
      <c r="DG13" s="609"/>
      <c r="DH13" s="609"/>
      <c r="DI13" s="609"/>
      <c r="DJ13" s="609"/>
      <c r="DK13" s="609"/>
      <c r="DL13" s="609"/>
      <c r="DM13" s="609"/>
      <c r="DN13" s="609"/>
      <c r="DO13" s="609"/>
      <c r="DP13" s="610"/>
      <c r="DQ13" s="614">
        <v>27865495</v>
      </c>
      <c r="DR13" s="609"/>
      <c r="DS13" s="609"/>
      <c r="DT13" s="609"/>
      <c r="DU13" s="609"/>
      <c r="DV13" s="609"/>
      <c r="DW13" s="609"/>
      <c r="DX13" s="609"/>
      <c r="DY13" s="609"/>
      <c r="DZ13" s="609"/>
      <c r="EA13" s="609"/>
      <c r="EB13" s="609"/>
      <c r="EC13" s="645"/>
    </row>
    <row r="14" spans="2:143" ht="11.25" customHeight="1" x14ac:dyDescent="0.25">
      <c r="B14" s="605" t="s">
        <v>244</v>
      </c>
      <c r="C14" s="606"/>
      <c r="D14" s="606"/>
      <c r="E14" s="606"/>
      <c r="F14" s="606"/>
      <c r="G14" s="606"/>
      <c r="H14" s="606"/>
      <c r="I14" s="606"/>
      <c r="J14" s="606"/>
      <c r="K14" s="606"/>
      <c r="L14" s="606"/>
      <c r="M14" s="606"/>
      <c r="N14" s="606"/>
      <c r="O14" s="606"/>
      <c r="P14" s="606"/>
      <c r="Q14" s="607"/>
      <c r="R14" s="608">
        <v>5088597</v>
      </c>
      <c r="S14" s="609"/>
      <c r="T14" s="609"/>
      <c r="U14" s="609"/>
      <c r="V14" s="609"/>
      <c r="W14" s="609"/>
      <c r="X14" s="609"/>
      <c r="Y14" s="610"/>
      <c r="Z14" s="646">
        <v>1.1000000000000001</v>
      </c>
      <c r="AA14" s="646"/>
      <c r="AB14" s="646"/>
      <c r="AC14" s="646"/>
      <c r="AD14" s="647">
        <v>5088597</v>
      </c>
      <c r="AE14" s="647"/>
      <c r="AF14" s="647"/>
      <c r="AG14" s="647"/>
      <c r="AH14" s="647"/>
      <c r="AI14" s="647"/>
      <c r="AJ14" s="647"/>
      <c r="AK14" s="647"/>
      <c r="AL14" s="611">
        <v>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2581956</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11253228</v>
      </c>
      <c r="CS14" s="609"/>
      <c r="CT14" s="609"/>
      <c r="CU14" s="609"/>
      <c r="CV14" s="609"/>
      <c r="CW14" s="609"/>
      <c r="CX14" s="609"/>
      <c r="CY14" s="610"/>
      <c r="CZ14" s="646">
        <v>2.5</v>
      </c>
      <c r="DA14" s="646"/>
      <c r="DB14" s="646"/>
      <c r="DC14" s="646"/>
      <c r="DD14" s="614">
        <v>1059204</v>
      </c>
      <c r="DE14" s="609"/>
      <c r="DF14" s="609"/>
      <c r="DG14" s="609"/>
      <c r="DH14" s="609"/>
      <c r="DI14" s="609"/>
      <c r="DJ14" s="609"/>
      <c r="DK14" s="609"/>
      <c r="DL14" s="609"/>
      <c r="DM14" s="609"/>
      <c r="DN14" s="609"/>
      <c r="DO14" s="609"/>
      <c r="DP14" s="610"/>
      <c r="DQ14" s="614">
        <v>10247059</v>
      </c>
      <c r="DR14" s="609"/>
      <c r="DS14" s="609"/>
      <c r="DT14" s="609"/>
      <c r="DU14" s="609"/>
      <c r="DV14" s="609"/>
      <c r="DW14" s="609"/>
      <c r="DX14" s="609"/>
      <c r="DY14" s="609"/>
      <c r="DZ14" s="609"/>
      <c r="EA14" s="609"/>
      <c r="EB14" s="609"/>
      <c r="EC14" s="645"/>
    </row>
    <row r="15" spans="2:143" ht="11.25" customHeight="1" x14ac:dyDescent="0.25">
      <c r="B15" s="605" t="s">
        <v>247</v>
      </c>
      <c r="C15" s="606"/>
      <c r="D15" s="606"/>
      <c r="E15" s="606"/>
      <c r="F15" s="606"/>
      <c r="G15" s="606"/>
      <c r="H15" s="606"/>
      <c r="I15" s="606"/>
      <c r="J15" s="606"/>
      <c r="K15" s="606"/>
      <c r="L15" s="606"/>
      <c r="M15" s="606"/>
      <c r="N15" s="606"/>
      <c r="O15" s="606"/>
      <c r="P15" s="606"/>
      <c r="Q15" s="607"/>
      <c r="R15" s="608">
        <v>428964</v>
      </c>
      <c r="S15" s="609"/>
      <c r="T15" s="609"/>
      <c r="U15" s="609"/>
      <c r="V15" s="609"/>
      <c r="W15" s="609"/>
      <c r="X15" s="609"/>
      <c r="Y15" s="610"/>
      <c r="Z15" s="646">
        <v>0.1</v>
      </c>
      <c r="AA15" s="646"/>
      <c r="AB15" s="646"/>
      <c r="AC15" s="646"/>
      <c r="AD15" s="647">
        <v>428964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5250630</v>
      </c>
      <c r="BH15" s="609"/>
      <c r="BI15" s="609"/>
      <c r="BJ15" s="609"/>
      <c r="BK15" s="609"/>
      <c r="BL15" s="609"/>
      <c r="BM15" s="609"/>
      <c r="BN15" s="610"/>
      <c r="BO15" s="646">
        <v>3.9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78938919</v>
      </c>
      <c r="CS15" s="609"/>
      <c r="CT15" s="609"/>
      <c r="CU15" s="609"/>
      <c r="CV15" s="609"/>
      <c r="CW15" s="609"/>
      <c r="CX15" s="609"/>
      <c r="CY15" s="610"/>
      <c r="CZ15" s="646">
        <v>17.399999999999999</v>
      </c>
      <c r="DA15" s="646"/>
      <c r="DB15" s="646"/>
      <c r="DC15" s="646"/>
      <c r="DD15" s="614">
        <v>9045396</v>
      </c>
      <c r="DE15" s="609"/>
      <c r="DF15" s="609"/>
      <c r="DG15" s="609"/>
      <c r="DH15" s="609"/>
      <c r="DI15" s="609"/>
      <c r="DJ15" s="609"/>
      <c r="DK15" s="609"/>
      <c r="DL15" s="609"/>
      <c r="DM15" s="609"/>
      <c r="DN15" s="609"/>
      <c r="DO15" s="609"/>
      <c r="DP15" s="610"/>
      <c r="DQ15" s="614">
        <v>55829709</v>
      </c>
      <c r="DR15" s="609"/>
      <c r="DS15" s="609"/>
      <c r="DT15" s="609"/>
      <c r="DU15" s="609"/>
      <c r="DV15" s="609"/>
      <c r="DW15" s="609"/>
      <c r="DX15" s="609"/>
      <c r="DY15" s="609"/>
      <c r="DZ15" s="609"/>
      <c r="EA15" s="609"/>
      <c r="EB15" s="609"/>
      <c r="EC15" s="645"/>
    </row>
    <row r="16" spans="2:143" ht="11.25" customHeight="1" x14ac:dyDescent="0.25">
      <c r="B16" s="605" t="s">
        <v>250</v>
      </c>
      <c r="C16" s="606"/>
      <c r="D16" s="606"/>
      <c r="E16" s="606"/>
      <c r="F16" s="606"/>
      <c r="G16" s="606"/>
      <c r="H16" s="606"/>
      <c r="I16" s="606"/>
      <c r="J16" s="606"/>
      <c r="K16" s="606"/>
      <c r="L16" s="606"/>
      <c r="M16" s="606"/>
      <c r="N16" s="606"/>
      <c r="O16" s="606"/>
      <c r="P16" s="606"/>
      <c r="Q16" s="607"/>
      <c r="R16" s="608">
        <v>2031074</v>
      </c>
      <c r="S16" s="609"/>
      <c r="T16" s="609"/>
      <c r="U16" s="609"/>
      <c r="V16" s="609"/>
      <c r="W16" s="609"/>
      <c r="X16" s="609"/>
      <c r="Y16" s="610"/>
      <c r="Z16" s="646">
        <v>0.4</v>
      </c>
      <c r="AA16" s="646"/>
      <c r="AB16" s="646"/>
      <c r="AC16" s="646"/>
      <c r="AD16" s="647">
        <v>2031074</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97095</v>
      </c>
      <c r="BH16" s="609"/>
      <c r="BI16" s="609"/>
      <c r="BJ16" s="609"/>
      <c r="BK16" s="609"/>
      <c r="BL16" s="609"/>
      <c r="BM16" s="609"/>
      <c r="BN16" s="610"/>
      <c r="BO16" s="646">
        <v>0.1</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3327620</v>
      </c>
      <c r="CS16" s="609"/>
      <c r="CT16" s="609"/>
      <c r="CU16" s="609"/>
      <c r="CV16" s="609"/>
      <c r="CW16" s="609"/>
      <c r="CX16" s="609"/>
      <c r="CY16" s="610"/>
      <c r="CZ16" s="646">
        <v>0.7</v>
      </c>
      <c r="DA16" s="646"/>
      <c r="DB16" s="646"/>
      <c r="DC16" s="646"/>
      <c r="DD16" s="614" t="s">
        <v>122</v>
      </c>
      <c r="DE16" s="609"/>
      <c r="DF16" s="609"/>
      <c r="DG16" s="609"/>
      <c r="DH16" s="609"/>
      <c r="DI16" s="609"/>
      <c r="DJ16" s="609"/>
      <c r="DK16" s="609"/>
      <c r="DL16" s="609"/>
      <c r="DM16" s="609"/>
      <c r="DN16" s="609"/>
      <c r="DO16" s="609"/>
      <c r="DP16" s="610"/>
      <c r="DQ16" s="614">
        <v>294644</v>
      </c>
      <c r="DR16" s="609"/>
      <c r="DS16" s="609"/>
      <c r="DT16" s="609"/>
      <c r="DU16" s="609"/>
      <c r="DV16" s="609"/>
      <c r="DW16" s="609"/>
      <c r="DX16" s="609"/>
      <c r="DY16" s="609"/>
      <c r="DZ16" s="609"/>
      <c r="EA16" s="609"/>
      <c r="EB16" s="609"/>
      <c r="EC16" s="645"/>
    </row>
    <row r="17" spans="2:133" ht="11.25" customHeight="1" x14ac:dyDescent="0.25">
      <c r="B17" s="605" t="s">
        <v>253</v>
      </c>
      <c r="C17" s="606"/>
      <c r="D17" s="606"/>
      <c r="E17" s="606"/>
      <c r="F17" s="606"/>
      <c r="G17" s="606"/>
      <c r="H17" s="606"/>
      <c r="I17" s="606"/>
      <c r="J17" s="606"/>
      <c r="K17" s="606"/>
      <c r="L17" s="606"/>
      <c r="M17" s="606"/>
      <c r="N17" s="606"/>
      <c r="O17" s="606"/>
      <c r="P17" s="606"/>
      <c r="Q17" s="607"/>
      <c r="R17" s="608">
        <v>5736786</v>
      </c>
      <c r="S17" s="609"/>
      <c r="T17" s="609"/>
      <c r="U17" s="609"/>
      <c r="V17" s="609"/>
      <c r="W17" s="609"/>
      <c r="X17" s="609"/>
      <c r="Y17" s="610"/>
      <c r="Z17" s="646">
        <v>1.2</v>
      </c>
      <c r="AA17" s="646"/>
      <c r="AB17" s="646"/>
      <c r="AC17" s="646"/>
      <c r="AD17" s="647">
        <v>5736786</v>
      </c>
      <c r="AE17" s="647"/>
      <c r="AF17" s="647"/>
      <c r="AG17" s="647"/>
      <c r="AH17" s="647"/>
      <c r="AI17" s="647"/>
      <c r="AJ17" s="647"/>
      <c r="AK17" s="647"/>
      <c r="AL17" s="611">
        <v>2.2999999999999998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48666433</v>
      </c>
      <c r="CS17" s="609"/>
      <c r="CT17" s="609"/>
      <c r="CU17" s="609"/>
      <c r="CV17" s="609"/>
      <c r="CW17" s="609"/>
      <c r="CX17" s="609"/>
      <c r="CY17" s="610"/>
      <c r="CZ17" s="646">
        <v>10.7</v>
      </c>
      <c r="DA17" s="646"/>
      <c r="DB17" s="646"/>
      <c r="DC17" s="646"/>
      <c r="DD17" s="614" t="s">
        <v>122</v>
      </c>
      <c r="DE17" s="609"/>
      <c r="DF17" s="609"/>
      <c r="DG17" s="609"/>
      <c r="DH17" s="609"/>
      <c r="DI17" s="609"/>
      <c r="DJ17" s="609"/>
      <c r="DK17" s="609"/>
      <c r="DL17" s="609"/>
      <c r="DM17" s="609"/>
      <c r="DN17" s="609"/>
      <c r="DO17" s="609"/>
      <c r="DP17" s="610"/>
      <c r="DQ17" s="614">
        <v>47953694</v>
      </c>
      <c r="DR17" s="609"/>
      <c r="DS17" s="609"/>
      <c r="DT17" s="609"/>
      <c r="DU17" s="609"/>
      <c r="DV17" s="609"/>
      <c r="DW17" s="609"/>
      <c r="DX17" s="609"/>
      <c r="DY17" s="609"/>
      <c r="DZ17" s="609"/>
      <c r="EA17" s="609"/>
      <c r="EB17" s="609"/>
      <c r="EC17" s="645"/>
    </row>
    <row r="18" spans="2:133" ht="11.25" customHeight="1" x14ac:dyDescent="0.25">
      <c r="B18" s="605" t="s">
        <v>256</v>
      </c>
      <c r="C18" s="606"/>
      <c r="D18" s="606"/>
      <c r="E18" s="606"/>
      <c r="F18" s="606"/>
      <c r="G18" s="606"/>
      <c r="H18" s="606"/>
      <c r="I18" s="606"/>
      <c r="J18" s="606"/>
      <c r="K18" s="606"/>
      <c r="L18" s="606"/>
      <c r="M18" s="606"/>
      <c r="N18" s="606"/>
      <c r="O18" s="606"/>
      <c r="P18" s="606"/>
      <c r="Q18" s="607"/>
      <c r="R18" s="608">
        <v>1139106</v>
      </c>
      <c r="S18" s="609"/>
      <c r="T18" s="609"/>
      <c r="U18" s="609"/>
      <c r="V18" s="609"/>
      <c r="W18" s="609"/>
      <c r="X18" s="609"/>
      <c r="Y18" s="610"/>
      <c r="Z18" s="646">
        <v>0.2</v>
      </c>
      <c r="AA18" s="646"/>
      <c r="AB18" s="646"/>
      <c r="AC18" s="646"/>
      <c r="AD18" s="647">
        <v>1139106</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5">
      <c r="B19" s="605" t="s">
        <v>259</v>
      </c>
      <c r="C19" s="606"/>
      <c r="D19" s="606"/>
      <c r="E19" s="606"/>
      <c r="F19" s="606"/>
      <c r="G19" s="606"/>
      <c r="H19" s="606"/>
      <c r="I19" s="606"/>
      <c r="J19" s="606"/>
      <c r="K19" s="606"/>
      <c r="L19" s="606"/>
      <c r="M19" s="606"/>
      <c r="N19" s="606"/>
      <c r="O19" s="606"/>
      <c r="P19" s="606"/>
      <c r="Q19" s="607"/>
      <c r="R19" s="608">
        <v>4531513</v>
      </c>
      <c r="S19" s="609"/>
      <c r="T19" s="609"/>
      <c r="U19" s="609"/>
      <c r="V19" s="609"/>
      <c r="W19" s="609"/>
      <c r="X19" s="609"/>
      <c r="Y19" s="610"/>
      <c r="Z19" s="646">
        <v>1</v>
      </c>
      <c r="AA19" s="646"/>
      <c r="AB19" s="646"/>
      <c r="AC19" s="646"/>
      <c r="AD19" s="647">
        <v>4531513</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12986079</v>
      </c>
      <c r="BH19" s="609"/>
      <c r="BI19" s="609"/>
      <c r="BJ19" s="609"/>
      <c r="BK19" s="609"/>
      <c r="BL19" s="609"/>
      <c r="BM19" s="609"/>
      <c r="BN19" s="610"/>
      <c r="BO19" s="646">
        <v>9.6999999999999993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5">
      <c r="B20" s="675" t="s">
        <v>262</v>
      </c>
      <c r="C20" s="676"/>
      <c r="D20" s="676"/>
      <c r="E20" s="676"/>
      <c r="F20" s="676"/>
      <c r="G20" s="676"/>
      <c r="H20" s="676"/>
      <c r="I20" s="676"/>
      <c r="J20" s="676"/>
      <c r="K20" s="676"/>
      <c r="L20" s="676"/>
      <c r="M20" s="676"/>
      <c r="N20" s="676"/>
      <c r="O20" s="676"/>
      <c r="P20" s="676"/>
      <c r="Q20" s="677"/>
      <c r="R20" s="608">
        <v>66167</v>
      </c>
      <c r="S20" s="609"/>
      <c r="T20" s="609"/>
      <c r="U20" s="609"/>
      <c r="V20" s="609"/>
      <c r="W20" s="609"/>
      <c r="X20" s="609"/>
      <c r="Y20" s="610"/>
      <c r="Z20" s="646">
        <v>0</v>
      </c>
      <c r="AA20" s="646"/>
      <c r="AB20" s="646"/>
      <c r="AC20" s="646"/>
      <c r="AD20" s="647">
        <v>66167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12986079</v>
      </c>
      <c r="BH20" s="609"/>
      <c r="BI20" s="609"/>
      <c r="BJ20" s="609"/>
      <c r="BK20" s="609"/>
      <c r="BL20" s="609"/>
      <c r="BM20" s="609"/>
      <c r="BN20" s="610"/>
      <c r="BO20" s="646">
        <v>9.6999999999999993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453934065</v>
      </c>
      <c r="CS20" s="609"/>
      <c r="CT20" s="609"/>
      <c r="CU20" s="609"/>
      <c r="CV20" s="609"/>
      <c r="CW20" s="609"/>
      <c r="CX20" s="609"/>
      <c r="CY20" s="610"/>
      <c r="CZ20" s="646">
        <v>100</v>
      </c>
      <c r="DA20" s="646"/>
      <c r="DB20" s="646"/>
      <c r="DC20" s="646"/>
      <c r="DD20" s="614">
        <v>55406822</v>
      </c>
      <c r="DE20" s="609"/>
      <c r="DF20" s="609"/>
      <c r="DG20" s="609"/>
      <c r="DH20" s="609"/>
      <c r="DI20" s="609"/>
      <c r="DJ20" s="609"/>
      <c r="DK20" s="609"/>
      <c r="DL20" s="609"/>
      <c r="DM20" s="609"/>
      <c r="DN20" s="609"/>
      <c r="DO20" s="609"/>
      <c r="DP20" s="610"/>
      <c r="DQ20" s="614">
        <v>288912585</v>
      </c>
      <c r="DR20" s="609"/>
      <c r="DS20" s="609"/>
      <c r="DT20" s="609"/>
      <c r="DU20" s="609"/>
      <c r="DV20" s="609"/>
      <c r="DW20" s="609"/>
      <c r="DX20" s="609"/>
      <c r="DY20" s="609"/>
      <c r="DZ20" s="609"/>
      <c r="EA20" s="609"/>
      <c r="EB20" s="609"/>
      <c r="EC20" s="645"/>
    </row>
    <row r="21" spans="2:133" ht="11.25" customHeight="1" x14ac:dyDescent="0.25">
      <c r="B21" s="605" t="s">
        <v>265</v>
      </c>
      <c r="C21" s="606"/>
      <c r="D21" s="606"/>
      <c r="E21" s="606"/>
      <c r="F21" s="606"/>
      <c r="G21" s="606"/>
      <c r="H21" s="606"/>
      <c r="I21" s="606"/>
      <c r="J21" s="606"/>
      <c r="K21" s="606"/>
      <c r="L21" s="606"/>
      <c r="M21" s="606"/>
      <c r="N21" s="606"/>
      <c r="O21" s="606"/>
      <c r="P21" s="606"/>
      <c r="Q21" s="607"/>
      <c r="R21" s="608">
        <v>85460834</v>
      </c>
      <c r="S21" s="609"/>
      <c r="T21" s="609"/>
      <c r="U21" s="609"/>
      <c r="V21" s="609"/>
      <c r="W21" s="609"/>
      <c r="X21" s="609"/>
      <c r="Y21" s="610"/>
      <c r="Z21" s="646">
        <v>18.3</v>
      </c>
      <c r="AA21" s="646"/>
      <c r="AB21" s="646"/>
      <c r="AC21" s="646"/>
      <c r="AD21" s="647">
        <v>79592354</v>
      </c>
      <c r="AE21" s="647"/>
      <c r="AF21" s="647"/>
      <c r="AG21" s="647"/>
      <c r="AH21" s="647"/>
      <c r="AI21" s="647"/>
      <c r="AJ21" s="647"/>
      <c r="AK21" s="647"/>
      <c r="AL21" s="611">
        <v>32.299999999999997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27996</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267</v>
      </c>
      <c r="C22" s="606"/>
      <c r="D22" s="606"/>
      <c r="E22" s="606"/>
      <c r="F22" s="606"/>
      <c r="G22" s="606"/>
      <c r="H22" s="606"/>
      <c r="I22" s="606"/>
      <c r="J22" s="606"/>
      <c r="K22" s="606"/>
      <c r="L22" s="606"/>
      <c r="M22" s="606"/>
      <c r="N22" s="606"/>
      <c r="O22" s="606"/>
      <c r="P22" s="606"/>
      <c r="Q22" s="607"/>
      <c r="R22" s="608">
        <v>79592354</v>
      </c>
      <c r="S22" s="609"/>
      <c r="T22" s="609"/>
      <c r="U22" s="609"/>
      <c r="V22" s="609"/>
      <c r="W22" s="609"/>
      <c r="X22" s="609"/>
      <c r="Y22" s="610"/>
      <c r="Z22" s="646">
        <v>17.100000000000001</v>
      </c>
      <c r="AA22" s="646"/>
      <c r="AB22" s="646"/>
      <c r="AC22" s="646"/>
      <c r="AD22" s="647">
        <v>79592354</v>
      </c>
      <c r="AE22" s="647"/>
      <c r="AF22" s="647"/>
      <c r="AG22" s="647"/>
      <c r="AH22" s="647"/>
      <c r="AI22" s="647"/>
      <c r="AJ22" s="647"/>
      <c r="AK22" s="647"/>
      <c r="AL22" s="611">
        <v>32.299999999999997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4731415</v>
      </c>
      <c r="BH22" s="609"/>
      <c r="BI22" s="609"/>
      <c r="BJ22" s="609"/>
      <c r="BK22" s="609"/>
      <c r="BL22" s="609"/>
      <c r="BM22" s="609"/>
      <c r="BN22" s="610"/>
      <c r="BO22" s="646">
        <v>3.5</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270</v>
      </c>
      <c r="C23" s="606"/>
      <c r="D23" s="606"/>
      <c r="E23" s="606"/>
      <c r="F23" s="606"/>
      <c r="G23" s="606"/>
      <c r="H23" s="606"/>
      <c r="I23" s="606"/>
      <c r="J23" s="606"/>
      <c r="K23" s="606"/>
      <c r="L23" s="606"/>
      <c r="M23" s="606"/>
      <c r="N23" s="606"/>
      <c r="O23" s="606"/>
      <c r="P23" s="606"/>
      <c r="Q23" s="607"/>
      <c r="R23" s="608">
        <v>5867747</v>
      </c>
      <c r="S23" s="609"/>
      <c r="T23" s="609"/>
      <c r="U23" s="609"/>
      <c r="V23" s="609"/>
      <c r="W23" s="609"/>
      <c r="X23" s="609"/>
      <c r="Y23" s="610"/>
      <c r="Z23" s="646">
        <v>1.3</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8226668</v>
      </c>
      <c r="BH23" s="609"/>
      <c r="BI23" s="609"/>
      <c r="BJ23" s="609"/>
      <c r="BK23" s="609"/>
      <c r="BL23" s="609"/>
      <c r="BM23" s="609"/>
      <c r="BN23" s="610"/>
      <c r="BO23" s="646">
        <v>6.1</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5">
      <c r="B24" s="605" t="s">
        <v>277</v>
      </c>
      <c r="C24" s="606"/>
      <c r="D24" s="606"/>
      <c r="E24" s="606"/>
      <c r="F24" s="606"/>
      <c r="G24" s="606"/>
      <c r="H24" s="606"/>
      <c r="I24" s="606"/>
      <c r="J24" s="606"/>
      <c r="K24" s="606"/>
      <c r="L24" s="606"/>
      <c r="M24" s="606"/>
      <c r="N24" s="606"/>
      <c r="O24" s="606"/>
      <c r="P24" s="606"/>
      <c r="Q24" s="607"/>
      <c r="R24" s="608">
        <v>733</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252184554</v>
      </c>
      <c r="CS24" s="664"/>
      <c r="CT24" s="664"/>
      <c r="CU24" s="664"/>
      <c r="CV24" s="664"/>
      <c r="CW24" s="664"/>
      <c r="CX24" s="664"/>
      <c r="CY24" s="689"/>
      <c r="CZ24" s="690">
        <v>55.6</v>
      </c>
      <c r="DA24" s="672"/>
      <c r="DB24" s="672"/>
      <c r="DC24" s="692"/>
      <c r="DD24" s="688">
        <v>176330582</v>
      </c>
      <c r="DE24" s="664"/>
      <c r="DF24" s="664"/>
      <c r="DG24" s="664"/>
      <c r="DH24" s="664"/>
      <c r="DI24" s="664"/>
      <c r="DJ24" s="664"/>
      <c r="DK24" s="689"/>
      <c r="DL24" s="688">
        <v>159687219</v>
      </c>
      <c r="DM24" s="664"/>
      <c r="DN24" s="664"/>
      <c r="DO24" s="664"/>
      <c r="DP24" s="664"/>
      <c r="DQ24" s="664"/>
      <c r="DR24" s="664"/>
      <c r="DS24" s="664"/>
      <c r="DT24" s="664"/>
      <c r="DU24" s="664"/>
      <c r="DV24" s="689"/>
      <c r="DW24" s="690">
        <v>63.5</v>
      </c>
      <c r="DX24" s="672"/>
      <c r="DY24" s="672"/>
      <c r="DZ24" s="672"/>
      <c r="EA24" s="672"/>
      <c r="EB24" s="672"/>
      <c r="EC24" s="691"/>
    </row>
    <row r="25" spans="2:133" ht="11.25" customHeight="1" x14ac:dyDescent="0.25">
      <c r="B25" s="605" t="s">
        <v>280</v>
      </c>
      <c r="C25" s="606"/>
      <c r="D25" s="606"/>
      <c r="E25" s="606"/>
      <c r="F25" s="606"/>
      <c r="G25" s="606"/>
      <c r="H25" s="606"/>
      <c r="I25" s="606"/>
      <c r="J25" s="606"/>
      <c r="K25" s="606"/>
      <c r="L25" s="606"/>
      <c r="M25" s="606"/>
      <c r="N25" s="606"/>
      <c r="O25" s="606"/>
      <c r="P25" s="606"/>
      <c r="Q25" s="607"/>
      <c r="R25" s="608">
        <v>259220005</v>
      </c>
      <c r="S25" s="609"/>
      <c r="T25" s="609"/>
      <c r="U25" s="609"/>
      <c r="V25" s="609"/>
      <c r="W25" s="609"/>
      <c r="X25" s="609"/>
      <c r="Y25" s="610"/>
      <c r="Z25" s="646">
        <v>55.6</v>
      </c>
      <c r="AA25" s="646"/>
      <c r="AB25" s="646"/>
      <c r="AC25" s="646"/>
      <c r="AD25" s="647">
        <v>245124857</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97716631</v>
      </c>
      <c r="CS25" s="621"/>
      <c r="CT25" s="621"/>
      <c r="CU25" s="621"/>
      <c r="CV25" s="621"/>
      <c r="CW25" s="621"/>
      <c r="CX25" s="621"/>
      <c r="CY25" s="622"/>
      <c r="CZ25" s="611">
        <v>21.5</v>
      </c>
      <c r="DA25" s="623"/>
      <c r="DB25" s="623"/>
      <c r="DC25" s="624"/>
      <c r="DD25" s="614">
        <v>85400042</v>
      </c>
      <c r="DE25" s="621"/>
      <c r="DF25" s="621"/>
      <c r="DG25" s="621"/>
      <c r="DH25" s="621"/>
      <c r="DI25" s="621"/>
      <c r="DJ25" s="621"/>
      <c r="DK25" s="622"/>
      <c r="DL25" s="614">
        <v>80390686</v>
      </c>
      <c r="DM25" s="621"/>
      <c r="DN25" s="621"/>
      <c r="DO25" s="621"/>
      <c r="DP25" s="621"/>
      <c r="DQ25" s="621"/>
      <c r="DR25" s="621"/>
      <c r="DS25" s="621"/>
      <c r="DT25" s="621"/>
      <c r="DU25" s="621"/>
      <c r="DV25" s="622"/>
      <c r="DW25" s="611">
        <v>32</v>
      </c>
      <c r="DX25" s="623"/>
      <c r="DY25" s="623"/>
      <c r="DZ25" s="623"/>
      <c r="EA25" s="623"/>
      <c r="EB25" s="623"/>
      <c r="EC25" s="635"/>
    </row>
    <row r="26" spans="2:133" ht="11.25" customHeight="1" x14ac:dyDescent="0.25">
      <c r="B26" s="605" t="s">
        <v>283</v>
      </c>
      <c r="C26" s="606"/>
      <c r="D26" s="606"/>
      <c r="E26" s="606"/>
      <c r="F26" s="606"/>
      <c r="G26" s="606"/>
      <c r="H26" s="606"/>
      <c r="I26" s="606"/>
      <c r="J26" s="606"/>
      <c r="K26" s="606"/>
      <c r="L26" s="606"/>
      <c r="M26" s="606"/>
      <c r="N26" s="606"/>
      <c r="O26" s="606"/>
      <c r="P26" s="606"/>
      <c r="Q26" s="607"/>
      <c r="R26" s="608">
        <v>181138</v>
      </c>
      <c r="S26" s="609"/>
      <c r="T26" s="609"/>
      <c r="U26" s="609"/>
      <c r="V26" s="609"/>
      <c r="W26" s="609"/>
      <c r="X26" s="609"/>
      <c r="Y26" s="610"/>
      <c r="Z26" s="646">
        <v>0</v>
      </c>
      <c r="AA26" s="646"/>
      <c r="AB26" s="646"/>
      <c r="AC26" s="646"/>
      <c r="AD26" s="647">
        <v>181138</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66377554</v>
      </c>
      <c r="CS26" s="609"/>
      <c r="CT26" s="609"/>
      <c r="CU26" s="609"/>
      <c r="CV26" s="609"/>
      <c r="CW26" s="609"/>
      <c r="CX26" s="609"/>
      <c r="CY26" s="610"/>
      <c r="CZ26" s="611">
        <v>14.6</v>
      </c>
      <c r="DA26" s="623"/>
      <c r="DB26" s="623"/>
      <c r="DC26" s="624"/>
      <c r="DD26" s="614">
        <v>55148560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5">
      <c r="B27" s="605" t="s">
        <v>286</v>
      </c>
      <c r="C27" s="606"/>
      <c r="D27" s="606"/>
      <c r="E27" s="606"/>
      <c r="F27" s="606"/>
      <c r="G27" s="606"/>
      <c r="H27" s="606"/>
      <c r="I27" s="606"/>
      <c r="J27" s="606"/>
      <c r="K27" s="606"/>
      <c r="L27" s="606"/>
      <c r="M27" s="606"/>
      <c r="N27" s="606"/>
      <c r="O27" s="606"/>
      <c r="P27" s="606"/>
      <c r="Q27" s="607"/>
      <c r="R27" s="608">
        <v>717701</v>
      </c>
      <c r="S27" s="609"/>
      <c r="T27" s="609"/>
      <c r="U27" s="609"/>
      <c r="V27" s="609"/>
      <c r="W27" s="609"/>
      <c r="X27" s="609"/>
      <c r="Y27" s="610"/>
      <c r="Z27" s="646">
        <v>0.2</v>
      </c>
      <c r="AA27" s="646"/>
      <c r="AB27" s="646"/>
      <c r="AC27" s="646"/>
      <c r="AD27" s="647">
        <v>547</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133999625</v>
      </c>
      <c r="BH27" s="609"/>
      <c r="BI27" s="609"/>
      <c r="BJ27" s="609"/>
      <c r="BK27" s="609"/>
      <c r="BL27" s="609"/>
      <c r="BM27" s="609"/>
      <c r="BN27" s="610"/>
      <c r="BO27" s="646">
        <v>100</v>
      </c>
      <c r="BP27" s="646"/>
      <c r="BQ27" s="646"/>
      <c r="BR27" s="646"/>
      <c r="BS27" s="647">
        <v>2148578</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105902434</v>
      </c>
      <c r="CS27" s="621"/>
      <c r="CT27" s="621"/>
      <c r="CU27" s="621"/>
      <c r="CV27" s="621"/>
      <c r="CW27" s="621"/>
      <c r="CX27" s="621"/>
      <c r="CY27" s="622"/>
      <c r="CZ27" s="611">
        <v>23.3</v>
      </c>
      <c r="DA27" s="623"/>
      <c r="DB27" s="623"/>
      <c r="DC27" s="624"/>
      <c r="DD27" s="614">
        <v>43077790</v>
      </c>
      <c r="DE27" s="621"/>
      <c r="DF27" s="621"/>
      <c r="DG27" s="621"/>
      <c r="DH27" s="621"/>
      <c r="DI27" s="621"/>
      <c r="DJ27" s="621"/>
      <c r="DK27" s="622"/>
      <c r="DL27" s="614">
        <v>31443783</v>
      </c>
      <c r="DM27" s="621"/>
      <c r="DN27" s="621"/>
      <c r="DO27" s="621"/>
      <c r="DP27" s="621"/>
      <c r="DQ27" s="621"/>
      <c r="DR27" s="621"/>
      <c r="DS27" s="621"/>
      <c r="DT27" s="621"/>
      <c r="DU27" s="621"/>
      <c r="DV27" s="622"/>
      <c r="DW27" s="611">
        <v>12.5</v>
      </c>
      <c r="DX27" s="623"/>
      <c r="DY27" s="623"/>
      <c r="DZ27" s="623"/>
      <c r="EA27" s="623"/>
      <c r="EB27" s="623"/>
      <c r="EC27" s="635"/>
    </row>
    <row r="28" spans="2:133" ht="11.25" customHeight="1" x14ac:dyDescent="0.25">
      <c r="B28" s="605" t="s">
        <v>289</v>
      </c>
      <c r="C28" s="606"/>
      <c r="D28" s="606"/>
      <c r="E28" s="606"/>
      <c r="F28" s="606"/>
      <c r="G28" s="606"/>
      <c r="H28" s="606"/>
      <c r="I28" s="606"/>
      <c r="J28" s="606"/>
      <c r="K28" s="606"/>
      <c r="L28" s="606"/>
      <c r="M28" s="606"/>
      <c r="N28" s="606"/>
      <c r="O28" s="606"/>
      <c r="P28" s="606"/>
      <c r="Q28" s="607"/>
      <c r="R28" s="608">
        <v>4903337</v>
      </c>
      <c r="S28" s="609"/>
      <c r="T28" s="609"/>
      <c r="U28" s="609"/>
      <c r="V28" s="609"/>
      <c r="W28" s="609"/>
      <c r="X28" s="609"/>
      <c r="Y28" s="610"/>
      <c r="Z28" s="646">
        <v>1.1000000000000001</v>
      </c>
      <c r="AA28" s="646"/>
      <c r="AB28" s="646"/>
      <c r="AC28" s="646"/>
      <c r="AD28" s="647">
        <v>676933</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48565489</v>
      </c>
      <c r="CS28" s="609"/>
      <c r="CT28" s="609"/>
      <c r="CU28" s="609"/>
      <c r="CV28" s="609"/>
      <c r="CW28" s="609"/>
      <c r="CX28" s="609"/>
      <c r="CY28" s="610"/>
      <c r="CZ28" s="611">
        <v>10.7</v>
      </c>
      <c r="DA28" s="623"/>
      <c r="DB28" s="623"/>
      <c r="DC28" s="624"/>
      <c r="DD28" s="614">
        <v>47852750</v>
      </c>
      <c r="DE28" s="609"/>
      <c r="DF28" s="609"/>
      <c r="DG28" s="609"/>
      <c r="DH28" s="609"/>
      <c r="DI28" s="609"/>
      <c r="DJ28" s="609"/>
      <c r="DK28" s="610"/>
      <c r="DL28" s="614">
        <v>47852750</v>
      </c>
      <c r="DM28" s="609"/>
      <c r="DN28" s="609"/>
      <c r="DO28" s="609"/>
      <c r="DP28" s="609"/>
      <c r="DQ28" s="609"/>
      <c r="DR28" s="609"/>
      <c r="DS28" s="609"/>
      <c r="DT28" s="609"/>
      <c r="DU28" s="609"/>
      <c r="DV28" s="610"/>
      <c r="DW28" s="611">
        <v>19</v>
      </c>
      <c r="DX28" s="623"/>
      <c r="DY28" s="623"/>
      <c r="DZ28" s="623"/>
      <c r="EA28" s="623"/>
      <c r="EB28" s="623"/>
      <c r="EC28" s="635"/>
    </row>
    <row r="29" spans="2:133" ht="11.25" customHeight="1" x14ac:dyDescent="0.25">
      <c r="B29" s="605" t="s">
        <v>291</v>
      </c>
      <c r="C29" s="606"/>
      <c r="D29" s="606"/>
      <c r="E29" s="606"/>
      <c r="F29" s="606"/>
      <c r="G29" s="606"/>
      <c r="H29" s="606"/>
      <c r="I29" s="606"/>
      <c r="J29" s="606"/>
      <c r="K29" s="606"/>
      <c r="L29" s="606"/>
      <c r="M29" s="606"/>
      <c r="N29" s="606"/>
      <c r="O29" s="606"/>
      <c r="P29" s="606"/>
      <c r="Q29" s="607"/>
      <c r="R29" s="608">
        <v>2551552</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48565489</v>
      </c>
      <c r="CS29" s="621"/>
      <c r="CT29" s="621"/>
      <c r="CU29" s="621"/>
      <c r="CV29" s="621"/>
      <c r="CW29" s="621"/>
      <c r="CX29" s="621"/>
      <c r="CY29" s="622"/>
      <c r="CZ29" s="611">
        <v>10.7</v>
      </c>
      <c r="DA29" s="623"/>
      <c r="DB29" s="623"/>
      <c r="DC29" s="624"/>
      <c r="DD29" s="614">
        <v>47852750</v>
      </c>
      <c r="DE29" s="621"/>
      <c r="DF29" s="621"/>
      <c r="DG29" s="621"/>
      <c r="DH29" s="621"/>
      <c r="DI29" s="621"/>
      <c r="DJ29" s="621"/>
      <c r="DK29" s="622"/>
      <c r="DL29" s="614">
        <v>47852750</v>
      </c>
      <c r="DM29" s="621"/>
      <c r="DN29" s="621"/>
      <c r="DO29" s="621"/>
      <c r="DP29" s="621"/>
      <c r="DQ29" s="621"/>
      <c r="DR29" s="621"/>
      <c r="DS29" s="621"/>
      <c r="DT29" s="621"/>
      <c r="DU29" s="621"/>
      <c r="DV29" s="622"/>
      <c r="DW29" s="611">
        <v>19</v>
      </c>
      <c r="DX29" s="623"/>
      <c r="DY29" s="623"/>
      <c r="DZ29" s="623"/>
      <c r="EA29" s="623"/>
      <c r="EB29" s="623"/>
      <c r="EC29" s="635"/>
    </row>
    <row r="30" spans="2:133" ht="11.25" customHeight="1" x14ac:dyDescent="0.25">
      <c r="B30" s="605" t="s">
        <v>293</v>
      </c>
      <c r="C30" s="606"/>
      <c r="D30" s="606"/>
      <c r="E30" s="606"/>
      <c r="F30" s="606"/>
      <c r="G30" s="606"/>
      <c r="H30" s="606"/>
      <c r="I30" s="606"/>
      <c r="J30" s="606"/>
      <c r="K30" s="606"/>
      <c r="L30" s="606"/>
      <c r="M30" s="606"/>
      <c r="N30" s="606"/>
      <c r="O30" s="606"/>
      <c r="P30" s="606"/>
      <c r="Q30" s="607"/>
      <c r="R30" s="608">
        <v>90360933</v>
      </c>
      <c r="S30" s="609"/>
      <c r="T30" s="609"/>
      <c r="U30" s="609"/>
      <c r="V30" s="609"/>
      <c r="W30" s="609"/>
      <c r="X30" s="609"/>
      <c r="Y30" s="610"/>
      <c r="Z30" s="646">
        <v>19.399999999999999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46239803</v>
      </c>
      <c r="CS30" s="609"/>
      <c r="CT30" s="609"/>
      <c r="CU30" s="609"/>
      <c r="CV30" s="609"/>
      <c r="CW30" s="609"/>
      <c r="CX30" s="609"/>
      <c r="CY30" s="610"/>
      <c r="CZ30" s="611">
        <v>10.199999999999999</v>
      </c>
      <c r="DA30" s="623"/>
      <c r="DB30" s="623"/>
      <c r="DC30" s="624"/>
      <c r="DD30" s="614">
        <v>45527064</v>
      </c>
      <c r="DE30" s="609"/>
      <c r="DF30" s="609"/>
      <c r="DG30" s="609"/>
      <c r="DH30" s="609"/>
      <c r="DI30" s="609"/>
      <c r="DJ30" s="609"/>
      <c r="DK30" s="610"/>
      <c r="DL30" s="614">
        <v>45527064</v>
      </c>
      <c r="DM30" s="609"/>
      <c r="DN30" s="609"/>
      <c r="DO30" s="609"/>
      <c r="DP30" s="609"/>
      <c r="DQ30" s="609"/>
      <c r="DR30" s="609"/>
      <c r="DS30" s="609"/>
      <c r="DT30" s="609"/>
      <c r="DU30" s="609"/>
      <c r="DV30" s="610"/>
      <c r="DW30" s="611">
        <v>18.100000000000001</v>
      </c>
      <c r="DX30" s="623"/>
      <c r="DY30" s="623"/>
      <c r="DZ30" s="623"/>
      <c r="EA30" s="623"/>
      <c r="EB30" s="623"/>
      <c r="EC30" s="635"/>
    </row>
    <row r="31" spans="2:133" ht="11.25" customHeight="1" x14ac:dyDescent="0.25">
      <c r="B31" s="675" t="s">
        <v>297</v>
      </c>
      <c r="C31" s="676"/>
      <c r="D31" s="676"/>
      <c r="E31" s="676"/>
      <c r="F31" s="676"/>
      <c r="G31" s="676"/>
      <c r="H31" s="676"/>
      <c r="I31" s="676"/>
      <c r="J31" s="676"/>
      <c r="K31" s="676"/>
      <c r="L31" s="676"/>
      <c r="M31" s="676"/>
      <c r="N31" s="676"/>
      <c r="O31" s="676"/>
      <c r="P31" s="676"/>
      <c r="Q31" s="677"/>
      <c r="R31" s="608">
        <v>7811</v>
      </c>
      <c r="S31" s="609"/>
      <c r="T31" s="609"/>
      <c r="U31" s="609"/>
      <c r="V31" s="609"/>
      <c r="W31" s="609"/>
      <c r="X31" s="609"/>
      <c r="Y31" s="610"/>
      <c r="Z31" s="646">
        <v>0</v>
      </c>
      <c r="AA31" s="646"/>
      <c r="AB31" s="646"/>
      <c r="AC31" s="646"/>
      <c r="AD31" s="647">
        <v>7811</v>
      </c>
      <c r="AE31" s="647"/>
      <c r="AF31" s="647"/>
      <c r="AG31" s="647"/>
      <c r="AH31" s="647"/>
      <c r="AI31" s="647"/>
      <c r="AJ31" s="647"/>
      <c r="AK31" s="647"/>
      <c r="AL31" s="611">
        <v>0</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97.5</v>
      </c>
      <c r="BN31" s="671"/>
      <c r="BO31" s="671"/>
      <c r="BP31" s="671"/>
      <c r="BQ31" s="673"/>
      <c r="BR31" s="670">
        <v>99.2</v>
      </c>
      <c r="BS31" s="671"/>
      <c r="BT31" s="671"/>
      <c r="BU31" s="671"/>
      <c r="BV31" s="671"/>
      <c r="BW31" s="671"/>
      <c r="BX31" s="672">
        <v>97.5</v>
      </c>
      <c r="BY31" s="671"/>
      <c r="BZ31" s="671"/>
      <c r="CA31" s="671"/>
      <c r="CB31" s="673"/>
      <c r="CD31" s="629"/>
      <c r="CE31" s="630"/>
      <c r="CF31" s="605" t="s">
        <v>300</v>
      </c>
      <c r="CG31" s="606"/>
      <c r="CH31" s="606"/>
      <c r="CI31" s="606"/>
      <c r="CJ31" s="606"/>
      <c r="CK31" s="606"/>
      <c r="CL31" s="606"/>
      <c r="CM31" s="606"/>
      <c r="CN31" s="606"/>
      <c r="CO31" s="606"/>
      <c r="CP31" s="606"/>
      <c r="CQ31" s="607"/>
      <c r="CR31" s="608">
        <v>2325686</v>
      </c>
      <c r="CS31" s="621"/>
      <c r="CT31" s="621"/>
      <c r="CU31" s="621"/>
      <c r="CV31" s="621"/>
      <c r="CW31" s="621"/>
      <c r="CX31" s="621"/>
      <c r="CY31" s="622"/>
      <c r="CZ31" s="611">
        <v>0.5</v>
      </c>
      <c r="DA31" s="623"/>
      <c r="DB31" s="623"/>
      <c r="DC31" s="624"/>
      <c r="DD31" s="614">
        <v>2325686</v>
      </c>
      <c r="DE31" s="621"/>
      <c r="DF31" s="621"/>
      <c r="DG31" s="621"/>
      <c r="DH31" s="621"/>
      <c r="DI31" s="621"/>
      <c r="DJ31" s="621"/>
      <c r="DK31" s="622"/>
      <c r="DL31" s="614">
        <v>2325686</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25">
      <c r="B32" s="605" t="s">
        <v>301</v>
      </c>
      <c r="C32" s="606"/>
      <c r="D32" s="606"/>
      <c r="E32" s="606"/>
      <c r="F32" s="606"/>
      <c r="G32" s="606"/>
      <c r="H32" s="606"/>
      <c r="I32" s="606"/>
      <c r="J32" s="606"/>
      <c r="K32" s="606"/>
      <c r="L32" s="606"/>
      <c r="M32" s="606"/>
      <c r="N32" s="606"/>
      <c r="O32" s="606"/>
      <c r="P32" s="606"/>
      <c r="Q32" s="607"/>
      <c r="R32" s="608">
        <v>29298820</v>
      </c>
      <c r="S32" s="609"/>
      <c r="T32" s="609"/>
      <c r="U32" s="609"/>
      <c r="V32" s="609"/>
      <c r="W32" s="609"/>
      <c r="X32" s="609"/>
      <c r="Y32" s="610"/>
      <c r="Z32" s="646">
        <v>6.3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99.4</v>
      </c>
      <c r="BH32" s="621"/>
      <c r="BI32" s="621"/>
      <c r="BJ32" s="621"/>
      <c r="BK32" s="621"/>
      <c r="BL32" s="621"/>
      <c r="BM32" s="612">
        <v>97.7</v>
      </c>
      <c r="BN32" s="621"/>
      <c r="BO32" s="621"/>
      <c r="BP32" s="621"/>
      <c r="BQ32" s="644"/>
      <c r="BR32" s="674">
        <v>99.1</v>
      </c>
      <c r="BS32" s="621"/>
      <c r="BT32" s="621"/>
      <c r="BU32" s="621"/>
      <c r="BV32" s="621"/>
      <c r="BW32" s="621"/>
      <c r="BX32" s="612">
        <v>97.6</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5">
      <c r="B33" s="605" t="s">
        <v>305</v>
      </c>
      <c r="C33" s="606"/>
      <c r="D33" s="606"/>
      <c r="E33" s="606"/>
      <c r="F33" s="606"/>
      <c r="G33" s="606"/>
      <c r="H33" s="606"/>
      <c r="I33" s="606"/>
      <c r="J33" s="606"/>
      <c r="K33" s="606"/>
      <c r="L33" s="606"/>
      <c r="M33" s="606"/>
      <c r="N33" s="606"/>
      <c r="O33" s="606"/>
      <c r="P33" s="606"/>
      <c r="Q33" s="607"/>
      <c r="R33" s="608">
        <v>1060277</v>
      </c>
      <c r="S33" s="609"/>
      <c r="T33" s="609"/>
      <c r="U33" s="609"/>
      <c r="V33" s="609"/>
      <c r="W33" s="609"/>
      <c r="X33" s="609"/>
      <c r="Y33" s="610"/>
      <c r="Z33" s="646">
        <v>0.2</v>
      </c>
      <c r="AA33" s="646"/>
      <c r="AB33" s="646"/>
      <c r="AC33" s="646"/>
      <c r="AD33" s="647">
        <v>218399</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99.1</v>
      </c>
      <c r="BH33" s="593"/>
      <c r="BI33" s="593"/>
      <c r="BJ33" s="593"/>
      <c r="BK33" s="593"/>
      <c r="BL33" s="593"/>
      <c r="BM33" s="639">
        <v>96.9</v>
      </c>
      <c r="BN33" s="593"/>
      <c r="BO33" s="593"/>
      <c r="BP33" s="593"/>
      <c r="BQ33" s="656"/>
      <c r="BR33" s="669">
        <v>99.1</v>
      </c>
      <c r="BS33" s="593"/>
      <c r="BT33" s="593"/>
      <c r="BU33" s="593"/>
      <c r="BV33" s="593"/>
      <c r="BW33" s="593"/>
      <c r="BX33" s="639">
        <v>97</v>
      </c>
      <c r="BY33" s="593"/>
      <c r="BZ33" s="593"/>
      <c r="CA33" s="593"/>
      <c r="CB33" s="656"/>
      <c r="CD33" s="605" t="s">
        <v>307</v>
      </c>
      <c r="CE33" s="606"/>
      <c r="CF33" s="606"/>
      <c r="CG33" s="606"/>
      <c r="CH33" s="606"/>
      <c r="CI33" s="606"/>
      <c r="CJ33" s="606"/>
      <c r="CK33" s="606"/>
      <c r="CL33" s="606"/>
      <c r="CM33" s="606"/>
      <c r="CN33" s="606"/>
      <c r="CO33" s="606"/>
      <c r="CP33" s="606"/>
      <c r="CQ33" s="607"/>
      <c r="CR33" s="608">
        <v>143015069</v>
      </c>
      <c r="CS33" s="621"/>
      <c r="CT33" s="621"/>
      <c r="CU33" s="621"/>
      <c r="CV33" s="621"/>
      <c r="CW33" s="621"/>
      <c r="CX33" s="621"/>
      <c r="CY33" s="622"/>
      <c r="CZ33" s="611">
        <v>31.5</v>
      </c>
      <c r="DA33" s="623"/>
      <c r="DB33" s="623"/>
      <c r="DC33" s="624"/>
      <c r="DD33" s="614">
        <v>105539979</v>
      </c>
      <c r="DE33" s="621"/>
      <c r="DF33" s="621"/>
      <c r="DG33" s="621"/>
      <c r="DH33" s="621"/>
      <c r="DI33" s="621"/>
      <c r="DJ33" s="621"/>
      <c r="DK33" s="622"/>
      <c r="DL33" s="614">
        <v>79095819</v>
      </c>
      <c r="DM33" s="621"/>
      <c r="DN33" s="621"/>
      <c r="DO33" s="621"/>
      <c r="DP33" s="621"/>
      <c r="DQ33" s="621"/>
      <c r="DR33" s="621"/>
      <c r="DS33" s="621"/>
      <c r="DT33" s="621"/>
      <c r="DU33" s="621"/>
      <c r="DV33" s="622"/>
      <c r="DW33" s="611">
        <v>31.4</v>
      </c>
      <c r="DX33" s="623"/>
      <c r="DY33" s="623"/>
      <c r="DZ33" s="623"/>
      <c r="EA33" s="623"/>
      <c r="EB33" s="623"/>
      <c r="EC33" s="635"/>
    </row>
    <row r="34" spans="2:133" ht="11.25" customHeight="1" x14ac:dyDescent="0.25">
      <c r="B34" s="605" t="s">
        <v>308</v>
      </c>
      <c r="C34" s="606"/>
      <c r="D34" s="606"/>
      <c r="E34" s="606"/>
      <c r="F34" s="606"/>
      <c r="G34" s="606"/>
      <c r="H34" s="606"/>
      <c r="I34" s="606"/>
      <c r="J34" s="606"/>
      <c r="K34" s="606"/>
      <c r="L34" s="606"/>
      <c r="M34" s="606"/>
      <c r="N34" s="606"/>
      <c r="O34" s="606"/>
      <c r="P34" s="606"/>
      <c r="Q34" s="607"/>
      <c r="R34" s="608">
        <v>1864861</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52734777</v>
      </c>
      <c r="CS34" s="609"/>
      <c r="CT34" s="609"/>
      <c r="CU34" s="609"/>
      <c r="CV34" s="609"/>
      <c r="CW34" s="609"/>
      <c r="CX34" s="609"/>
      <c r="CY34" s="610"/>
      <c r="CZ34" s="611">
        <v>11.6</v>
      </c>
      <c r="DA34" s="623"/>
      <c r="DB34" s="623"/>
      <c r="DC34" s="624"/>
      <c r="DD34" s="614">
        <v>38472432</v>
      </c>
      <c r="DE34" s="609"/>
      <c r="DF34" s="609"/>
      <c r="DG34" s="609"/>
      <c r="DH34" s="609"/>
      <c r="DI34" s="609"/>
      <c r="DJ34" s="609"/>
      <c r="DK34" s="610"/>
      <c r="DL34" s="614">
        <v>28270809</v>
      </c>
      <c r="DM34" s="609"/>
      <c r="DN34" s="609"/>
      <c r="DO34" s="609"/>
      <c r="DP34" s="609"/>
      <c r="DQ34" s="609"/>
      <c r="DR34" s="609"/>
      <c r="DS34" s="609"/>
      <c r="DT34" s="609"/>
      <c r="DU34" s="609"/>
      <c r="DV34" s="610"/>
      <c r="DW34" s="611">
        <v>11.2</v>
      </c>
      <c r="DX34" s="623"/>
      <c r="DY34" s="623"/>
      <c r="DZ34" s="623"/>
      <c r="EA34" s="623"/>
      <c r="EB34" s="623"/>
      <c r="EC34" s="635"/>
    </row>
    <row r="35" spans="2:133" ht="11.25" customHeight="1" x14ac:dyDescent="0.25">
      <c r="B35" s="605" t="s">
        <v>310</v>
      </c>
      <c r="C35" s="606"/>
      <c r="D35" s="606"/>
      <c r="E35" s="606"/>
      <c r="F35" s="606"/>
      <c r="G35" s="606"/>
      <c r="H35" s="606"/>
      <c r="I35" s="606"/>
      <c r="J35" s="606"/>
      <c r="K35" s="606"/>
      <c r="L35" s="606"/>
      <c r="M35" s="606"/>
      <c r="N35" s="606"/>
      <c r="O35" s="606"/>
      <c r="P35" s="606"/>
      <c r="Q35" s="607"/>
      <c r="R35" s="608">
        <v>5378675</v>
      </c>
      <c r="S35" s="609"/>
      <c r="T35" s="609"/>
      <c r="U35" s="609"/>
      <c r="V35" s="609"/>
      <c r="W35" s="609"/>
      <c r="X35" s="609"/>
      <c r="Y35" s="610"/>
      <c r="Z35" s="646">
        <v>1.2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8527281</v>
      </c>
      <c r="CS35" s="621"/>
      <c r="CT35" s="621"/>
      <c r="CU35" s="621"/>
      <c r="CV35" s="621"/>
      <c r="CW35" s="621"/>
      <c r="CX35" s="621"/>
      <c r="CY35" s="622"/>
      <c r="CZ35" s="611">
        <v>1.9</v>
      </c>
      <c r="DA35" s="623"/>
      <c r="DB35" s="623"/>
      <c r="DC35" s="624"/>
      <c r="DD35" s="614">
        <v>7120104</v>
      </c>
      <c r="DE35" s="621"/>
      <c r="DF35" s="621"/>
      <c r="DG35" s="621"/>
      <c r="DH35" s="621"/>
      <c r="DI35" s="621"/>
      <c r="DJ35" s="621"/>
      <c r="DK35" s="622"/>
      <c r="DL35" s="614">
        <v>5605574</v>
      </c>
      <c r="DM35" s="621"/>
      <c r="DN35" s="621"/>
      <c r="DO35" s="621"/>
      <c r="DP35" s="621"/>
      <c r="DQ35" s="621"/>
      <c r="DR35" s="621"/>
      <c r="DS35" s="621"/>
      <c r="DT35" s="621"/>
      <c r="DU35" s="621"/>
      <c r="DV35" s="622"/>
      <c r="DW35" s="611">
        <v>2.2000000000000002</v>
      </c>
      <c r="DX35" s="623"/>
      <c r="DY35" s="623"/>
      <c r="DZ35" s="623"/>
      <c r="EA35" s="623"/>
      <c r="EB35" s="623"/>
      <c r="EC35" s="635"/>
    </row>
    <row r="36" spans="2:133" ht="11.25" customHeight="1" x14ac:dyDescent="0.25">
      <c r="B36" s="605" t="s">
        <v>314</v>
      </c>
      <c r="C36" s="606"/>
      <c r="D36" s="606"/>
      <c r="E36" s="606"/>
      <c r="F36" s="606"/>
      <c r="G36" s="606"/>
      <c r="H36" s="606"/>
      <c r="I36" s="606"/>
      <c r="J36" s="606"/>
      <c r="K36" s="606"/>
      <c r="L36" s="606"/>
      <c r="M36" s="606"/>
      <c r="N36" s="606"/>
      <c r="O36" s="606"/>
      <c r="P36" s="606"/>
      <c r="Q36" s="607"/>
      <c r="R36" s="608">
        <v>14020362</v>
      </c>
      <c r="S36" s="609"/>
      <c r="T36" s="609"/>
      <c r="U36" s="609"/>
      <c r="V36" s="609"/>
      <c r="W36" s="609"/>
      <c r="X36" s="609"/>
      <c r="Y36" s="610"/>
      <c r="Z36" s="646">
        <v>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48167277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429531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34232340</v>
      </c>
      <c r="CS36" s="609"/>
      <c r="CT36" s="609"/>
      <c r="CU36" s="609"/>
      <c r="CV36" s="609"/>
      <c r="CW36" s="609"/>
      <c r="CX36" s="609"/>
      <c r="CY36" s="610"/>
      <c r="CZ36" s="611">
        <v>7.5</v>
      </c>
      <c r="DA36" s="623"/>
      <c r="DB36" s="623"/>
      <c r="DC36" s="624"/>
      <c r="DD36" s="614">
        <v>29267957</v>
      </c>
      <c r="DE36" s="609"/>
      <c r="DF36" s="609"/>
      <c r="DG36" s="609"/>
      <c r="DH36" s="609"/>
      <c r="DI36" s="609"/>
      <c r="DJ36" s="609"/>
      <c r="DK36" s="610"/>
      <c r="DL36" s="614">
        <v>21737425</v>
      </c>
      <c r="DM36" s="609"/>
      <c r="DN36" s="609"/>
      <c r="DO36" s="609"/>
      <c r="DP36" s="609"/>
      <c r="DQ36" s="609"/>
      <c r="DR36" s="609"/>
      <c r="DS36" s="609"/>
      <c r="DT36" s="609"/>
      <c r="DU36" s="609"/>
      <c r="DV36" s="610"/>
      <c r="DW36" s="611">
        <v>8.6</v>
      </c>
      <c r="DX36" s="623"/>
      <c r="DY36" s="623"/>
      <c r="DZ36" s="623"/>
      <c r="EA36" s="623"/>
      <c r="EB36" s="623"/>
      <c r="EC36" s="635"/>
    </row>
    <row r="37" spans="2:133" ht="11.25" customHeight="1" x14ac:dyDescent="0.25">
      <c r="B37" s="605" t="s">
        <v>318</v>
      </c>
      <c r="C37" s="606"/>
      <c r="D37" s="606"/>
      <c r="E37" s="606"/>
      <c r="F37" s="606"/>
      <c r="G37" s="606"/>
      <c r="H37" s="606"/>
      <c r="I37" s="606"/>
      <c r="J37" s="606"/>
      <c r="K37" s="606"/>
      <c r="L37" s="606"/>
      <c r="M37" s="606"/>
      <c r="N37" s="606"/>
      <c r="O37" s="606"/>
      <c r="P37" s="606"/>
      <c r="Q37" s="607"/>
      <c r="R37" s="608">
        <v>17120777</v>
      </c>
      <c r="S37" s="609"/>
      <c r="T37" s="609"/>
      <c r="U37" s="609"/>
      <c r="V37" s="609"/>
      <c r="W37" s="609"/>
      <c r="X37" s="609"/>
      <c r="Y37" s="610"/>
      <c r="Z37" s="646">
        <v>3.7</v>
      </c>
      <c r="AA37" s="646"/>
      <c r="AB37" s="646"/>
      <c r="AC37" s="646"/>
      <c r="AD37" s="647">
        <v>3795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14343763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-401124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1119867</v>
      </c>
      <c r="CS37" s="621"/>
      <c r="CT37" s="621"/>
      <c r="CU37" s="621"/>
      <c r="CV37" s="621"/>
      <c r="CW37" s="621"/>
      <c r="CX37" s="621"/>
      <c r="CY37" s="622"/>
      <c r="CZ37" s="611">
        <v>0.2</v>
      </c>
      <c r="DA37" s="623"/>
      <c r="DB37" s="623"/>
      <c r="DC37" s="624"/>
      <c r="DD37" s="614">
        <v>874413</v>
      </c>
      <c r="DE37" s="621"/>
      <c r="DF37" s="621"/>
      <c r="DG37" s="621"/>
      <c r="DH37" s="621"/>
      <c r="DI37" s="621"/>
      <c r="DJ37" s="621"/>
      <c r="DK37" s="622"/>
      <c r="DL37" s="614">
        <v>744308</v>
      </c>
      <c r="DM37" s="621"/>
      <c r="DN37" s="621"/>
      <c r="DO37" s="621"/>
      <c r="DP37" s="621"/>
      <c r="DQ37" s="621"/>
      <c r="DR37" s="621"/>
      <c r="DS37" s="621"/>
      <c r="DT37" s="621"/>
      <c r="DU37" s="621"/>
      <c r="DV37" s="622"/>
      <c r="DW37" s="611">
        <v>0.3</v>
      </c>
      <c r="DX37" s="623"/>
      <c r="DY37" s="623"/>
      <c r="DZ37" s="623"/>
      <c r="EA37" s="623"/>
      <c r="EB37" s="623"/>
      <c r="EC37" s="635"/>
    </row>
    <row r="38" spans="2:133" ht="11.25" customHeight="1" x14ac:dyDescent="0.25">
      <c r="B38" s="605" t="s">
        <v>322</v>
      </c>
      <c r="C38" s="606"/>
      <c r="D38" s="606"/>
      <c r="E38" s="606"/>
      <c r="F38" s="606"/>
      <c r="G38" s="606"/>
      <c r="H38" s="606"/>
      <c r="I38" s="606"/>
      <c r="J38" s="606"/>
      <c r="K38" s="606"/>
      <c r="L38" s="606"/>
      <c r="M38" s="606"/>
      <c r="N38" s="606"/>
      <c r="O38" s="606"/>
      <c r="P38" s="606"/>
      <c r="Q38" s="607"/>
      <c r="R38" s="608">
        <v>39135300</v>
      </c>
      <c r="S38" s="609"/>
      <c r="T38" s="609"/>
      <c r="U38" s="609"/>
      <c r="V38" s="609"/>
      <c r="W38" s="609"/>
      <c r="X38" s="609"/>
      <c r="Y38" s="610"/>
      <c r="Z38" s="646">
        <v>8.4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3478331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89973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29787818</v>
      </c>
      <c r="CS38" s="609"/>
      <c r="CT38" s="609"/>
      <c r="CU38" s="609"/>
      <c r="CV38" s="609"/>
      <c r="CW38" s="609"/>
      <c r="CX38" s="609"/>
      <c r="CY38" s="610"/>
      <c r="CZ38" s="611">
        <v>6.6</v>
      </c>
      <c r="DA38" s="623"/>
      <c r="DB38" s="623"/>
      <c r="DC38" s="624"/>
      <c r="DD38" s="614">
        <v>24894170</v>
      </c>
      <c r="DE38" s="609"/>
      <c r="DF38" s="609"/>
      <c r="DG38" s="609"/>
      <c r="DH38" s="609"/>
      <c r="DI38" s="609"/>
      <c r="DJ38" s="609"/>
      <c r="DK38" s="610"/>
      <c r="DL38" s="614">
        <v>23482011</v>
      </c>
      <c r="DM38" s="609"/>
      <c r="DN38" s="609"/>
      <c r="DO38" s="609"/>
      <c r="DP38" s="609"/>
      <c r="DQ38" s="609"/>
      <c r="DR38" s="609"/>
      <c r="DS38" s="609"/>
      <c r="DT38" s="609"/>
      <c r="DU38" s="609"/>
      <c r="DV38" s="610"/>
      <c r="DW38" s="611">
        <v>9.3000000000000007</v>
      </c>
      <c r="DX38" s="623"/>
      <c r="DY38" s="623"/>
      <c r="DZ38" s="623"/>
      <c r="EA38" s="623"/>
      <c r="EB38" s="623"/>
      <c r="EC38" s="635"/>
    </row>
    <row r="39" spans="2:133" ht="11.25" customHeight="1" x14ac:dyDescent="0.2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557365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129613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5807675</v>
      </c>
      <c r="CS39" s="621"/>
      <c r="CT39" s="621"/>
      <c r="CU39" s="621"/>
      <c r="CV39" s="621"/>
      <c r="CW39" s="621"/>
      <c r="CX39" s="621"/>
      <c r="CY39" s="622"/>
      <c r="CZ39" s="611">
        <v>1.3</v>
      </c>
      <c r="DA39" s="623"/>
      <c r="DB39" s="623"/>
      <c r="DC39" s="624"/>
      <c r="DD39" s="614">
        <v>5783556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5">
      <c r="B40" s="605" t="s">
        <v>330</v>
      </c>
      <c r="C40" s="606"/>
      <c r="D40" s="606"/>
      <c r="E40" s="606"/>
      <c r="F40" s="606"/>
      <c r="G40" s="606"/>
      <c r="H40" s="606"/>
      <c r="I40" s="606"/>
      <c r="J40" s="606"/>
      <c r="K40" s="606"/>
      <c r="L40" s="606"/>
      <c r="M40" s="606"/>
      <c r="N40" s="606"/>
      <c r="O40" s="606"/>
      <c r="P40" s="606"/>
      <c r="Q40" s="607"/>
      <c r="R40" s="608">
        <v>5350700</v>
      </c>
      <c r="S40" s="609"/>
      <c r="T40" s="609"/>
      <c r="U40" s="609"/>
      <c r="V40" s="609"/>
      <c r="W40" s="609"/>
      <c r="X40" s="609"/>
      <c r="Y40" s="610"/>
      <c r="Z40" s="646">
        <v>1.1000000000000001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255324</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11925178</v>
      </c>
      <c r="CS40" s="609"/>
      <c r="CT40" s="609"/>
      <c r="CU40" s="609"/>
      <c r="CV40" s="609"/>
      <c r="CW40" s="609"/>
      <c r="CX40" s="609"/>
      <c r="CY40" s="610"/>
      <c r="CZ40" s="611">
        <v>2.6</v>
      </c>
      <c r="DA40" s="623"/>
      <c r="DB40" s="623"/>
      <c r="DC40" s="624"/>
      <c r="DD40" s="614">
        <v>1760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5">
      <c r="B41" s="589" t="s">
        <v>335</v>
      </c>
      <c r="C41" s="590"/>
      <c r="D41" s="590"/>
      <c r="E41" s="590"/>
      <c r="F41" s="590"/>
      <c r="G41" s="590"/>
      <c r="H41" s="590"/>
      <c r="I41" s="590"/>
      <c r="J41" s="590"/>
      <c r="K41" s="590"/>
      <c r="L41" s="590"/>
      <c r="M41" s="590"/>
      <c r="N41" s="590"/>
      <c r="O41" s="590"/>
      <c r="P41" s="590"/>
      <c r="Q41" s="591"/>
      <c r="R41" s="592">
        <v>465821549</v>
      </c>
      <c r="S41" s="633"/>
      <c r="T41" s="633"/>
      <c r="U41" s="633"/>
      <c r="V41" s="633"/>
      <c r="W41" s="633"/>
      <c r="X41" s="633"/>
      <c r="Y41" s="636"/>
      <c r="Z41" s="637">
        <v>100</v>
      </c>
      <c r="AA41" s="637"/>
      <c r="AB41" s="637"/>
      <c r="AC41" s="637"/>
      <c r="AD41" s="638">
        <v>246213480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5970723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339</v>
      </c>
      <c r="AR42" s="654"/>
      <c r="AS42" s="654"/>
      <c r="AT42" s="654"/>
      <c r="AU42" s="654"/>
      <c r="AV42" s="654"/>
      <c r="AW42" s="654"/>
      <c r="AX42" s="654"/>
      <c r="AY42" s="655"/>
      <c r="AZ42" s="592">
        <v>23561771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58734442</v>
      </c>
      <c r="CS42" s="621"/>
      <c r="CT42" s="621"/>
      <c r="CU42" s="621"/>
      <c r="CV42" s="621"/>
      <c r="CW42" s="621"/>
      <c r="CX42" s="621"/>
      <c r="CY42" s="622"/>
      <c r="CZ42" s="611">
        <v>12.9</v>
      </c>
      <c r="DA42" s="623"/>
      <c r="DB42" s="623"/>
      <c r="DC42" s="624"/>
      <c r="DD42" s="614">
        <v>7042024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342</v>
      </c>
      <c r="CD43" s="605" t="s">
        <v>343</v>
      </c>
      <c r="CE43" s="606"/>
      <c r="CF43" s="606"/>
      <c r="CG43" s="606"/>
      <c r="CH43" s="606"/>
      <c r="CI43" s="606"/>
      <c r="CJ43" s="606"/>
      <c r="CK43" s="606"/>
      <c r="CL43" s="606"/>
      <c r="CM43" s="606"/>
      <c r="CN43" s="606"/>
      <c r="CO43" s="606"/>
      <c r="CP43" s="606"/>
      <c r="CQ43" s="607"/>
      <c r="CR43" s="608">
        <v>936335</v>
      </c>
      <c r="CS43" s="621"/>
      <c r="CT43" s="621"/>
      <c r="CU43" s="621"/>
      <c r="CV43" s="621"/>
      <c r="CW43" s="621"/>
      <c r="CX43" s="621"/>
      <c r="CY43" s="622"/>
      <c r="CZ43" s="611">
        <v>0.2</v>
      </c>
      <c r="DA43" s="623"/>
      <c r="DB43" s="623"/>
      <c r="DC43" s="624"/>
      <c r="DD43" s="614">
        <v>917235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55406822</v>
      </c>
      <c r="CS44" s="609"/>
      <c r="CT44" s="609"/>
      <c r="CU44" s="609"/>
      <c r="CV44" s="609"/>
      <c r="CW44" s="609"/>
      <c r="CX44" s="609"/>
      <c r="CY44" s="610"/>
      <c r="CZ44" s="611">
        <v>12.2</v>
      </c>
      <c r="DA44" s="612"/>
      <c r="DB44" s="612"/>
      <c r="DC44" s="613"/>
      <c r="DD44" s="614">
        <v>6747380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28592433</v>
      </c>
      <c r="CS45" s="621"/>
      <c r="CT45" s="621"/>
      <c r="CU45" s="621"/>
      <c r="CV45" s="621"/>
      <c r="CW45" s="621"/>
      <c r="CX45" s="621"/>
      <c r="CY45" s="622"/>
      <c r="CZ45" s="611">
        <v>6.3</v>
      </c>
      <c r="DA45" s="623"/>
      <c r="DB45" s="623"/>
      <c r="DC45" s="624"/>
      <c r="DD45" s="614">
        <v>458545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348</v>
      </c>
      <c r="CG46" s="606"/>
      <c r="CH46" s="606"/>
      <c r="CI46" s="606"/>
      <c r="CJ46" s="606"/>
      <c r="CK46" s="606"/>
      <c r="CL46" s="606"/>
      <c r="CM46" s="606"/>
      <c r="CN46" s="606"/>
      <c r="CO46" s="606"/>
      <c r="CP46" s="606"/>
      <c r="CQ46" s="607"/>
      <c r="CR46" s="608">
        <v>24155845</v>
      </c>
      <c r="CS46" s="609"/>
      <c r="CT46" s="609"/>
      <c r="CU46" s="609"/>
      <c r="CV46" s="609"/>
      <c r="CW46" s="609"/>
      <c r="CX46" s="609"/>
      <c r="CY46" s="610"/>
      <c r="CZ46" s="611">
        <v>5.3</v>
      </c>
      <c r="DA46" s="612"/>
      <c r="DB46" s="612"/>
      <c r="DC46" s="613"/>
      <c r="DD46" s="614">
        <v>6253491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349</v>
      </c>
      <c r="CG47" s="606"/>
      <c r="CH47" s="606"/>
      <c r="CI47" s="606"/>
      <c r="CJ47" s="606"/>
      <c r="CK47" s="606"/>
      <c r="CL47" s="606"/>
      <c r="CM47" s="606"/>
      <c r="CN47" s="606"/>
      <c r="CO47" s="606"/>
      <c r="CP47" s="606"/>
      <c r="CQ47" s="607"/>
      <c r="CR47" s="608">
        <v>3327620</v>
      </c>
      <c r="CS47" s="621"/>
      <c r="CT47" s="621"/>
      <c r="CU47" s="621"/>
      <c r="CV47" s="621"/>
      <c r="CW47" s="621"/>
      <c r="CX47" s="621"/>
      <c r="CY47" s="622"/>
      <c r="CZ47" s="611">
        <v>0.7</v>
      </c>
      <c r="DA47" s="623"/>
      <c r="DB47" s="623"/>
      <c r="DC47" s="624"/>
      <c r="DD47" s="614">
        <v>294644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5" x14ac:dyDescent="0.2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351</v>
      </c>
      <c r="CE49" s="590"/>
      <c r="CF49" s="590"/>
      <c r="CG49" s="590"/>
      <c r="CH49" s="590"/>
      <c r="CI49" s="590"/>
      <c r="CJ49" s="590"/>
      <c r="CK49" s="590"/>
      <c r="CL49" s="590"/>
      <c r="CM49" s="590"/>
      <c r="CN49" s="590"/>
      <c r="CO49" s="590"/>
      <c r="CP49" s="590"/>
      <c r="CQ49" s="591"/>
      <c r="CR49" s="592">
        <v>453934065</v>
      </c>
      <c r="CS49" s="593"/>
      <c r="CT49" s="593"/>
      <c r="CU49" s="593"/>
      <c r="CV49" s="593"/>
      <c r="CW49" s="593"/>
      <c r="CX49" s="593"/>
      <c r="CY49" s="594"/>
      <c r="CZ49" s="595">
        <v>100</v>
      </c>
      <c r="DA49" s="596"/>
      <c r="DB49" s="596"/>
      <c r="DC49" s="597"/>
      <c r="DD49" s="598">
        <v>288912585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EfHGqEmjvn7VITjQcQZdkUAbRTRgISnPGWNp1LYvNgexjH82gYH1QkiPNACTeeaDzhQMGlnScwD1i7Z77Few==" saltValue="3ic5p4kEs68kez2mUpJ8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3">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5">
      <c r="A7" s="219">
        <v>1</v>
      </c>
      <c r="B7" s="1034" t="s">
        <v>536</v>
      </c>
      <c r="C7" s="1035"/>
      <c r="D7" s="1035"/>
      <c r="E7" s="1035"/>
      <c r="F7" s="1035"/>
      <c r="G7" s="1035"/>
      <c r="H7" s="1035"/>
      <c r="I7" s="1035"/>
      <c r="J7" s="1035"/>
      <c r="K7" s="1035"/>
      <c r="L7" s="1035"/>
      <c r="M7" s="1035"/>
      <c r="N7" s="1035"/>
      <c r="O7" s="1035"/>
      <c r="P7" s="1036"/>
      <c r="Q7" s="1089">
        <v>463544</v>
      </c>
      <c r="R7" s="1090"/>
      <c r="S7" s="1090"/>
      <c r="T7" s="1090"/>
      <c r="U7" s="1090"/>
      <c r="V7" s="1090">
        <v>452133</v>
      </c>
      <c r="W7" s="1090"/>
      <c r="X7" s="1090"/>
      <c r="Y7" s="1090"/>
      <c r="Z7" s="1090"/>
      <c r="AA7" s="1090">
        <f>Q7-V7</f>
        <v>11411</v>
      </c>
      <c r="AB7" s="1090"/>
      <c r="AC7" s="1090"/>
      <c r="AD7" s="1090"/>
      <c r="AE7" s="1091"/>
      <c r="AF7" s="1092">
        <v>6305</v>
      </c>
      <c r="AG7" s="1093"/>
      <c r="AH7" s="1093"/>
      <c r="AI7" s="1093"/>
      <c r="AJ7" s="1094"/>
      <c r="AK7" s="1095">
        <v>77</v>
      </c>
      <c r="AL7" s="1096"/>
      <c r="AM7" s="1096"/>
      <c r="AN7" s="1096"/>
      <c r="AO7" s="1096"/>
      <c r="AP7" s="1096">
        <v>645256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550</v>
      </c>
      <c r="BT7" s="1087"/>
      <c r="BU7" s="1087"/>
      <c r="BV7" s="1087"/>
      <c r="BW7" s="1087"/>
      <c r="BX7" s="1087"/>
      <c r="BY7" s="1087"/>
      <c r="BZ7" s="1087"/>
      <c r="CA7" s="1087"/>
      <c r="CB7" s="1087"/>
      <c r="CC7" s="1087"/>
      <c r="CD7" s="1087"/>
      <c r="CE7" s="1087"/>
      <c r="CF7" s="1087"/>
      <c r="CG7" s="1099"/>
      <c r="CH7" s="1083">
        <v>35</v>
      </c>
      <c r="CI7" s="1084"/>
      <c r="CJ7" s="1084"/>
      <c r="CK7" s="1084"/>
      <c r="CL7" s="1085"/>
      <c r="CM7" s="1083">
        <v>2421</v>
      </c>
      <c r="CN7" s="1084"/>
      <c r="CO7" s="1084"/>
      <c r="CP7" s="1084"/>
      <c r="CQ7" s="1085"/>
      <c r="CR7" s="1083">
        <v>30</v>
      </c>
      <c r="CS7" s="1084"/>
      <c r="CT7" s="1084"/>
      <c r="CU7" s="1084"/>
      <c r="CV7" s="1085"/>
      <c r="CW7" s="1083"/>
      <c r="CX7" s="1084"/>
      <c r="CY7" s="1084"/>
      <c r="CZ7" s="1084"/>
      <c r="DA7" s="1085"/>
      <c r="DB7" s="1083"/>
      <c r="DC7" s="1084"/>
      <c r="DD7" s="1084"/>
      <c r="DE7" s="1084"/>
      <c r="DF7" s="1085"/>
      <c r="DG7" s="1083">
        <v>4697</v>
      </c>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5">
      <c r="A8" s="221">
        <v>2</v>
      </c>
      <c r="B8" s="1017" t="s">
        <v>566</v>
      </c>
      <c r="C8" s="1018"/>
      <c r="D8" s="1018"/>
      <c r="E8" s="1018"/>
      <c r="F8" s="1018"/>
      <c r="G8" s="1018"/>
      <c r="H8" s="1018"/>
      <c r="I8" s="1018"/>
      <c r="J8" s="1018"/>
      <c r="K8" s="1018"/>
      <c r="L8" s="1018"/>
      <c r="M8" s="1018"/>
      <c r="N8" s="1018"/>
      <c r="O8" s="1018"/>
      <c r="P8" s="1019"/>
      <c r="Q8" s="1025">
        <v>80830</v>
      </c>
      <c r="R8" s="1026"/>
      <c r="S8" s="1026"/>
      <c r="T8" s="1026"/>
      <c r="U8" s="1026"/>
      <c r="V8" s="1026">
        <v>80530</v>
      </c>
      <c r="W8" s="1026"/>
      <c r="X8" s="1026"/>
      <c r="Y8" s="1026"/>
      <c r="Z8" s="1026"/>
      <c r="AA8" s="1026">
        <f>Q8-V8</f>
        <v>300</v>
      </c>
      <c r="AB8" s="1026"/>
      <c r="AC8" s="1026"/>
      <c r="AD8" s="1026"/>
      <c r="AE8" s="1027"/>
      <c r="AF8" s="1022">
        <v>0</v>
      </c>
      <c r="AG8" s="1023"/>
      <c r="AH8" s="1023"/>
      <c r="AI8" s="1023"/>
      <c r="AJ8" s="1024"/>
      <c r="AK8" s="1067">
        <v>49274</v>
      </c>
      <c r="AL8" s="1068"/>
      <c r="AM8" s="1068"/>
      <c r="AN8" s="1068"/>
      <c r="AO8" s="1068"/>
      <c r="AP8" s="1068">
        <v>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551</v>
      </c>
      <c r="BT8" s="980"/>
      <c r="BU8" s="980"/>
      <c r="BV8" s="980"/>
      <c r="BW8" s="980"/>
      <c r="BX8" s="980"/>
      <c r="BY8" s="980"/>
      <c r="BZ8" s="980"/>
      <c r="CA8" s="980"/>
      <c r="CB8" s="980"/>
      <c r="CC8" s="980"/>
      <c r="CD8" s="980"/>
      <c r="CE8" s="980"/>
      <c r="CF8" s="980"/>
      <c r="CG8" s="1001"/>
      <c r="CH8" s="976">
        <v>-3</v>
      </c>
      <c r="CI8" s="977"/>
      <c r="CJ8" s="977"/>
      <c r="CK8" s="977"/>
      <c r="CL8" s="978"/>
      <c r="CM8" s="976">
        <v>992</v>
      </c>
      <c r="CN8" s="977"/>
      <c r="CO8" s="977"/>
      <c r="CP8" s="977"/>
      <c r="CQ8" s="978"/>
      <c r="CR8" s="976">
        <v>1000</v>
      </c>
      <c r="CS8" s="977"/>
      <c r="CT8" s="977"/>
      <c r="CU8" s="977"/>
      <c r="CV8" s="978"/>
      <c r="CW8" s="976">
        <v>38</v>
      </c>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5">
      <c r="A9" s="221">
        <v>3</v>
      </c>
      <c r="B9" s="1017" t="s">
        <v>567</v>
      </c>
      <c r="C9" s="1018"/>
      <c r="D9" s="1018"/>
      <c r="E9" s="1018"/>
      <c r="F9" s="1018"/>
      <c r="G9" s="1018"/>
      <c r="H9" s="1018"/>
      <c r="I9" s="1018"/>
      <c r="J9" s="1018"/>
      <c r="K9" s="1018"/>
      <c r="L9" s="1018"/>
      <c r="M9" s="1018"/>
      <c r="N9" s="1018"/>
      <c r="O9" s="1018"/>
      <c r="P9" s="1019"/>
      <c r="Q9" s="1025">
        <v>1034</v>
      </c>
      <c r="R9" s="1026"/>
      <c r="S9" s="1026"/>
      <c r="T9" s="1026"/>
      <c r="U9" s="1026"/>
      <c r="V9" s="1026">
        <v>558</v>
      </c>
      <c r="W9" s="1026"/>
      <c r="X9" s="1026"/>
      <c r="Y9" s="1026"/>
      <c r="Z9" s="1026"/>
      <c r="AA9" s="1026">
        <f>Q9-V9</f>
        <v>476</v>
      </c>
      <c r="AB9" s="1026"/>
      <c r="AC9" s="1026"/>
      <c r="AD9" s="1026"/>
      <c r="AE9" s="1027"/>
      <c r="AF9" s="1022">
        <v>476</v>
      </c>
      <c r="AG9" s="1023"/>
      <c r="AH9" s="1023"/>
      <c r="AI9" s="1023"/>
      <c r="AJ9" s="1024"/>
      <c r="AK9" s="1067">
        <v>9</v>
      </c>
      <c r="AL9" s="1068"/>
      <c r="AM9" s="1068"/>
      <c r="AN9" s="1068"/>
      <c r="AO9" s="1068"/>
      <c r="AP9" s="1068">
        <v>2825</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560</v>
      </c>
      <c r="BT9" s="980"/>
      <c r="BU9" s="980"/>
      <c r="BV9" s="980"/>
      <c r="BW9" s="980"/>
      <c r="BX9" s="980"/>
      <c r="BY9" s="980"/>
      <c r="BZ9" s="980"/>
      <c r="CA9" s="980"/>
      <c r="CB9" s="980"/>
      <c r="CC9" s="980"/>
      <c r="CD9" s="980"/>
      <c r="CE9" s="980"/>
      <c r="CF9" s="980"/>
      <c r="CG9" s="1001"/>
      <c r="CH9" s="976">
        <v>-21</v>
      </c>
      <c r="CI9" s="977"/>
      <c r="CJ9" s="977"/>
      <c r="CK9" s="977"/>
      <c r="CL9" s="978"/>
      <c r="CM9" s="976">
        <v>1081</v>
      </c>
      <c r="CN9" s="977"/>
      <c r="CO9" s="977"/>
      <c r="CP9" s="977"/>
      <c r="CQ9" s="978"/>
      <c r="CR9" s="976">
        <v>1000</v>
      </c>
      <c r="CS9" s="977"/>
      <c r="CT9" s="977"/>
      <c r="CU9" s="977"/>
      <c r="CV9" s="978"/>
      <c r="CW9" s="976">
        <v>345</v>
      </c>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5">
      <c r="A10" s="221">
        <v>4</v>
      </c>
      <c r="B10" s="1017" t="s">
        <v>568</v>
      </c>
      <c r="C10" s="1018"/>
      <c r="D10" s="1018"/>
      <c r="E10" s="1018"/>
      <c r="F10" s="1018"/>
      <c r="G10" s="1018"/>
      <c r="H10" s="1018"/>
      <c r="I10" s="1018"/>
      <c r="J10" s="1018"/>
      <c r="K10" s="1018"/>
      <c r="L10" s="1018"/>
      <c r="M10" s="1018"/>
      <c r="N10" s="1018"/>
      <c r="O10" s="1018"/>
      <c r="P10" s="1019"/>
      <c r="Q10" s="1025">
        <v>761</v>
      </c>
      <c r="R10" s="1026"/>
      <c r="S10" s="1026"/>
      <c r="T10" s="1026"/>
      <c r="U10" s="1026"/>
      <c r="V10" s="1026">
        <v>761</v>
      </c>
      <c r="W10" s="1026"/>
      <c r="X10" s="1026"/>
      <c r="Y10" s="1026"/>
      <c r="Z10" s="1026"/>
      <c r="AA10" s="1026">
        <f>Q10-V10</f>
        <v>0</v>
      </c>
      <c r="AB10" s="1026"/>
      <c r="AC10" s="1026"/>
      <c r="AD10" s="1026"/>
      <c r="AE10" s="1027"/>
      <c r="AF10" s="1022">
        <v>0</v>
      </c>
      <c r="AG10" s="1023"/>
      <c r="AH10" s="1023"/>
      <c r="AI10" s="1023"/>
      <c r="AJ10" s="1024"/>
      <c r="AK10" s="1067">
        <v>0</v>
      </c>
      <c r="AL10" s="1068"/>
      <c r="AM10" s="1068"/>
      <c r="AN10" s="1068"/>
      <c r="AO10" s="1068"/>
      <c r="AP10" s="1068">
        <v>949</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561</v>
      </c>
      <c r="BT10" s="980"/>
      <c r="BU10" s="980"/>
      <c r="BV10" s="980"/>
      <c r="BW10" s="980"/>
      <c r="BX10" s="980"/>
      <c r="BY10" s="980"/>
      <c r="BZ10" s="980"/>
      <c r="CA10" s="980"/>
      <c r="CB10" s="980"/>
      <c r="CC10" s="980"/>
      <c r="CD10" s="980"/>
      <c r="CE10" s="980"/>
      <c r="CF10" s="980"/>
      <c r="CG10" s="1001"/>
      <c r="CH10" s="976">
        <v>3</v>
      </c>
      <c r="CI10" s="977"/>
      <c r="CJ10" s="977"/>
      <c r="CK10" s="977"/>
      <c r="CL10" s="978"/>
      <c r="CM10" s="976">
        <v>289</v>
      </c>
      <c r="CN10" s="977"/>
      <c r="CO10" s="977"/>
      <c r="CP10" s="977"/>
      <c r="CQ10" s="978"/>
      <c r="CR10" s="976">
        <v>100</v>
      </c>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552</v>
      </c>
      <c r="BT11" s="980"/>
      <c r="BU11" s="980"/>
      <c r="BV11" s="980"/>
      <c r="BW11" s="980"/>
      <c r="BX11" s="980"/>
      <c r="BY11" s="980"/>
      <c r="BZ11" s="980"/>
      <c r="CA11" s="980"/>
      <c r="CB11" s="980"/>
      <c r="CC11" s="980"/>
      <c r="CD11" s="980"/>
      <c r="CE11" s="980"/>
      <c r="CF11" s="980"/>
      <c r="CG11" s="1001"/>
      <c r="CH11" s="976">
        <v>35</v>
      </c>
      <c r="CI11" s="977"/>
      <c r="CJ11" s="977"/>
      <c r="CK11" s="977"/>
      <c r="CL11" s="978"/>
      <c r="CM11" s="976">
        <v>122</v>
      </c>
      <c r="CN11" s="977"/>
      <c r="CO11" s="977"/>
      <c r="CP11" s="977"/>
      <c r="CQ11" s="978"/>
      <c r="CR11" s="976">
        <v>10</v>
      </c>
      <c r="CS11" s="977"/>
      <c r="CT11" s="977"/>
      <c r="CU11" s="977"/>
      <c r="CV11" s="978"/>
      <c r="CW11" s="976">
        <v>25</v>
      </c>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562</v>
      </c>
      <c r="BT12" s="980"/>
      <c r="BU12" s="980"/>
      <c r="BV12" s="980"/>
      <c r="BW12" s="980"/>
      <c r="BX12" s="980"/>
      <c r="BY12" s="980"/>
      <c r="BZ12" s="980"/>
      <c r="CA12" s="980"/>
      <c r="CB12" s="980"/>
      <c r="CC12" s="980"/>
      <c r="CD12" s="980"/>
      <c r="CE12" s="980"/>
      <c r="CF12" s="980"/>
      <c r="CG12" s="1001"/>
      <c r="CH12" s="976">
        <v>-3</v>
      </c>
      <c r="CI12" s="977"/>
      <c r="CJ12" s="977"/>
      <c r="CK12" s="977"/>
      <c r="CL12" s="978"/>
      <c r="CM12" s="976">
        <v>479</v>
      </c>
      <c r="CN12" s="977"/>
      <c r="CO12" s="977"/>
      <c r="CP12" s="977"/>
      <c r="CQ12" s="978"/>
      <c r="CR12" s="976">
        <v>50</v>
      </c>
      <c r="CS12" s="977"/>
      <c r="CT12" s="977"/>
      <c r="CU12" s="977"/>
      <c r="CV12" s="978"/>
      <c r="CW12" s="976">
        <v>124</v>
      </c>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563</v>
      </c>
      <c r="BT13" s="980"/>
      <c r="BU13" s="980"/>
      <c r="BV13" s="980"/>
      <c r="BW13" s="980"/>
      <c r="BX13" s="980"/>
      <c r="BY13" s="980"/>
      <c r="BZ13" s="980"/>
      <c r="CA13" s="980"/>
      <c r="CB13" s="980"/>
      <c r="CC13" s="980"/>
      <c r="CD13" s="980"/>
      <c r="CE13" s="980"/>
      <c r="CF13" s="980"/>
      <c r="CG13" s="1001"/>
      <c r="CH13" s="976">
        <v>12</v>
      </c>
      <c r="CI13" s="977"/>
      <c r="CJ13" s="977"/>
      <c r="CK13" s="977"/>
      <c r="CL13" s="978"/>
      <c r="CM13" s="976">
        <v>571</v>
      </c>
      <c r="CN13" s="977"/>
      <c r="CO13" s="977"/>
      <c r="CP13" s="977"/>
      <c r="CQ13" s="978"/>
      <c r="CR13" s="976">
        <v>301</v>
      </c>
      <c r="CS13" s="977"/>
      <c r="CT13" s="977"/>
      <c r="CU13" s="977"/>
      <c r="CV13" s="978"/>
      <c r="CW13" s="976">
        <v>224</v>
      </c>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564</v>
      </c>
      <c r="BT14" s="980"/>
      <c r="BU14" s="980"/>
      <c r="BV14" s="980"/>
      <c r="BW14" s="980"/>
      <c r="BX14" s="980"/>
      <c r="BY14" s="980"/>
      <c r="BZ14" s="980"/>
      <c r="CA14" s="980"/>
      <c r="CB14" s="980"/>
      <c r="CC14" s="980"/>
      <c r="CD14" s="980"/>
      <c r="CE14" s="980"/>
      <c r="CF14" s="980"/>
      <c r="CG14" s="1001"/>
      <c r="CH14" s="976">
        <v>2</v>
      </c>
      <c r="CI14" s="977"/>
      <c r="CJ14" s="977"/>
      <c r="CK14" s="977"/>
      <c r="CL14" s="978"/>
      <c r="CM14" s="976">
        <v>257</v>
      </c>
      <c r="CN14" s="977"/>
      <c r="CO14" s="977"/>
      <c r="CP14" s="977"/>
      <c r="CQ14" s="978"/>
      <c r="CR14" s="976">
        <v>100</v>
      </c>
      <c r="CS14" s="977"/>
      <c r="CT14" s="977"/>
      <c r="CU14" s="977"/>
      <c r="CV14" s="978"/>
      <c r="CW14" s="976">
        <v>11</v>
      </c>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565</v>
      </c>
      <c r="BT15" s="980"/>
      <c r="BU15" s="980"/>
      <c r="BV15" s="980"/>
      <c r="BW15" s="980"/>
      <c r="BX15" s="980"/>
      <c r="BY15" s="980"/>
      <c r="BZ15" s="980"/>
      <c r="CA15" s="980"/>
      <c r="CB15" s="980"/>
      <c r="CC15" s="980"/>
      <c r="CD15" s="980"/>
      <c r="CE15" s="980"/>
      <c r="CF15" s="980"/>
      <c r="CG15" s="1001"/>
      <c r="CH15" s="976">
        <v>9</v>
      </c>
      <c r="CI15" s="977"/>
      <c r="CJ15" s="977"/>
      <c r="CK15" s="977"/>
      <c r="CL15" s="978"/>
      <c r="CM15" s="976">
        <v>89</v>
      </c>
      <c r="CN15" s="977"/>
      <c r="CO15" s="977"/>
      <c r="CP15" s="977"/>
      <c r="CQ15" s="978"/>
      <c r="CR15" s="976">
        <v>48</v>
      </c>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t="s">
        <v>553</v>
      </c>
      <c r="BT16" s="980"/>
      <c r="BU16" s="980"/>
      <c r="BV16" s="980"/>
      <c r="BW16" s="980"/>
      <c r="BX16" s="980"/>
      <c r="BY16" s="980"/>
      <c r="BZ16" s="980"/>
      <c r="CA16" s="980"/>
      <c r="CB16" s="980"/>
      <c r="CC16" s="980"/>
      <c r="CD16" s="980"/>
      <c r="CE16" s="980"/>
      <c r="CF16" s="980"/>
      <c r="CG16" s="1001"/>
      <c r="CH16" s="976">
        <v>-1</v>
      </c>
      <c r="CI16" s="977"/>
      <c r="CJ16" s="977"/>
      <c r="CK16" s="977"/>
      <c r="CL16" s="978"/>
      <c r="CM16" s="976">
        <v>490</v>
      </c>
      <c r="CN16" s="977"/>
      <c r="CO16" s="977"/>
      <c r="CP16" s="977"/>
      <c r="CQ16" s="978"/>
      <c r="CR16" s="976">
        <v>501</v>
      </c>
      <c r="CS16" s="977"/>
      <c r="CT16" s="977"/>
      <c r="CU16" s="977"/>
      <c r="CV16" s="978"/>
      <c r="CW16" s="976">
        <v>28</v>
      </c>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t="s">
        <v>554</v>
      </c>
      <c r="BT17" s="980"/>
      <c r="BU17" s="980"/>
      <c r="BV17" s="980"/>
      <c r="BW17" s="980"/>
      <c r="BX17" s="980"/>
      <c r="BY17" s="980"/>
      <c r="BZ17" s="980"/>
      <c r="CA17" s="980"/>
      <c r="CB17" s="980"/>
      <c r="CC17" s="980"/>
      <c r="CD17" s="980"/>
      <c r="CE17" s="980"/>
      <c r="CF17" s="980"/>
      <c r="CG17" s="1001"/>
      <c r="CH17" s="976">
        <v>-3</v>
      </c>
      <c r="CI17" s="977"/>
      <c r="CJ17" s="977"/>
      <c r="CK17" s="977"/>
      <c r="CL17" s="978"/>
      <c r="CM17" s="976">
        <v>28</v>
      </c>
      <c r="CN17" s="977"/>
      <c r="CO17" s="977"/>
      <c r="CP17" s="977"/>
      <c r="CQ17" s="978"/>
      <c r="CR17" s="976">
        <v>2</v>
      </c>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t="s">
        <v>555</v>
      </c>
      <c r="BT18" s="980"/>
      <c r="BU18" s="980"/>
      <c r="BV18" s="980"/>
      <c r="BW18" s="980"/>
      <c r="BX18" s="980"/>
      <c r="BY18" s="980"/>
      <c r="BZ18" s="980"/>
      <c r="CA18" s="980"/>
      <c r="CB18" s="980"/>
      <c r="CC18" s="980"/>
      <c r="CD18" s="980"/>
      <c r="CE18" s="980"/>
      <c r="CF18" s="980"/>
      <c r="CG18" s="1001"/>
      <c r="CH18" s="976">
        <v>-1</v>
      </c>
      <c r="CI18" s="977"/>
      <c r="CJ18" s="977"/>
      <c r="CK18" s="977"/>
      <c r="CL18" s="978"/>
      <c r="CM18" s="976">
        <v>19</v>
      </c>
      <c r="CN18" s="977"/>
      <c r="CO18" s="977"/>
      <c r="CP18" s="977"/>
      <c r="CQ18" s="978"/>
      <c r="CR18" s="976">
        <v>6</v>
      </c>
      <c r="CS18" s="977"/>
      <c r="CT18" s="977"/>
      <c r="CU18" s="977"/>
      <c r="CV18" s="978"/>
      <c r="CW18" s="976">
        <v>2</v>
      </c>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t="s">
        <v>556</v>
      </c>
      <c r="BT19" s="980"/>
      <c r="BU19" s="980"/>
      <c r="BV19" s="980"/>
      <c r="BW19" s="980"/>
      <c r="BX19" s="980"/>
      <c r="BY19" s="980"/>
      <c r="BZ19" s="980"/>
      <c r="CA19" s="980"/>
      <c r="CB19" s="980"/>
      <c r="CC19" s="980"/>
      <c r="CD19" s="980"/>
      <c r="CE19" s="980"/>
      <c r="CF19" s="980"/>
      <c r="CG19" s="1001"/>
      <c r="CH19" s="976">
        <v>97</v>
      </c>
      <c r="CI19" s="977"/>
      <c r="CJ19" s="977"/>
      <c r="CK19" s="977"/>
      <c r="CL19" s="978"/>
      <c r="CM19" s="976">
        <v>1394</v>
      </c>
      <c r="CN19" s="977"/>
      <c r="CO19" s="977"/>
      <c r="CP19" s="977"/>
      <c r="CQ19" s="978"/>
      <c r="CR19" s="976">
        <v>17</v>
      </c>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t="s">
        <v>557</v>
      </c>
      <c r="BT20" s="980"/>
      <c r="BU20" s="980"/>
      <c r="BV20" s="980"/>
      <c r="BW20" s="980"/>
      <c r="BX20" s="980"/>
      <c r="BY20" s="980"/>
      <c r="BZ20" s="980"/>
      <c r="CA20" s="980"/>
      <c r="CB20" s="980"/>
      <c r="CC20" s="980"/>
      <c r="CD20" s="980"/>
      <c r="CE20" s="980"/>
      <c r="CF20" s="980"/>
      <c r="CG20" s="1001"/>
      <c r="CH20" s="976">
        <v>-39</v>
      </c>
      <c r="CI20" s="977"/>
      <c r="CJ20" s="977"/>
      <c r="CK20" s="977"/>
      <c r="CL20" s="978"/>
      <c r="CM20" s="976">
        <v>-393</v>
      </c>
      <c r="CN20" s="977"/>
      <c r="CO20" s="977"/>
      <c r="CP20" s="977"/>
      <c r="CQ20" s="978"/>
      <c r="CR20" s="976">
        <v>53</v>
      </c>
      <c r="CS20" s="977"/>
      <c r="CT20" s="977"/>
      <c r="CU20" s="977"/>
      <c r="CV20" s="978"/>
      <c r="CW20" s="976"/>
      <c r="CX20" s="977"/>
      <c r="CY20" s="977"/>
      <c r="CZ20" s="977"/>
      <c r="DA20" s="978"/>
      <c r="DB20" s="976">
        <v>900</v>
      </c>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3">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t="s">
        <v>558</v>
      </c>
      <c r="BT21" s="980"/>
      <c r="BU21" s="980"/>
      <c r="BV21" s="980"/>
      <c r="BW21" s="980"/>
      <c r="BX21" s="980"/>
      <c r="BY21" s="980"/>
      <c r="BZ21" s="980"/>
      <c r="CA21" s="980"/>
      <c r="CB21" s="980"/>
      <c r="CC21" s="980"/>
      <c r="CD21" s="980"/>
      <c r="CE21" s="980"/>
      <c r="CF21" s="980"/>
      <c r="CG21" s="1001"/>
      <c r="CH21" s="976">
        <v>1</v>
      </c>
      <c r="CI21" s="977"/>
      <c r="CJ21" s="977"/>
      <c r="CK21" s="977"/>
      <c r="CL21" s="978"/>
      <c r="CM21" s="976">
        <v>45</v>
      </c>
      <c r="CN21" s="977"/>
      <c r="CO21" s="977"/>
      <c r="CP21" s="977"/>
      <c r="CQ21" s="978"/>
      <c r="CR21" s="976">
        <v>39</v>
      </c>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1">
        <v>16</v>
      </c>
      <c r="BR22" s="222"/>
      <c r="BS22" s="979" t="s">
        <v>559</v>
      </c>
      <c r="BT22" s="980"/>
      <c r="BU22" s="980"/>
      <c r="BV22" s="980"/>
      <c r="BW22" s="980"/>
      <c r="BX22" s="980"/>
      <c r="BY22" s="980"/>
      <c r="BZ22" s="980"/>
      <c r="CA22" s="980"/>
      <c r="CB22" s="980"/>
      <c r="CC22" s="980"/>
      <c r="CD22" s="980"/>
      <c r="CE22" s="980"/>
      <c r="CF22" s="980"/>
      <c r="CG22" s="1001"/>
      <c r="CH22" s="976">
        <v>8</v>
      </c>
      <c r="CI22" s="977"/>
      <c r="CJ22" s="977"/>
      <c r="CK22" s="977"/>
      <c r="CL22" s="978"/>
      <c r="CM22" s="976">
        <v>58</v>
      </c>
      <c r="CN22" s="977"/>
      <c r="CO22" s="977"/>
      <c r="CP22" s="977"/>
      <c r="CQ22" s="978"/>
      <c r="CR22" s="976">
        <v>17</v>
      </c>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3">
      <c r="A23" s="223" t="s">
        <v>375</v>
      </c>
      <c r="B23" s="924" t="s">
        <v>376</v>
      </c>
      <c r="C23" s="925"/>
      <c r="D23" s="925"/>
      <c r="E23" s="925"/>
      <c r="F23" s="925"/>
      <c r="G23" s="925"/>
      <c r="H23" s="925"/>
      <c r="I23" s="925"/>
      <c r="J23" s="925"/>
      <c r="K23" s="925"/>
      <c r="L23" s="925"/>
      <c r="M23" s="925"/>
      <c r="N23" s="925"/>
      <c r="O23" s="925"/>
      <c r="P23" s="935"/>
      <c r="Q23" s="1054">
        <f>Q7+Q8+Q9+Q10</f>
        <v>546169</v>
      </c>
      <c r="R23" s="1048"/>
      <c r="S23" s="1048"/>
      <c r="T23" s="1048"/>
      <c r="U23" s="1048"/>
      <c r="V23" s="1048">
        <f t="shared" ref="V23" si="0">V7+V8+V9+V10</f>
        <v>533982</v>
      </c>
      <c r="W23" s="1048"/>
      <c r="X23" s="1048"/>
      <c r="Y23" s="1048"/>
      <c r="Z23" s="1048"/>
      <c r="AA23" s="1048">
        <f t="shared" ref="AA23" si="1">AA7+AA8+AA9+AA10</f>
        <v>12187</v>
      </c>
      <c r="AB23" s="1048"/>
      <c r="AC23" s="1048"/>
      <c r="AD23" s="1048"/>
      <c r="AE23" s="1055"/>
      <c r="AF23" s="1056">
        <v>6782</v>
      </c>
      <c r="AG23" s="1048"/>
      <c r="AH23" s="1048"/>
      <c r="AI23" s="1048"/>
      <c r="AJ23" s="1057"/>
      <c r="AK23" s="1058"/>
      <c r="AL23" s="1059"/>
      <c r="AM23" s="1059"/>
      <c r="AN23" s="1059"/>
      <c r="AO23" s="1059"/>
      <c r="AP23" s="1048">
        <f t="shared" ref="AP23" si="2">AP7+AP8+AP9+AP10</f>
        <v>649030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3">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357</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5">
        <v>1</v>
      </c>
      <c r="B28" s="1034" t="s">
        <v>387</v>
      </c>
      <c r="C28" s="1035"/>
      <c r="D28" s="1035"/>
      <c r="E28" s="1035"/>
      <c r="F28" s="1035"/>
      <c r="G28" s="1035"/>
      <c r="H28" s="1035"/>
      <c r="I28" s="1035"/>
      <c r="J28" s="1035"/>
      <c r="K28" s="1035"/>
      <c r="L28" s="1035"/>
      <c r="M28" s="1035"/>
      <c r="N28" s="1035"/>
      <c r="O28" s="1035"/>
      <c r="P28" s="1036"/>
      <c r="Q28" s="1037">
        <v>69886</v>
      </c>
      <c r="R28" s="1038"/>
      <c r="S28" s="1038"/>
      <c r="T28" s="1038"/>
      <c r="U28" s="1038"/>
      <c r="V28" s="1038">
        <v>69456</v>
      </c>
      <c r="W28" s="1038"/>
      <c r="X28" s="1038"/>
      <c r="Y28" s="1038"/>
      <c r="Z28" s="1038"/>
      <c r="AA28" s="1038">
        <f>Q28-V28</f>
        <v>430</v>
      </c>
      <c r="AB28" s="1038"/>
      <c r="AC28" s="1038"/>
      <c r="AD28" s="1038"/>
      <c r="AE28" s="1039"/>
      <c r="AF28" s="1040">
        <v>430</v>
      </c>
      <c r="AG28" s="1038"/>
      <c r="AH28" s="1038"/>
      <c r="AI28" s="1038"/>
      <c r="AJ28" s="1041"/>
      <c r="AK28" s="1029">
        <v>5971</v>
      </c>
      <c r="AL28" s="1030"/>
      <c r="AM28" s="1030"/>
      <c r="AN28" s="1030"/>
      <c r="AO28" s="1030"/>
      <c r="AP28" s="1030">
        <v>0</v>
      </c>
      <c r="AQ28" s="1030"/>
      <c r="AR28" s="1030"/>
      <c r="AS28" s="1030"/>
      <c r="AT28" s="1030"/>
      <c r="AU28" s="1030">
        <v>0</v>
      </c>
      <c r="AV28" s="1030"/>
      <c r="AW28" s="1030"/>
      <c r="AX28" s="1030"/>
      <c r="AY28" s="1030"/>
      <c r="AZ28" s="1031" t="s">
        <v>569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5">
        <v>2</v>
      </c>
      <c r="B29" s="1017" t="s">
        <v>388</v>
      </c>
      <c r="C29" s="1018"/>
      <c r="D29" s="1018"/>
      <c r="E29" s="1018"/>
      <c r="F29" s="1018"/>
      <c r="G29" s="1018"/>
      <c r="H29" s="1018"/>
      <c r="I29" s="1018"/>
      <c r="J29" s="1018"/>
      <c r="K29" s="1018"/>
      <c r="L29" s="1018"/>
      <c r="M29" s="1018"/>
      <c r="N29" s="1018"/>
      <c r="O29" s="1018"/>
      <c r="P29" s="1019"/>
      <c r="Q29" s="1025">
        <v>86502</v>
      </c>
      <c r="R29" s="1026"/>
      <c r="S29" s="1026"/>
      <c r="T29" s="1026"/>
      <c r="U29" s="1026"/>
      <c r="V29" s="1026">
        <v>85833</v>
      </c>
      <c r="W29" s="1026"/>
      <c r="X29" s="1026"/>
      <c r="Y29" s="1026"/>
      <c r="Z29" s="1026"/>
      <c r="AA29" s="1026">
        <f t="shared" ref="AA29:AA35" si="3">Q29-V29</f>
        <v>669</v>
      </c>
      <c r="AB29" s="1026"/>
      <c r="AC29" s="1026"/>
      <c r="AD29" s="1026"/>
      <c r="AE29" s="1027"/>
      <c r="AF29" s="1022">
        <v>669</v>
      </c>
      <c r="AG29" s="1023"/>
      <c r="AH29" s="1023"/>
      <c r="AI29" s="1023"/>
      <c r="AJ29" s="1024"/>
      <c r="AK29" s="967">
        <v>12587</v>
      </c>
      <c r="AL29" s="958"/>
      <c r="AM29" s="958"/>
      <c r="AN29" s="958"/>
      <c r="AO29" s="958"/>
      <c r="AP29" s="958">
        <v>0</v>
      </c>
      <c r="AQ29" s="958"/>
      <c r="AR29" s="958"/>
      <c r="AS29" s="958"/>
      <c r="AT29" s="958"/>
      <c r="AU29" s="958">
        <v>0</v>
      </c>
      <c r="AV29" s="958"/>
      <c r="AW29" s="958"/>
      <c r="AX29" s="958"/>
      <c r="AY29" s="958"/>
      <c r="AZ29" s="1028" t="s">
        <v>569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5">
        <v>3</v>
      </c>
      <c r="B30" s="1017" t="s">
        <v>389</v>
      </c>
      <c r="C30" s="1018"/>
      <c r="D30" s="1018"/>
      <c r="E30" s="1018"/>
      <c r="F30" s="1018"/>
      <c r="G30" s="1018"/>
      <c r="H30" s="1018"/>
      <c r="I30" s="1018"/>
      <c r="J30" s="1018"/>
      <c r="K30" s="1018"/>
      <c r="L30" s="1018"/>
      <c r="M30" s="1018"/>
      <c r="N30" s="1018"/>
      <c r="O30" s="1018"/>
      <c r="P30" s="1019"/>
      <c r="Q30" s="1025">
        <v>11761</v>
      </c>
      <c r="R30" s="1026"/>
      <c r="S30" s="1026"/>
      <c r="T30" s="1026"/>
      <c r="U30" s="1026"/>
      <c r="V30" s="1026">
        <v>11740</v>
      </c>
      <c r="W30" s="1026"/>
      <c r="X30" s="1026"/>
      <c r="Y30" s="1026"/>
      <c r="Z30" s="1026"/>
      <c r="AA30" s="1026">
        <f t="shared" si="3"/>
        <v>21</v>
      </c>
      <c r="AB30" s="1026"/>
      <c r="AC30" s="1026"/>
      <c r="AD30" s="1026"/>
      <c r="AE30" s="1027"/>
      <c r="AF30" s="1022">
        <v>21</v>
      </c>
      <c r="AG30" s="1023"/>
      <c r="AH30" s="1023"/>
      <c r="AI30" s="1023"/>
      <c r="AJ30" s="1024"/>
      <c r="AK30" s="967">
        <v>10840</v>
      </c>
      <c r="AL30" s="958"/>
      <c r="AM30" s="958"/>
      <c r="AN30" s="958"/>
      <c r="AO30" s="958"/>
      <c r="AP30" s="958">
        <v>0</v>
      </c>
      <c r="AQ30" s="958"/>
      <c r="AR30" s="958"/>
      <c r="AS30" s="958"/>
      <c r="AT30" s="958"/>
      <c r="AU30" s="958">
        <v>0</v>
      </c>
      <c r="AV30" s="958"/>
      <c r="AW30" s="958"/>
      <c r="AX30" s="958"/>
      <c r="AY30" s="958"/>
      <c r="AZ30" s="1028" t="s">
        <v>569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5">
        <v>4</v>
      </c>
      <c r="B31" s="1017" t="s">
        <v>390</v>
      </c>
      <c r="C31" s="1018"/>
      <c r="D31" s="1018"/>
      <c r="E31" s="1018"/>
      <c r="F31" s="1018"/>
      <c r="G31" s="1018"/>
      <c r="H31" s="1018"/>
      <c r="I31" s="1018"/>
      <c r="J31" s="1018"/>
      <c r="K31" s="1018"/>
      <c r="L31" s="1018"/>
      <c r="M31" s="1018"/>
      <c r="N31" s="1018"/>
      <c r="O31" s="1018"/>
      <c r="P31" s="1019"/>
      <c r="Q31" s="1025">
        <v>11201</v>
      </c>
      <c r="R31" s="1026"/>
      <c r="S31" s="1026"/>
      <c r="T31" s="1026"/>
      <c r="U31" s="1026"/>
      <c r="V31" s="1026">
        <v>6352</v>
      </c>
      <c r="W31" s="1026"/>
      <c r="X31" s="1026"/>
      <c r="Y31" s="1026"/>
      <c r="Z31" s="1026"/>
      <c r="AA31" s="1026">
        <f t="shared" si="3"/>
        <v>4849</v>
      </c>
      <c r="AB31" s="1026"/>
      <c r="AC31" s="1026"/>
      <c r="AD31" s="1026"/>
      <c r="AE31" s="1027"/>
      <c r="AF31" s="1022">
        <v>4849</v>
      </c>
      <c r="AG31" s="1023"/>
      <c r="AH31" s="1023"/>
      <c r="AI31" s="1023"/>
      <c r="AJ31" s="1024"/>
      <c r="AK31" s="967">
        <v>557</v>
      </c>
      <c r="AL31" s="958"/>
      <c r="AM31" s="958"/>
      <c r="AN31" s="958"/>
      <c r="AO31" s="958"/>
      <c r="AP31" s="958">
        <v>52299</v>
      </c>
      <c r="AQ31" s="958"/>
      <c r="AR31" s="958"/>
      <c r="AS31" s="958"/>
      <c r="AT31" s="958"/>
      <c r="AU31" s="958">
        <v>784</v>
      </c>
      <c r="AV31" s="958"/>
      <c r="AW31" s="958"/>
      <c r="AX31" s="958"/>
      <c r="AY31" s="958"/>
      <c r="AZ31" s="1028" t="s">
        <v>569</v>
      </c>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5">
        <v>5</v>
      </c>
      <c r="B32" s="1017" t="s">
        <v>392</v>
      </c>
      <c r="C32" s="1018"/>
      <c r="D32" s="1018"/>
      <c r="E32" s="1018"/>
      <c r="F32" s="1018"/>
      <c r="G32" s="1018"/>
      <c r="H32" s="1018"/>
      <c r="I32" s="1018"/>
      <c r="J32" s="1018"/>
      <c r="K32" s="1018"/>
      <c r="L32" s="1018"/>
      <c r="M32" s="1018"/>
      <c r="N32" s="1018"/>
      <c r="O32" s="1018"/>
      <c r="P32" s="1019"/>
      <c r="Q32" s="1025">
        <v>9627</v>
      </c>
      <c r="R32" s="1026"/>
      <c r="S32" s="1026"/>
      <c r="T32" s="1026"/>
      <c r="U32" s="1026"/>
      <c r="V32" s="1026">
        <v>2994</v>
      </c>
      <c r="W32" s="1026"/>
      <c r="X32" s="1026"/>
      <c r="Y32" s="1026"/>
      <c r="Z32" s="1026"/>
      <c r="AA32" s="1026">
        <f t="shared" si="3"/>
        <v>6633</v>
      </c>
      <c r="AB32" s="1026"/>
      <c r="AC32" s="1026"/>
      <c r="AD32" s="1026"/>
      <c r="AE32" s="1027"/>
      <c r="AF32" s="1022">
        <v>6633</v>
      </c>
      <c r="AG32" s="1023"/>
      <c r="AH32" s="1023"/>
      <c r="AI32" s="1023"/>
      <c r="AJ32" s="1024"/>
      <c r="AK32" s="967">
        <v>3478</v>
      </c>
      <c r="AL32" s="958"/>
      <c r="AM32" s="958"/>
      <c r="AN32" s="958"/>
      <c r="AO32" s="958"/>
      <c r="AP32" s="958">
        <v>18429</v>
      </c>
      <c r="AQ32" s="958"/>
      <c r="AR32" s="958"/>
      <c r="AS32" s="958"/>
      <c r="AT32" s="958"/>
      <c r="AU32" s="958">
        <v>10504</v>
      </c>
      <c r="AV32" s="958"/>
      <c r="AW32" s="958"/>
      <c r="AX32" s="958"/>
      <c r="AY32" s="958"/>
      <c r="AZ32" s="1028" t="s">
        <v>569</v>
      </c>
      <c r="BA32" s="1028"/>
      <c r="BB32" s="1028"/>
      <c r="BC32" s="1028"/>
      <c r="BD32" s="1028"/>
      <c r="BE32" s="959" t="s">
        <v>391</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5">
        <v>6</v>
      </c>
      <c r="B33" s="1017" t="s">
        <v>393</v>
      </c>
      <c r="C33" s="1018"/>
      <c r="D33" s="1018"/>
      <c r="E33" s="1018"/>
      <c r="F33" s="1018"/>
      <c r="G33" s="1018"/>
      <c r="H33" s="1018"/>
      <c r="I33" s="1018"/>
      <c r="J33" s="1018"/>
      <c r="K33" s="1018"/>
      <c r="L33" s="1018"/>
      <c r="M33" s="1018"/>
      <c r="N33" s="1018"/>
      <c r="O33" s="1018"/>
      <c r="P33" s="1019"/>
      <c r="Q33" s="1025">
        <v>5185</v>
      </c>
      <c r="R33" s="1026"/>
      <c r="S33" s="1026"/>
      <c r="T33" s="1026"/>
      <c r="U33" s="1026"/>
      <c r="V33" s="1026">
        <v>3506</v>
      </c>
      <c r="W33" s="1026"/>
      <c r="X33" s="1026"/>
      <c r="Y33" s="1026"/>
      <c r="Z33" s="1026"/>
      <c r="AA33" s="1026">
        <f t="shared" si="3"/>
        <v>1679</v>
      </c>
      <c r="AB33" s="1026"/>
      <c r="AC33" s="1026"/>
      <c r="AD33" s="1026"/>
      <c r="AE33" s="1027"/>
      <c r="AF33" s="1022">
        <v>1679</v>
      </c>
      <c r="AG33" s="1023"/>
      <c r="AH33" s="1023"/>
      <c r="AI33" s="1023"/>
      <c r="AJ33" s="1024"/>
      <c r="AK33" s="967">
        <v>14344</v>
      </c>
      <c r="AL33" s="958"/>
      <c r="AM33" s="958"/>
      <c r="AN33" s="958"/>
      <c r="AO33" s="958"/>
      <c r="AP33" s="958">
        <v>285203</v>
      </c>
      <c r="AQ33" s="958"/>
      <c r="AR33" s="958"/>
      <c r="AS33" s="958"/>
      <c r="AT33" s="958"/>
      <c r="AU33" s="958">
        <v>158858</v>
      </c>
      <c r="AV33" s="958"/>
      <c r="AW33" s="958"/>
      <c r="AX33" s="958"/>
      <c r="AY33" s="958"/>
      <c r="AZ33" s="1028" t="s">
        <v>569</v>
      </c>
      <c r="BA33" s="1028"/>
      <c r="BB33" s="1028"/>
      <c r="BC33" s="1028"/>
      <c r="BD33" s="1028"/>
      <c r="BE33" s="959" t="s">
        <v>391</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5">
        <v>7</v>
      </c>
      <c r="B34" s="1017" t="s">
        <v>394</v>
      </c>
      <c r="C34" s="1018"/>
      <c r="D34" s="1018"/>
      <c r="E34" s="1018"/>
      <c r="F34" s="1018"/>
      <c r="G34" s="1018"/>
      <c r="H34" s="1018"/>
      <c r="I34" s="1018"/>
      <c r="J34" s="1018"/>
      <c r="K34" s="1018"/>
      <c r="L34" s="1018"/>
      <c r="M34" s="1018"/>
      <c r="N34" s="1018"/>
      <c r="O34" s="1018"/>
      <c r="P34" s="1019"/>
      <c r="Q34" s="1025">
        <v>1169</v>
      </c>
      <c r="R34" s="1026"/>
      <c r="S34" s="1026"/>
      <c r="T34" s="1026"/>
      <c r="U34" s="1026"/>
      <c r="V34" s="1026">
        <v>1152</v>
      </c>
      <c r="W34" s="1026"/>
      <c r="X34" s="1026"/>
      <c r="Y34" s="1026"/>
      <c r="Z34" s="1026"/>
      <c r="AA34" s="1026">
        <f t="shared" si="3"/>
        <v>17</v>
      </c>
      <c r="AB34" s="1026"/>
      <c r="AC34" s="1026"/>
      <c r="AD34" s="1026"/>
      <c r="AE34" s="1027"/>
      <c r="AF34" s="1022">
        <v>17</v>
      </c>
      <c r="AG34" s="1023"/>
      <c r="AH34" s="1023"/>
      <c r="AI34" s="1023"/>
      <c r="AJ34" s="1024"/>
      <c r="AK34" s="967">
        <v>255</v>
      </c>
      <c r="AL34" s="958"/>
      <c r="AM34" s="958"/>
      <c r="AN34" s="958"/>
      <c r="AO34" s="958"/>
      <c r="AP34" s="958">
        <v>1481</v>
      </c>
      <c r="AQ34" s="958"/>
      <c r="AR34" s="958"/>
      <c r="AS34" s="958"/>
      <c r="AT34" s="958"/>
      <c r="AU34" s="958">
        <v>819</v>
      </c>
      <c r="AV34" s="958"/>
      <c r="AW34" s="958"/>
      <c r="AX34" s="958"/>
      <c r="AY34" s="958"/>
      <c r="AZ34" s="1028" t="s">
        <v>569</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5">
        <v>8</v>
      </c>
      <c r="B35" s="1017" t="s">
        <v>396</v>
      </c>
      <c r="C35" s="1018"/>
      <c r="D35" s="1018"/>
      <c r="E35" s="1018"/>
      <c r="F35" s="1018"/>
      <c r="G35" s="1018"/>
      <c r="H35" s="1018"/>
      <c r="I35" s="1018"/>
      <c r="J35" s="1018"/>
      <c r="K35" s="1018"/>
      <c r="L35" s="1018"/>
      <c r="M35" s="1018"/>
      <c r="N35" s="1018"/>
      <c r="O35" s="1018"/>
      <c r="P35" s="1019"/>
      <c r="Q35" s="1025">
        <v>1227</v>
      </c>
      <c r="R35" s="1026"/>
      <c r="S35" s="1026"/>
      <c r="T35" s="1026"/>
      <c r="U35" s="1026"/>
      <c r="V35" s="1026">
        <v>1227</v>
      </c>
      <c r="W35" s="1026"/>
      <c r="X35" s="1026"/>
      <c r="Y35" s="1026"/>
      <c r="Z35" s="1026"/>
      <c r="AA35" s="1026">
        <f t="shared" si="3"/>
        <v>0</v>
      </c>
      <c r="AB35" s="1026"/>
      <c r="AC35" s="1026"/>
      <c r="AD35" s="1026"/>
      <c r="AE35" s="1027"/>
      <c r="AF35" s="1022">
        <v>0</v>
      </c>
      <c r="AG35" s="1023"/>
      <c r="AH35" s="1023"/>
      <c r="AI35" s="1023"/>
      <c r="AJ35" s="1024"/>
      <c r="AK35" s="967">
        <v>123</v>
      </c>
      <c r="AL35" s="958"/>
      <c r="AM35" s="958"/>
      <c r="AN35" s="958"/>
      <c r="AO35" s="958"/>
      <c r="AP35" s="958">
        <v>1897</v>
      </c>
      <c r="AQ35" s="958"/>
      <c r="AR35" s="958"/>
      <c r="AS35" s="958"/>
      <c r="AT35" s="958"/>
      <c r="AU35" s="958">
        <v>911</v>
      </c>
      <c r="AV35" s="958"/>
      <c r="AW35" s="958"/>
      <c r="AX35" s="958"/>
      <c r="AY35" s="958"/>
      <c r="AZ35" s="1028" t="s">
        <v>569</v>
      </c>
      <c r="BA35" s="1028"/>
      <c r="BB35" s="1028"/>
      <c r="BC35" s="1028"/>
      <c r="BD35" s="1028"/>
      <c r="BE35" s="959" t="s">
        <v>395</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3" t="s">
        <v>375</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f>SUM(AF28:AF62)</f>
        <v>14298</v>
      </c>
      <c r="AG63" s="946"/>
      <c r="AH63" s="946"/>
      <c r="AI63" s="946"/>
      <c r="AJ63" s="1009"/>
      <c r="AK63" s="1010"/>
      <c r="AL63" s="950"/>
      <c r="AM63" s="950"/>
      <c r="AN63" s="950"/>
      <c r="AO63" s="950"/>
      <c r="AP63" s="946">
        <f>SUM(AP28:AP62)</f>
        <v>359309</v>
      </c>
      <c r="AQ63" s="946"/>
      <c r="AR63" s="946"/>
      <c r="AS63" s="946"/>
      <c r="AT63" s="946"/>
      <c r="AU63" s="946">
        <f>SUM(AU28:AU62)</f>
        <v>171876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400</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9">
        <v>1</v>
      </c>
      <c r="B68" s="972" t="s">
        <v>570</v>
      </c>
      <c r="C68" s="973"/>
      <c r="D68" s="973"/>
      <c r="E68" s="973"/>
      <c r="F68" s="973"/>
      <c r="G68" s="973"/>
      <c r="H68" s="973"/>
      <c r="I68" s="973"/>
      <c r="J68" s="973"/>
      <c r="K68" s="973"/>
      <c r="L68" s="973"/>
      <c r="M68" s="973"/>
      <c r="N68" s="973"/>
      <c r="O68" s="973"/>
      <c r="P68" s="974"/>
      <c r="Q68" s="975">
        <v>943</v>
      </c>
      <c r="R68" s="969"/>
      <c r="S68" s="969"/>
      <c r="T68" s="969"/>
      <c r="U68" s="969"/>
      <c r="V68" s="969">
        <v>875</v>
      </c>
      <c r="W68" s="969"/>
      <c r="X68" s="969"/>
      <c r="Y68" s="969"/>
      <c r="Z68" s="969"/>
      <c r="AA68" s="969">
        <f>Q68-V68</f>
        <v>68</v>
      </c>
      <c r="AB68" s="969"/>
      <c r="AC68" s="969"/>
      <c r="AD68" s="969"/>
      <c r="AE68" s="969"/>
      <c r="AF68" s="969">
        <v>68</v>
      </c>
      <c r="AG68" s="969"/>
      <c r="AH68" s="969"/>
      <c r="AI68" s="969"/>
      <c r="AJ68" s="969"/>
      <c r="AK68" s="969">
        <v>0</v>
      </c>
      <c r="AL68" s="969"/>
      <c r="AM68" s="969"/>
      <c r="AN68" s="969"/>
      <c r="AO68" s="969"/>
      <c r="AP68" s="969">
        <v>0</v>
      </c>
      <c r="AQ68" s="969"/>
      <c r="AR68" s="969"/>
      <c r="AS68" s="969"/>
      <c r="AT68" s="969"/>
      <c r="AU68" s="969">
        <v>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1">
        <v>2</v>
      </c>
      <c r="B69" s="961" t="s">
        <v>571</v>
      </c>
      <c r="C69" s="962"/>
      <c r="D69" s="962"/>
      <c r="E69" s="962"/>
      <c r="F69" s="962"/>
      <c r="G69" s="962"/>
      <c r="H69" s="962"/>
      <c r="I69" s="962"/>
      <c r="J69" s="962"/>
      <c r="K69" s="962"/>
      <c r="L69" s="962"/>
      <c r="M69" s="962"/>
      <c r="N69" s="962"/>
      <c r="O69" s="962"/>
      <c r="P69" s="963"/>
      <c r="Q69" s="964">
        <v>202</v>
      </c>
      <c r="R69" s="958"/>
      <c r="S69" s="958"/>
      <c r="T69" s="958"/>
      <c r="U69" s="958"/>
      <c r="V69" s="958">
        <v>200</v>
      </c>
      <c r="W69" s="958"/>
      <c r="X69" s="958"/>
      <c r="Y69" s="958"/>
      <c r="Z69" s="958"/>
      <c r="AA69" s="958">
        <f t="shared" ref="AA69:AA78" si="4">Q69-V69</f>
        <v>2</v>
      </c>
      <c r="AB69" s="958"/>
      <c r="AC69" s="958"/>
      <c r="AD69" s="958"/>
      <c r="AE69" s="958"/>
      <c r="AF69" s="958">
        <v>2</v>
      </c>
      <c r="AG69" s="958"/>
      <c r="AH69" s="958"/>
      <c r="AI69" s="958"/>
      <c r="AJ69" s="958"/>
      <c r="AK69" s="958">
        <v>64</v>
      </c>
      <c r="AL69" s="958"/>
      <c r="AM69" s="958"/>
      <c r="AN69" s="958"/>
      <c r="AO69" s="958"/>
      <c r="AP69" s="958">
        <v>842</v>
      </c>
      <c r="AQ69" s="958"/>
      <c r="AR69" s="958"/>
      <c r="AS69" s="958"/>
      <c r="AT69" s="958"/>
      <c r="AU69" s="958">
        <v>0</v>
      </c>
      <c r="AV69" s="958"/>
      <c r="AW69" s="958"/>
      <c r="AX69" s="958"/>
      <c r="AY69" s="958"/>
      <c r="AZ69" s="959" t="s">
        <v>572</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1">
        <v>3</v>
      </c>
      <c r="B70" s="961" t="s">
        <v>573</v>
      </c>
      <c r="C70" s="962"/>
      <c r="D70" s="962"/>
      <c r="E70" s="962"/>
      <c r="F70" s="962"/>
      <c r="G70" s="962"/>
      <c r="H70" s="962"/>
      <c r="I70" s="962"/>
      <c r="J70" s="962"/>
      <c r="K70" s="962"/>
      <c r="L70" s="962"/>
      <c r="M70" s="962"/>
      <c r="N70" s="962"/>
      <c r="O70" s="962"/>
      <c r="P70" s="963"/>
      <c r="Q70" s="964">
        <v>1735</v>
      </c>
      <c r="R70" s="958"/>
      <c r="S70" s="958"/>
      <c r="T70" s="958"/>
      <c r="U70" s="958"/>
      <c r="V70" s="958">
        <v>1518</v>
      </c>
      <c r="W70" s="958"/>
      <c r="X70" s="958"/>
      <c r="Y70" s="958"/>
      <c r="Z70" s="958"/>
      <c r="AA70" s="958">
        <f t="shared" si="4"/>
        <v>217</v>
      </c>
      <c r="AB70" s="958"/>
      <c r="AC70" s="958"/>
      <c r="AD70" s="958"/>
      <c r="AE70" s="958"/>
      <c r="AF70" s="958">
        <v>217</v>
      </c>
      <c r="AG70" s="958"/>
      <c r="AH70" s="958"/>
      <c r="AI70" s="958"/>
      <c r="AJ70" s="958"/>
      <c r="AK70" s="958">
        <v>0</v>
      </c>
      <c r="AL70" s="958"/>
      <c r="AM70" s="958"/>
      <c r="AN70" s="958"/>
      <c r="AO70" s="958"/>
      <c r="AP70" s="958">
        <v>1672</v>
      </c>
      <c r="AQ70" s="958"/>
      <c r="AR70" s="958"/>
      <c r="AS70" s="958"/>
      <c r="AT70" s="958"/>
      <c r="AU70" s="958">
        <v>234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1">
        <v>4</v>
      </c>
      <c r="B71" s="961" t="s">
        <v>574</v>
      </c>
      <c r="C71" s="962"/>
      <c r="D71" s="962"/>
      <c r="E71" s="962"/>
      <c r="F71" s="962"/>
      <c r="G71" s="962"/>
      <c r="H71" s="962"/>
      <c r="I71" s="962"/>
      <c r="J71" s="962"/>
      <c r="K71" s="962"/>
      <c r="L71" s="962"/>
      <c r="M71" s="962"/>
      <c r="N71" s="962"/>
      <c r="O71" s="962"/>
      <c r="P71" s="963"/>
      <c r="Q71" s="964">
        <v>596</v>
      </c>
      <c r="R71" s="958"/>
      <c r="S71" s="958"/>
      <c r="T71" s="958"/>
      <c r="U71" s="958"/>
      <c r="V71" s="958">
        <v>562</v>
      </c>
      <c r="W71" s="958"/>
      <c r="X71" s="958"/>
      <c r="Y71" s="958"/>
      <c r="Z71" s="958"/>
      <c r="AA71" s="958">
        <f t="shared" si="4"/>
        <v>34</v>
      </c>
      <c r="AB71" s="958"/>
      <c r="AC71" s="958"/>
      <c r="AD71" s="958"/>
      <c r="AE71" s="958"/>
      <c r="AF71" s="958">
        <v>34</v>
      </c>
      <c r="AG71" s="958"/>
      <c r="AH71" s="958"/>
      <c r="AI71" s="958"/>
      <c r="AJ71" s="958"/>
      <c r="AK71" s="958">
        <v>0</v>
      </c>
      <c r="AL71" s="958"/>
      <c r="AM71" s="958"/>
      <c r="AN71" s="958"/>
      <c r="AO71" s="958"/>
      <c r="AP71" s="958">
        <v>35</v>
      </c>
      <c r="AQ71" s="958"/>
      <c r="AR71" s="958"/>
      <c r="AS71" s="958"/>
      <c r="AT71" s="958"/>
      <c r="AU71" s="958">
        <v>12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1">
        <v>5</v>
      </c>
      <c r="B72" s="961" t="s">
        <v>575</v>
      </c>
      <c r="C72" s="962"/>
      <c r="D72" s="962"/>
      <c r="E72" s="962"/>
      <c r="F72" s="962"/>
      <c r="G72" s="962"/>
      <c r="H72" s="962"/>
      <c r="I72" s="962"/>
      <c r="J72" s="962"/>
      <c r="K72" s="962"/>
      <c r="L72" s="962"/>
      <c r="M72" s="962"/>
      <c r="N72" s="962"/>
      <c r="O72" s="962"/>
      <c r="P72" s="963"/>
      <c r="Q72" s="964">
        <v>709</v>
      </c>
      <c r="R72" s="958"/>
      <c r="S72" s="958"/>
      <c r="T72" s="958"/>
      <c r="U72" s="958"/>
      <c r="V72" s="958">
        <v>653</v>
      </c>
      <c r="W72" s="958"/>
      <c r="X72" s="958"/>
      <c r="Y72" s="958"/>
      <c r="Z72" s="958"/>
      <c r="AA72" s="958">
        <f t="shared" si="4"/>
        <v>56</v>
      </c>
      <c r="AB72" s="958"/>
      <c r="AC72" s="958"/>
      <c r="AD72" s="958"/>
      <c r="AE72" s="958"/>
      <c r="AF72" s="958">
        <v>56</v>
      </c>
      <c r="AG72" s="958"/>
      <c r="AH72" s="958"/>
      <c r="AI72" s="958"/>
      <c r="AJ72" s="958"/>
      <c r="AK72" s="958">
        <v>0</v>
      </c>
      <c r="AL72" s="958"/>
      <c r="AM72" s="958"/>
      <c r="AN72" s="958"/>
      <c r="AO72" s="958"/>
      <c r="AP72" s="958">
        <v>120</v>
      </c>
      <c r="AQ72" s="958"/>
      <c r="AR72" s="958"/>
      <c r="AS72" s="958"/>
      <c r="AT72" s="958"/>
      <c r="AU72" s="958">
        <v>67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1">
        <v>6</v>
      </c>
      <c r="B73" s="961" t="s">
        <v>576</v>
      </c>
      <c r="C73" s="962"/>
      <c r="D73" s="962"/>
      <c r="E73" s="962"/>
      <c r="F73" s="962"/>
      <c r="G73" s="962"/>
      <c r="H73" s="962"/>
      <c r="I73" s="962"/>
      <c r="J73" s="962"/>
      <c r="K73" s="962"/>
      <c r="L73" s="962"/>
      <c r="M73" s="962"/>
      <c r="N73" s="962"/>
      <c r="O73" s="962"/>
      <c r="P73" s="963"/>
      <c r="Q73" s="964">
        <v>217</v>
      </c>
      <c r="R73" s="958"/>
      <c r="S73" s="958"/>
      <c r="T73" s="958"/>
      <c r="U73" s="958"/>
      <c r="V73" s="958">
        <v>215</v>
      </c>
      <c r="W73" s="958"/>
      <c r="X73" s="958"/>
      <c r="Y73" s="958"/>
      <c r="Z73" s="958"/>
      <c r="AA73" s="958">
        <f t="shared" si="4"/>
        <v>2</v>
      </c>
      <c r="AB73" s="958"/>
      <c r="AC73" s="958"/>
      <c r="AD73" s="958"/>
      <c r="AE73" s="958"/>
      <c r="AF73" s="958">
        <v>2</v>
      </c>
      <c r="AG73" s="958"/>
      <c r="AH73" s="958"/>
      <c r="AI73" s="958"/>
      <c r="AJ73" s="958"/>
      <c r="AK73" s="958">
        <v>0</v>
      </c>
      <c r="AL73" s="958"/>
      <c r="AM73" s="958"/>
      <c r="AN73" s="958"/>
      <c r="AO73" s="958"/>
      <c r="AP73" s="958">
        <v>70</v>
      </c>
      <c r="AQ73" s="958"/>
      <c r="AR73" s="958"/>
      <c r="AS73" s="958"/>
      <c r="AT73" s="958"/>
      <c r="AU73" s="958">
        <v>0</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1">
        <v>7</v>
      </c>
      <c r="B74" s="961" t="s">
        <v>577</v>
      </c>
      <c r="C74" s="962"/>
      <c r="D74" s="962"/>
      <c r="E74" s="962"/>
      <c r="F74" s="962"/>
      <c r="G74" s="962"/>
      <c r="H74" s="962"/>
      <c r="I74" s="962"/>
      <c r="J74" s="962"/>
      <c r="K74" s="962"/>
      <c r="L74" s="962"/>
      <c r="M74" s="962"/>
      <c r="N74" s="962"/>
      <c r="O74" s="962"/>
      <c r="P74" s="963"/>
      <c r="Q74" s="964">
        <v>699</v>
      </c>
      <c r="R74" s="958"/>
      <c r="S74" s="958"/>
      <c r="T74" s="958"/>
      <c r="U74" s="958"/>
      <c r="V74" s="958">
        <v>656</v>
      </c>
      <c r="W74" s="958"/>
      <c r="X74" s="958"/>
      <c r="Y74" s="958"/>
      <c r="Z74" s="958"/>
      <c r="AA74" s="958">
        <f t="shared" si="4"/>
        <v>43</v>
      </c>
      <c r="AB74" s="958"/>
      <c r="AC74" s="958"/>
      <c r="AD74" s="958"/>
      <c r="AE74" s="958"/>
      <c r="AF74" s="958">
        <v>43</v>
      </c>
      <c r="AG74" s="958"/>
      <c r="AH74" s="958"/>
      <c r="AI74" s="958"/>
      <c r="AJ74" s="958"/>
      <c r="AK74" s="958">
        <v>0</v>
      </c>
      <c r="AL74" s="958"/>
      <c r="AM74" s="958"/>
      <c r="AN74" s="958"/>
      <c r="AO74" s="958"/>
      <c r="AP74" s="958">
        <v>0</v>
      </c>
      <c r="AQ74" s="958"/>
      <c r="AR74" s="958"/>
      <c r="AS74" s="958"/>
      <c r="AT74" s="958"/>
      <c r="AU74" s="958">
        <v>0</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1">
        <v>8</v>
      </c>
      <c r="B75" s="961" t="s">
        <v>578</v>
      </c>
      <c r="C75" s="962"/>
      <c r="D75" s="962"/>
      <c r="E75" s="962"/>
      <c r="F75" s="962"/>
      <c r="G75" s="962"/>
      <c r="H75" s="962"/>
      <c r="I75" s="962"/>
      <c r="J75" s="962"/>
      <c r="K75" s="962"/>
      <c r="L75" s="962"/>
      <c r="M75" s="962"/>
      <c r="N75" s="962"/>
      <c r="O75" s="962"/>
      <c r="P75" s="963"/>
      <c r="Q75" s="965">
        <v>1876</v>
      </c>
      <c r="R75" s="966"/>
      <c r="S75" s="966"/>
      <c r="T75" s="966"/>
      <c r="U75" s="967"/>
      <c r="V75" s="968">
        <v>1810</v>
      </c>
      <c r="W75" s="966"/>
      <c r="X75" s="966"/>
      <c r="Y75" s="966"/>
      <c r="Z75" s="967"/>
      <c r="AA75" s="968">
        <f t="shared" si="4"/>
        <v>66</v>
      </c>
      <c r="AB75" s="966"/>
      <c r="AC75" s="966"/>
      <c r="AD75" s="966"/>
      <c r="AE75" s="967"/>
      <c r="AF75" s="968">
        <v>66</v>
      </c>
      <c r="AG75" s="966"/>
      <c r="AH75" s="966"/>
      <c r="AI75" s="966"/>
      <c r="AJ75" s="967"/>
      <c r="AK75" s="968">
        <v>0</v>
      </c>
      <c r="AL75" s="966"/>
      <c r="AM75" s="966"/>
      <c r="AN75" s="966"/>
      <c r="AO75" s="967"/>
      <c r="AP75" s="968">
        <v>0</v>
      </c>
      <c r="AQ75" s="966"/>
      <c r="AR75" s="966"/>
      <c r="AS75" s="966"/>
      <c r="AT75" s="967"/>
      <c r="AU75" s="968">
        <v>0</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1">
        <v>9</v>
      </c>
      <c r="B76" s="961" t="s">
        <v>579</v>
      </c>
      <c r="C76" s="962"/>
      <c r="D76" s="962"/>
      <c r="E76" s="962"/>
      <c r="F76" s="962"/>
      <c r="G76" s="962"/>
      <c r="H76" s="962"/>
      <c r="I76" s="962"/>
      <c r="J76" s="962"/>
      <c r="K76" s="962"/>
      <c r="L76" s="962"/>
      <c r="M76" s="962"/>
      <c r="N76" s="962"/>
      <c r="O76" s="962"/>
      <c r="P76" s="963"/>
      <c r="Q76" s="965">
        <v>297869</v>
      </c>
      <c r="R76" s="966"/>
      <c r="S76" s="966"/>
      <c r="T76" s="966"/>
      <c r="U76" s="967"/>
      <c r="V76" s="968">
        <v>293113</v>
      </c>
      <c r="W76" s="966"/>
      <c r="X76" s="966"/>
      <c r="Y76" s="966"/>
      <c r="Z76" s="967"/>
      <c r="AA76" s="968">
        <f t="shared" si="4"/>
        <v>4756</v>
      </c>
      <c r="AB76" s="966"/>
      <c r="AC76" s="966"/>
      <c r="AD76" s="966"/>
      <c r="AE76" s="967"/>
      <c r="AF76" s="968">
        <v>4756</v>
      </c>
      <c r="AG76" s="966"/>
      <c r="AH76" s="966"/>
      <c r="AI76" s="966"/>
      <c r="AJ76" s="967"/>
      <c r="AK76" s="968">
        <v>0</v>
      </c>
      <c r="AL76" s="966"/>
      <c r="AM76" s="966"/>
      <c r="AN76" s="966"/>
      <c r="AO76" s="967"/>
      <c r="AP76" s="968">
        <v>0</v>
      </c>
      <c r="AQ76" s="966"/>
      <c r="AR76" s="966"/>
      <c r="AS76" s="966"/>
      <c r="AT76" s="967"/>
      <c r="AU76" s="968">
        <v>0</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1">
        <v>10</v>
      </c>
      <c r="B77" s="961" t="s">
        <v>580</v>
      </c>
      <c r="C77" s="962"/>
      <c r="D77" s="962"/>
      <c r="E77" s="962"/>
      <c r="F77" s="962"/>
      <c r="G77" s="962"/>
      <c r="H77" s="962"/>
      <c r="I77" s="962"/>
      <c r="J77" s="962"/>
      <c r="K77" s="962"/>
      <c r="L77" s="962"/>
      <c r="M77" s="962"/>
      <c r="N77" s="962"/>
      <c r="O77" s="962"/>
      <c r="P77" s="963"/>
      <c r="Q77" s="965">
        <v>7517</v>
      </c>
      <c r="R77" s="966"/>
      <c r="S77" s="966"/>
      <c r="T77" s="966"/>
      <c r="U77" s="967"/>
      <c r="V77" s="968">
        <v>6498</v>
      </c>
      <c r="W77" s="966"/>
      <c r="X77" s="966"/>
      <c r="Y77" s="966"/>
      <c r="Z77" s="967"/>
      <c r="AA77" s="968">
        <f t="shared" si="4"/>
        <v>1019</v>
      </c>
      <c r="AB77" s="966"/>
      <c r="AC77" s="966"/>
      <c r="AD77" s="966"/>
      <c r="AE77" s="967"/>
      <c r="AF77" s="968">
        <v>1019</v>
      </c>
      <c r="AG77" s="966"/>
      <c r="AH77" s="966"/>
      <c r="AI77" s="966"/>
      <c r="AJ77" s="967"/>
      <c r="AK77" s="968">
        <v>433</v>
      </c>
      <c r="AL77" s="966"/>
      <c r="AM77" s="966"/>
      <c r="AN77" s="966"/>
      <c r="AO77" s="967"/>
      <c r="AP77" s="968">
        <v>0</v>
      </c>
      <c r="AQ77" s="966"/>
      <c r="AR77" s="966"/>
      <c r="AS77" s="966"/>
      <c r="AT77" s="967"/>
      <c r="AU77" s="968">
        <v>0</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1">
        <v>11</v>
      </c>
      <c r="B78" s="961" t="s">
        <v>581</v>
      </c>
      <c r="C78" s="962"/>
      <c r="D78" s="962"/>
      <c r="E78" s="962"/>
      <c r="F78" s="962"/>
      <c r="G78" s="962"/>
      <c r="H78" s="962"/>
      <c r="I78" s="962"/>
      <c r="J78" s="962"/>
      <c r="K78" s="962"/>
      <c r="L78" s="962"/>
      <c r="M78" s="962"/>
      <c r="N78" s="962"/>
      <c r="O78" s="962"/>
      <c r="P78" s="963"/>
      <c r="Q78" s="964">
        <v>2633</v>
      </c>
      <c r="R78" s="958"/>
      <c r="S78" s="958"/>
      <c r="T78" s="958"/>
      <c r="U78" s="958"/>
      <c r="V78" s="958">
        <v>253</v>
      </c>
      <c r="W78" s="958"/>
      <c r="X78" s="958"/>
      <c r="Y78" s="958"/>
      <c r="Z78" s="958"/>
      <c r="AA78" s="958">
        <f t="shared" si="4"/>
        <v>2380</v>
      </c>
      <c r="AB78" s="958"/>
      <c r="AC78" s="958"/>
      <c r="AD78" s="958"/>
      <c r="AE78" s="958"/>
      <c r="AF78" s="958">
        <v>2380</v>
      </c>
      <c r="AG78" s="958"/>
      <c r="AH78" s="958"/>
      <c r="AI78" s="958"/>
      <c r="AJ78" s="958"/>
      <c r="AK78" s="958">
        <v>0</v>
      </c>
      <c r="AL78" s="958"/>
      <c r="AM78" s="958"/>
      <c r="AN78" s="958"/>
      <c r="AO78" s="958"/>
      <c r="AP78" s="958">
        <v>1026</v>
      </c>
      <c r="AQ78" s="958"/>
      <c r="AR78" s="958"/>
      <c r="AS78" s="958"/>
      <c r="AT78" s="958"/>
      <c r="AU78" s="958">
        <v>0</v>
      </c>
      <c r="AV78" s="958"/>
      <c r="AW78" s="958"/>
      <c r="AX78" s="958"/>
      <c r="AY78" s="958"/>
      <c r="AZ78" s="959" t="s">
        <v>582</v>
      </c>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3" t="s">
        <v>375</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SUM(AF68:AF87)</f>
        <v>8643</v>
      </c>
      <c r="AG88" s="946"/>
      <c r="AH88" s="946"/>
      <c r="AI88" s="946"/>
      <c r="AJ88" s="946"/>
      <c r="AK88" s="950"/>
      <c r="AL88" s="950"/>
      <c r="AM88" s="950"/>
      <c r="AN88" s="950"/>
      <c r="AO88" s="950"/>
      <c r="AP88" s="946">
        <f>SUM(AP68:AP87)</f>
        <v>3765</v>
      </c>
      <c r="AQ88" s="946"/>
      <c r="AR88" s="946"/>
      <c r="AS88" s="946"/>
      <c r="AT88" s="946"/>
      <c r="AU88" s="946">
        <f>SUM(AU68:AU87)</f>
        <v>314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3274</v>
      </c>
      <c r="CS102" s="940"/>
      <c r="CT102" s="940"/>
      <c r="CU102" s="940"/>
      <c r="CV102" s="941"/>
      <c r="CW102" s="939">
        <f t="shared" ref="CW102" si="5">SUM(CW7:DA88)</f>
        <v>797</v>
      </c>
      <c r="CX102" s="940"/>
      <c r="CY102" s="940"/>
      <c r="CZ102" s="940"/>
      <c r="DA102" s="941"/>
      <c r="DB102" s="939">
        <f t="shared" ref="DB102" si="6">SUM(DB7:DF88)</f>
        <v>900</v>
      </c>
      <c r="DC102" s="940"/>
      <c r="DD102" s="940"/>
      <c r="DE102" s="940"/>
      <c r="DF102" s="941"/>
      <c r="DG102" s="939">
        <f t="shared" ref="DG102" si="7">SUM(DG7:DK88)</f>
        <v>4697</v>
      </c>
      <c r="DH102" s="940"/>
      <c r="DI102" s="940"/>
      <c r="DJ102" s="940"/>
      <c r="DK102" s="941"/>
      <c r="DL102" s="939">
        <f t="shared" ref="DL102" si="8">SUM(DL7:DP88)</f>
        <v>0</v>
      </c>
      <c r="DM102" s="940"/>
      <c r="DN102" s="940"/>
      <c r="DO102" s="940"/>
      <c r="DP102" s="941"/>
      <c r="DQ102" s="939">
        <f t="shared" ref="DQ102" si="9">SUM(DQ7:DU88)</f>
        <v>0</v>
      </c>
      <c r="DR102" s="940"/>
      <c r="DS102" s="940"/>
      <c r="DT102" s="940"/>
      <c r="DU102" s="941"/>
      <c r="DV102" s="924"/>
      <c r="DW102" s="925"/>
      <c r="DX102" s="925"/>
      <c r="DY102" s="925"/>
      <c r="DZ102" s="926"/>
      <c r="EA102" s="212"/>
    </row>
    <row r="103" spans="1:131" ht="26.25" customHeight="1" x14ac:dyDescent="0.2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39337195</v>
      </c>
      <c r="AB110" s="876"/>
      <c r="AC110" s="876"/>
      <c r="AD110" s="876"/>
      <c r="AE110" s="877"/>
      <c r="AF110" s="878">
        <v>40112199</v>
      </c>
      <c r="AG110" s="876"/>
      <c r="AH110" s="876"/>
      <c r="AI110" s="876"/>
      <c r="AJ110" s="877"/>
      <c r="AK110" s="878">
        <v>39613853</v>
      </c>
      <c r="AL110" s="876"/>
      <c r="AM110" s="876"/>
      <c r="AN110" s="876"/>
      <c r="AO110" s="877"/>
      <c r="AP110" s="879">
        <v>18.600000000000001</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659349072</v>
      </c>
      <c r="BR110" s="829"/>
      <c r="BS110" s="829"/>
      <c r="BT110" s="829"/>
      <c r="BU110" s="829"/>
      <c r="BV110" s="829">
        <v>654494550</v>
      </c>
      <c r="BW110" s="829"/>
      <c r="BX110" s="829"/>
      <c r="BY110" s="829"/>
      <c r="BZ110" s="829"/>
      <c r="CA110" s="829">
        <v>649030066</v>
      </c>
      <c r="CB110" s="829"/>
      <c r="CC110" s="829"/>
      <c r="CD110" s="829"/>
      <c r="CE110" s="829"/>
      <c r="CF110" s="853">
        <v>305.5</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v>2824714</v>
      </c>
      <c r="AB111" s="906"/>
      <c r="AC111" s="906"/>
      <c r="AD111" s="906"/>
      <c r="AE111" s="907"/>
      <c r="AF111" s="908">
        <v>2231568</v>
      </c>
      <c r="AG111" s="906"/>
      <c r="AH111" s="906"/>
      <c r="AI111" s="906"/>
      <c r="AJ111" s="907"/>
      <c r="AK111" s="908">
        <v>1959592</v>
      </c>
      <c r="AL111" s="906"/>
      <c r="AM111" s="906"/>
      <c r="AN111" s="906"/>
      <c r="AO111" s="907"/>
      <c r="AP111" s="909">
        <v>0.9</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8973537</v>
      </c>
      <c r="BR111" s="804"/>
      <c r="BS111" s="804"/>
      <c r="BT111" s="804"/>
      <c r="BU111" s="804"/>
      <c r="BV111" s="804">
        <v>8048402</v>
      </c>
      <c r="BW111" s="804"/>
      <c r="BX111" s="804"/>
      <c r="BY111" s="804"/>
      <c r="BZ111" s="804"/>
      <c r="CA111" s="804">
        <v>7858864</v>
      </c>
      <c r="CB111" s="804"/>
      <c r="CC111" s="804"/>
      <c r="CD111" s="804"/>
      <c r="CE111" s="804"/>
      <c r="CF111" s="862">
        <v>3.7</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9652593</v>
      </c>
      <c r="AB112" s="767"/>
      <c r="AC112" s="767"/>
      <c r="AD112" s="767"/>
      <c r="AE112" s="768"/>
      <c r="AF112" s="769">
        <v>9659176</v>
      </c>
      <c r="AG112" s="767"/>
      <c r="AH112" s="767"/>
      <c r="AI112" s="767"/>
      <c r="AJ112" s="768"/>
      <c r="AK112" s="769">
        <v>9480246</v>
      </c>
      <c r="AL112" s="767"/>
      <c r="AM112" s="767"/>
      <c r="AN112" s="767"/>
      <c r="AO112" s="768"/>
      <c r="AP112" s="811">
        <v>4.5</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174727099</v>
      </c>
      <c r="BR112" s="804"/>
      <c r="BS112" s="804"/>
      <c r="BT112" s="804"/>
      <c r="BU112" s="804"/>
      <c r="BV112" s="804">
        <v>172796908</v>
      </c>
      <c r="BW112" s="804"/>
      <c r="BX112" s="804"/>
      <c r="BY112" s="804"/>
      <c r="BZ112" s="804"/>
      <c r="CA112" s="804">
        <v>171876481</v>
      </c>
      <c r="CB112" s="804"/>
      <c r="CC112" s="804"/>
      <c r="CD112" s="804"/>
      <c r="CE112" s="804"/>
      <c r="CF112" s="862">
        <v>80.900000000000006</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841908</v>
      </c>
      <c r="DH112" s="804"/>
      <c r="DI112" s="804"/>
      <c r="DJ112" s="804"/>
      <c r="DK112" s="804"/>
      <c r="DL112" s="804">
        <v>755132</v>
      </c>
      <c r="DM112" s="804"/>
      <c r="DN112" s="804"/>
      <c r="DO112" s="804"/>
      <c r="DP112" s="804"/>
      <c r="DQ112" s="804">
        <v>694949</v>
      </c>
      <c r="DR112" s="804"/>
      <c r="DS112" s="804"/>
      <c r="DT112" s="804"/>
      <c r="DU112" s="804"/>
      <c r="DV112" s="781">
        <v>0.3</v>
      </c>
      <c r="DW112" s="781"/>
      <c r="DX112" s="781"/>
      <c r="DY112" s="781"/>
      <c r="DZ112" s="782"/>
    </row>
    <row r="113" spans="1:130" s="212" customFormat="1" ht="26.25" customHeight="1" x14ac:dyDescent="0.2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13941042</v>
      </c>
      <c r="AB113" s="906"/>
      <c r="AC113" s="906"/>
      <c r="AD113" s="906"/>
      <c r="AE113" s="907"/>
      <c r="AF113" s="908">
        <v>14206430</v>
      </c>
      <c r="AG113" s="906"/>
      <c r="AH113" s="906"/>
      <c r="AI113" s="906"/>
      <c r="AJ113" s="907"/>
      <c r="AK113" s="908">
        <v>13720257</v>
      </c>
      <c r="AL113" s="906"/>
      <c r="AM113" s="906"/>
      <c r="AN113" s="906"/>
      <c r="AO113" s="907"/>
      <c r="AP113" s="909">
        <v>6.5</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381462</v>
      </c>
      <c r="BR113" s="804"/>
      <c r="BS113" s="804"/>
      <c r="BT113" s="804"/>
      <c r="BU113" s="804"/>
      <c r="BV113" s="804">
        <v>365696</v>
      </c>
      <c r="BW113" s="804"/>
      <c r="BX113" s="804"/>
      <c r="BY113" s="804"/>
      <c r="BZ113" s="804"/>
      <c r="CA113" s="804">
        <v>326213</v>
      </c>
      <c r="CB113" s="804"/>
      <c r="CC113" s="804"/>
      <c r="CD113" s="804"/>
      <c r="CE113" s="804"/>
      <c r="CF113" s="862">
        <v>0.2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15159</v>
      </c>
      <c r="AB114" s="767"/>
      <c r="AC114" s="767"/>
      <c r="AD114" s="767"/>
      <c r="AE114" s="768"/>
      <c r="AF114" s="769">
        <v>18858</v>
      </c>
      <c r="AG114" s="767"/>
      <c r="AH114" s="767"/>
      <c r="AI114" s="767"/>
      <c r="AJ114" s="768"/>
      <c r="AK114" s="769">
        <v>18940</v>
      </c>
      <c r="AL114" s="767"/>
      <c r="AM114" s="767"/>
      <c r="AN114" s="767"/>
      <c r="AO114" s="768"/>
      <c r="AP114" s="811">
        <v>0</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72625657</v>
      </c>
      <c r="BR114" s="804"/>
      <c r="BS114" s="804"/>
      <c r="BT114" s="804"/>
      <c r="BU114" s="804"/>
      <c r="BV114" s="804">
        <v>74004671</v>
      </c>
      <c r="BW114" s="804"/>
      <c r="BX114" s="804"/>
      <c r="BY114" s="804"/>
      <c r="BZ114" s="804"/>
      <c r="CA114" s="804">
        <v>74854051</v>
      </c>
      <c r="CB114" s="804"/>
      <c r="CC114" s="804"/>
      <c r="CD114" s="804"/>
      <c r="CE114" s="804"/>
      <c r="CF114" s="862">
        <v>35.200000000000003</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309871</v>
      </c>
      <c r="AB115" s="906"/>
      <c r="AC115" s="906"/>
      <c r="AD115" s="906"/>
      <c r="AE115" s="907"/>
      <c r="AF115" s="908">
        <v>245899</v>
      </c>
      <c r="AG115" s="906"/>
      <c r="AH115" s="906"/>
      <c r="AI115" s="906"/>
      <c r="AJ115" s="907"/>
      <c r="AK115" s="908">
        <v>149710</v>
      </c>
      <c r="AL115" s="906"/>
      <c r="AM115" s="906"/>
      <c r="AN115" s="906"/>
      <c r="AO115" s="907"/>
      <c r="AP115" s="909">
        <v>0.1</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7604</v>
      </c>
      <c r="BR115" s="804"/>
      <c r="BS115" s="804"/>
      <c r="BT115" s="804"/>
      <c r="BU115" s="804"/>
      <c r="BV115" s="804">
        <v>8096</v>
      </c>
      <c r="BW115" s="804"/>
      <c r="BX115" s="804"/>
      <c r="BY115" s="804"/>
      <c r="BZ115" s="804"/>
      <c r="CA115" s="804">
        <v>16786</v>
      </c>
      <c r="CB115" s="804"/>
      <c r="CC115" s="804"/>
      <c r="CD115" s="804"/>
      <c r="CE115" s="804"/>
      <c r="CF115" s="862">
        <v>0</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7845787</v>
      </c>
      <c r="DH115" s="767"/>
      <c r="DI115" s="767"/>
      <c r="DJ115" s="767"/>
      <c r="DK115" s="768"/>
      <c r="DL115" s="769">
        <v>7161409</v>
      </c>
      <c r="DM115" s="767"/>
      <c r="DN115" s="767"/>
      <c r="DO115" s="767"/>
      <c r="DP115" s="768"/>
      <c r="DQ115" s="769">
        <v>7115485</v>
      </c>
      <c r="DR115" s="767"/>
      <c r="DS115" s="767"/>
      <c r="DT115" s="767"/>
      <c r="DU115" s="768"/>
      <c r="DV115" s="811">
        <v>3.3</v>
      </c>
      <c r="DW115" s="812"/>
      <c r="DX115" s="812"/>
      <c r="DY115" s="812"/>
      <c r="DZ115" s="813"/>
    </row>
    <row r="116" spans="1:130" s="212" customFormat="1" ht="26.25" customHeight="1" x14ac:dyDescent="0.2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273668</v>
      </c>
      <c r="DH116" s="767"/>
      <c r="DI116" s="767"/>
      <c r="DJ116" s="767"/>
      <c r="DK116" s="768"/>
      <c r="DL116" s="769">
        <v>123770</v>
      </c>
      <c r="DM116" s="767"/>
      <c r="DN116" s="767"/>
      <c r="DO116" s="767"/>
      <c r="DP116" s="768"/>
      <c r="DQ116" s="769">
        <v>42996</v>
      </c>
      <c r="DR116" s="767"/>
      <c r="DS116" s="767"/>
      <c r="DT116" s="767"/>
      <c r="DU116" s="768"/>
      <c r="DV116" s="811">
        <v>0</v>
      </c>
      <c r="DW116" s="812"/>
      <c r="DX116" s="812"/>
      <c r="DY116" s="812"/>
      <c r="DZ116" s="813"/>
    </row>
    <row r="117" spans="1:130" s="212" customFormat="1" ht="26.25" customHeight="1" x14ac:dyDescent="0.2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66080574</v>
      </c>
      <c r="AB117" s="890"/>
      <c r="AC117" s="890"/>
      <c r="AD117" s="890"/>
      <c r="AE117" s="891"/>
      <c r="AF117" s="892">
        <v>66474130</v>
      </c>
      <c r="AG117" s="890"/>
      <c r="AH117" s="890"/>
      <c r="AI117" s="890"/>
      <c r="AJ117" s="891"/>
      <c r="AK117" s="892">
        <v>64942598</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916064431</v>
      </c>
      <c r="BR119" s="832"/>
      <c r="BS119" s="832"/>
      <c r="BT119" s="832"/>
      <c r="BU119" s="832"/>
      <c r="BV119" s="832">
        <v>909718323</v>
      </c>
      <c r="BW119" s="832"/>
      <c r="BX119" s="832"/>
      <c r="BY119" s="832"/>
      <c r="BZ119" s="832"/>
      <c r="CA119" s="832">
        <v>903962461</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12174</v>
      </c>
      <c r="DH119" s="751"/>
      <c r="DI119" s="751"/>
      <c r="DJ119" s="751"/>
      <c r="DK119" s="752"/>
      <c r="DL119" s="753">
        <v>8091</v>
      </c>
      <c r="DM119" s="751"/>
      <c r="DN119" s="751"/>
      <c r="DO119" s="751"/>
      <c r="DP119" s="752"/>
      <c r="DQ119" s="753">
        <v>5434</v>
      </c>
      <c r="DR119" s="751"/>
      <c r="DS119" s="751"/>
      <c r="DT119" s="751"/>
      <c r="DU119" s="752"/>
      <c r="DV119" s="835">
        <v>0</v>
      </c>
      <c r="DW119" s="836"/>
      <c r="DX119" s="836"/>
      <c r="DY119" s="836"/>
      <c r="DZ119" s="837"/>
    </row>
    <row r="120" spans="1:130" s="212" customFormat="1" ht="26.25" customHeight="1" x14ac:dyDescent="0.2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40747207</v>
      </c>
      <c r="BR120" s="829"/>
      <c r="BS120" s="829"/>
      <c r="BT120" s="829"/>
      <c r="BU120" s="829"/>
      <c r="BV120" s="829">
        <v>41430769</v>
      </c>
      <c r="BW120" s="829"/>
      <c r="BX120" s="829"/>
      <c r="BY120" s="829"/>
      <c r="BZ120" s="829"/>
      <c r="CA120" s="829">
        <v>43907087</v>
      </c>
      <c r="CB120" s="829"/>
      <c r="CC120" s="829"/>
      <c r="CD120" s="829"/>
      <c r="CE120" s="829"/>
      <c r="CF120" s="853">
        <v>20.7</v>
      </c>
      <c r="CG120" s="854"/>
      <c r="CH120" s="854"/>
      <c r="CI120" s="854"/>
      <c r="CJ120" s="854"/>
      <c r="CK120" s="855" t="s">
        <v>447</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161616341</v>
      </c>
      <c r="DH120" s="829"/>
      <c r="DI120" s="829"/>
      <c r="DJ120" s="829"/>
      <c r="DK120" s="829"/>
      <c r="DL120" s="829">
        <v>160465237</v>
      </c>
      <c r="DM120" s="829"/>
      <c r="DN120" s="829"/>
      <c r="DO120" s="829"/>
      <c r="DP120" s="829"/>
      <c r="DQ120" s="829">
        <v>158857918</v>
      </c>
      <c r="DR120" s="829"/>
      <c r="DS120" s="829"/>
      <c r="DT120" s="829"/>
      <c r="DU120" s="829"/>
      <c r="DV120" s="830">
        <v>74.8</v>
      </c>
      <c r="DW120" s="830"/>
      <c r="DX120" s="830"/>
      <c r="DY120" s="830"/>
      <c r="DZ120" s="831"/>
    </row>
    <row r="121" spans="1:130" s="212" customFormat="1" ht="26.25" customHeight="1" x14ac:dyDescent="0.2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89759</v>
      </c>
      <c r="AB121" s="767"/>
      <c r="AC121" s="767"/>
      <c r="AD121" s="767"/>
      <c r="AE121" s="768"/>
      <c r="AF121" s="769">
        <v>89660</v>
      </c>
      <c r="AG121" s="767"/>
      <c r="AH121" s="767"/>
      <c r="AI121" s="767"/>
      <c r="AJ121" s="768"/>
      <c r="AK121" s="769">
        <v>63085</v>
      </c>
      <c r="AL121" s="767"/>
      <c r="AM121" s="767"/>
      <c r="AN121" s="767"/>
      <c r="AO121" s="768"/>
      <c r="AP121" s="811">
        <v>0</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79699541</v>
      </c>
      <c r="BR121" s="804"/>
      <c r="BS121" s="804"/>
      <c r="BT121" s="804"/>
      <c r="BU121" s="804"/>
      <c r="BV121" s="804">
        <v>77187528</v>
      </c>
      <c r="BW121" s="804"/>
      <c r="BX121" s="804"/>
      <c r="BY121" s="804"/>
      <c r="BZ121" s="804"/>
      <c r="CA121" s="804">
        <v>74323950</v>
      </c>
      <c r="CB121" s="804"/>
      <c r="CC121" s="804"/>
      <c r="CD121" s="804"/>
      <c r="CE121" s="804"/>
      <c r="CF121" s="862">
        <v>35</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10599275</v>
      </c>
      <c r="DH121" s="804"/>
      <c r="DI121" s="804"/>
      <c r="DJ121" s="804"/>
      <c r="DK121" s="804"/>
      <c r="DL121" s="804">
        <v>10036960</v>
      </c>
      <c r="DM121" s="804"/>
      <c r="DN121" s="804"/>
      <c r="DO121" s="804"/>
      <c r="DP121" s="804"/>
      <c r="DQ121" s="804">
        <v>10504417</v>
      </c>
      <c r="DR121" s="804"/>
      <c r="DS121" s="804"/>
      <c r="DT121" s="804"/>
      <c r="DU121" s="804"/>
      <c r="DV121" s="781">
        <v>4.9000000000000004</v>
      </c>
      <c r="DW121" s="781"/>
      <c r="DX121" s="781"/>
      <c r="DY121" s="781"/>
      <c r="DZ121" s="782"/>
    </row>
    <row r="122" spans="1:130" s="212" customFormat="1" ht="26.25" customHeight="1" x14ac:dyDescent="0.2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536042364</v>
      </c>
      <c r="BR122" s="832"/>
      <c r="BS122" s="832"/>
      <c r="BT122" s="832"/>
      <c r="BU122" s="832"/>
      <c r="BV122" s="832">
        <v>535357464</v>
      </c>
      <c r="BW122" s="832"/>
      <c r="BX122" s="832"/>
      <c r="BY122" s="832"/>
      <c r="BZ122" s="832"/>
      <c r="CA122" s="832">
        <v>527086611</v>
      </c>
      <c r="CB122" s="832"/>
      <c r="CC122" s="832"/>
      <c r="CD122" s="832"/>
      <c r="CE122" s="832"/>
      <c r="CF122" s="833">
        <v>248.1</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v>254676</v>
      </c>
      <c r="DH122" s="804"/>
      <c r="DI122" s="804"/>
      <c r="DJ122" s="804"/>
      <c r="DK122" s="804"/>
      <c r="DL122" s="804">
        <v>479024</v>
      </c>
      <c r="DM122" s="804"/>
      <c r="DN122" s="804"/>
      <c r="DO122" s="804"/>
      <c r="DP122" s="804"/>
      <c r="DQ122" s="804">
        <v>910782</v>
      </c>
      <c r="DR122" s="804"/>
      <c r="DS122" s="804"/>
      <c r="DT122" s="804"/>
      <c r="DU122" s="804"/>
      <c r="DV122" s="781">
        <v>0.4</v>
      </c>
      <c r="DW122" s="781"/>
      <c r="DX122" s="781"/>
      <c r="DY122" s="781"/>
      <c r="DZ122" s="782"/>
    </row>
    <row r="123" spans="1:130" s="212" customFormat="1" ht="26.25" customHeight="1" x14ac:dyDescent="0.2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214652</v>
      </c>
      <c r="AB123" s="767"/>
      <c r="AC123" s="767"/>
      <c r="AD123" s="767"/>
      <c r="AE123" s="768"/>
      <c r="AF123" s="769">
        <v>151961</v>
      </c>
      <c r="AG123" s="767"/>
      <c r="AH123" s="767"/>
      <c r="AI123" s="767"/>
      <c r="AJ123" s="768"/>
      <c r="AK123" s="769">
        <v>83313</v>
      </c>
      <c r="AL123" s="767"/>
      <c r="AM123" s="767"/>
      <c r="AN123" s="767"/>
      <c r="AO123" s="768"/>
      <c r="AP123" s="811">
        <v>0</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656489112</v>
      </c>
      <c r="BR123" s="820"/>
      <c r="BS123" s="820"/>
      <c r="BT123" s="820"/>
      <c r="BU123" s="820"/>
      <c r="BV123" s="820">
        <v>653975761</v>
      </c>
      <c r="BW123" s="820"/>
      <c r="BX123" s="820"/>
      <c r="BY123" s="820"/>
      <c r="BZ123" s="820"/>
      <c r="CA123" s="820">
        <v>645317648</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v>1426172</v>
      </c>
      <c r="DH123" s="767"/>
      <c r="DI123" s="767"/>
      <c r="DJ123" s="767"/>
      <c r="DK123" s="768"/>
      <c r="DL123" s="769">
        <v>1013912</v>
      </c>
      <c r="DM123" s="767"/>
      <c r="DN123" s="767"/>
      <c r="DO123" s="767"/>
      <c r="DP123" s="768"/>
      <c r="DQ123" s="769">
        <v>818872</v>
      </c>
      <c r="DR123" s="767"/>
      <c r="DS123" s="767"/>
      <c r="DT123" s="767"/>
      <c r="DU123" s="768"/>
      <c r="DV123" s="811">
        <v>0.4</v>
      </c>
      <c r="DW123" s="812"/>
      <c r="DX123" s="812"/>
      <c r="DY123" s="812"/>
      <c r="DZ123" s="813"/>
    </row>
    <row r="124" spans="1:130" s="212" customFormat="1" ht="26.25" customHeight="1" thickBot="1" x14ac:dyDescent="0.3">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126.7</v>
      </c>
      <c r="BR124" s="818"/>
      <c r="BS124" s="818"/>
      <c r="BT124" s="818"/>
      <c r="BU124" s="818"/>
      <c r="BV124" s="818">
        <v>123</v>
      </c>
      <c r="BW124" s="818"/>
      <c r="BX124" s="818"/>
      <c r="BY124" s="818"/>
      <c r="BZ124" s="818"/>
      <c r="CA124" s="818">
        <v>121.7</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830635</v>
      </c>
      <c r="DH124" s="751"/>
      <c r="DI124" s="751"/>
      <c r="DJ124" s="751"/>
      <c r="DK124" s="752"/>
      <c r="DL124" s="753">
        <v>801775</v>
      </c>
      <c r="DM124" s="751"/>
      <c r="DN124" s="751"/>
      <c r="DO124" s="751"/>
      <c r="DP124" s="752"/>
      <c r="DQ124" s="753">
        <v>784492</v>
      </c>
      <c r="DR124" s="751"/>
      <c r="DS124" s="751"/>
      <c r="DT124" s="751"/>
      <c r="DU124" s="752"/>
      <c r="DV124" s="835">
        <v>0.4</v>
      </c>
      <c r="DW124" s="836"/>
      <c r="DX124" s="836"/>
      <c r="DY124" s="836"/>
      <c r="DZ124" s="837"/>
    </row>
    <row r="125" spans="1:130" s="212" customFormat="1" ht="26.25" customHeight="1" x14ac:dyDescent="0.2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3">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5460</v>
      </c>
      <c r="AB127" s="767"/>
      <c r="AC127" s="767"/>
      <c r="AD127" s="767"/>
      <c r="AE127" s="768"/>
      <c r="AF127" s="769">
        <v>4278</v>
      </c>
      <c r="AG127" s="767"/>
      <c r="AH127" s="767"/>
      <c r="AI127" s="767"/>
      <c r="AJ127" s="768"/>
      <c r="AK127" s="769">
        <v>3312</v>
      </c>
      <c r="AL127" s="767"/>
      <c r="AM127" s="767"/>
      <c r="AN127" s="767"/>
      <c r="AO127" s="768"/>
      <c r="AP127" s="811">
        <v>0</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3">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6556251</v>
      </c>
      <c r="AB128" s="788"/>
      <c r="AC128" s="788"/>
      <c r="AD128" s="788"/>
      <c r="AE128" s="789"/>
      <c r="AF128" s="790">
        <v>7038641</v>
      </c>
      <c r="AG128" s="788"/>
      <c r="AH128" s="788"/>
      <c r="AI128" s="788"/>
      <c r="AJ128" s="789"/>
      <c r="AK128" s="790">
        <v>6977957</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v>7604</v>
      </c>
      <c r="DH128" s="778"/>
      <c r="DI128" s="778"/>
      <c r="DJ128" s="778"/>
      <c r="DK128" s="778"/>
      <c r="DL128" s="778">
        <v>8096</v>
      </c>
      <c r="DM128" s="778"/>
      <c r="DN128" s="778"/>
      <c r="DO128" s="778"/>
      <c r="DP128" s="778"/>
      <c r="DQ128" s="778">
        <v>16786</v>
      </c>
      <c r="DR128" s="778"/>
      <c r="DS128" s="778"/>
      <c r="DT128" s="778"/>
      <c r="DU128" s="778"/>
      <c r="DV128" s="779">
        <v>0</v>
      </c>
      <c r="DW128" s="779"/>
      <c r="DX128" s="779"/>
      <c r="DY128" s="779"/>
      <c r="DZ128" s="780"/>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238150751</v>
      </c>
      <c r="AB129" s="767"/>
      <c r="AC129" s="767"/>
      <c r="AD129" s="767"/>
      <c r="AE129" s="768"/>
      <c r="AF129" s="769">
        <v>241028935</v>
      </c>
      <c r="AG129" s="767"/>
      <c r="AH129" s="767"/>
      <c r="AI129" s="767"/>
      <c r="AJ129" s="768"/>
      <c r="AK129" s="769">
        <v>245081660</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33290634</v>
      </c>
      <c r="AB130" s="767"/>
      <c r="AC130" s="767"/>
      <c r="AD130" s="767"/>
      <c r="AE130" s="768"/>
      <c r="AF130" s="769">
        <v>33195912</v>
      </c>
      <c r="AG130" s="767"/>
      <c r="AH130" s="767"/>
      <c r="AI130" s="767"/>
      <c r="AJ130" s="768"/>
      <c r="AK130" s="769">
        <v>32661298</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12.4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204860117</v>
      </c>
      <c r="AB131" s="751"/>
      <c r="AC131" s="751"/>
      <c r="AD131" s="751"/>
      <c r="AE131" s="752"/>
      <c r="AF131" s="753">
        <v>207833023</v>
      </c>
      <c r="AG131" s="751"/>
      <c r="AH131" s="751"/>
      <c r="AI131" s="751"/>
      <c r="AJ131" s="752"/>
      <c r="AK131" s="753">
        <v>212420362</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121.7</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12.805659479999999</v>
      </c>
      <c r="AB132" s="732"/>
      <c r="AC132" s="732"/>
      <c r="AD132" s="732"/>
      <c r="AE132" s="733"/>
      <c r="AF132" s="734">
        <v>12.625316529999999</v>
      </c>
      <c r="AG132" s="732"/>
      <c r="AH132" s="732"/>
      <c r="AI132" s="732"/>
      <c r="AJ132" s="733"/>
      <c r="AK132" s="734">
        <v>11.91191974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11.7</v>
      </c>
      <c r="AB133" s="711"/>
      <c r="AC133" s="711"/>
      <c r="AD133" s="711"/>
      <c r="AE133" s="712"/>
      <c r="AF133" s="710">
        <v>12.1</v>
      </c>
      <c r="AG133" s="711"/>
      <c r="AH133" s="711"/>
      <c r="AI133" s="711"/>
      <c r="AJ133" s="712"/>
      <c r="AK133" s="710">
        <v>12.4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Q4SQuZqzu1iEN7HOuork/swUa/pUL7HHCqQHd4wrRY3FLXLBnvMlsmimVMr3PM2oSEvFKKnGI8XHaLgHE4cKA==" saltValue="+SyTuSUSAp0mELCeuAjo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477</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Myw1CGEZFR/n5NUR7jmRlwo3YKUOoIwVqPL/VMIIrHXwc3sU/6x/HdWkH8DzNVMvI29kpbgun1Pcgi0gxUjSdw==" saltValue="7K5z92oAb4k8KVLbamGk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tpVk9fTknH+Gq8VJRSZWqi2jOXJegKa3Ow5idUF9l8oAPhVxHS+4RCMLA/CzP9OkBZTQCFoXAnBgChAm+Y9xnA==" saltValue="RR7UnPdmXg1eg/WzZXPv0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06640625" style="249" customWidth="1"/>
    <col min="46" max="46" width="3" style="247" customWidth="1"/>
    <col min="47" max="47" width="19.066406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479</v>
      </c>
      <c r="AL6" s="248"/>
      <c r="AM6" s="248"/>
      <c r="AN6" s="248"/>
    </row>
    <row r="7" spans="1:46" ht="13.5" customHeight="1" x14ac:dyDescent="0.25">
      <c r="A7" s="247"/>
      <c r="AK7" s="250"/>
      <c r="AL7" s="251"/>
      <c r="AM7" s="251"/>
      <c r="AN7" s="252"/>
      <c r="AO7" s="1105" t="s">
        <v>480</v>
      </c>
      <c r="AP7" s="253"/>
      <c r="AQ7" s="254" t="s">
        <v>481</v>
      </c>
      <c r="AR7" s="255"/>
    </row>
    <row r="8" spans="1:46" ht="12.75" x14ac:dyDescent="0.25">
      <c r="A8" s="247"/>
      <c r="AK8" s="256"/>
      <c r="AL8" s="257"/>
      <c r="AM8" s="257"/>
      <c r="AN8" s="258"/>
      <c r="AO8" s="1106"/>
      <c r="AP8" s="259" t="s">
        <v>482</v>
      </c>
      <c r="AQ8" s="260" t="s">
        <v>483</v>
      </c>
      <c r="AR8" s="261" t="s">
        <v>484</v>
      </c>
    </row>
    <row r="9" spans="1:46" ht="12.75" x14ac:dyDescent="0.25">
      <c r="A9" s="247"/>
      <c r="AK9" s="1117" t="s">
        <v>485</v>
      </c>
      <c r="AL9" s="1118"/>
      <c r="AM9" s="1118"/>
      <c r="AN9" s="1119"/>
      <c r="AO9" s="262">
        <v>97716631</v>
      </c>
      <c r="AP9" s="262">
        <v>128321</v>
      </c>
      <c r="AQ9" s="263">
        <v>112291</v>
      </c>
      <c r="AR9" s="264">
        <v>14.3</v>
      </c>
    </row>
    <row r="10" spans="1:46" ht="13.5" customHeight="1" x14ac:dyDescent="0.25">
      <c r="A10" s="247"/>
      <c r="AK10" s="1117" t="s">
        <v>486</v>
      </c>
      <c r="AL10" s="1118"/>
      <c r="AM10" s="1118"/>
      <c r="AN10" s="1119"/>
      <c r="AO10" s="265">
        <v>551023</v>
      </c>
      <c r="AP10" s="265">
        <v>724</v>
      </c>
      <c r="AQ10" s="266">
        <v>121</v>
      </c>
      <c r="AR10" s="267">
        <v>498.3</v>
      </c>
    </row>
    <row r="11" spans="1:46" ht="13.5" customHeight="1" x14ac:dyDescent="0.25">
      <c r="A11" s="247"/>
      <c r="AK11" s="1117" t="s">
        <v>487</v>
      </c>
      <c r="AL11" s="1118"/>
      <c r="AM11" s="1118"/>
      <c r="AN11" s="1119"/>
      <c r="AO11" s="265">
        <v>409368</v>
      </c>
      <c r="AP11" s="265">
        <v>538</v>
      </c>
      <c r="AQ11" s="266">
        <v>1235</v>
      </c>
      <c r="AR11" s="267">
        <v>-56.4</v>
      </c>
    </row>
    <row r="12" spans="1:46" ht="13.5" customHeight="1" x14ac:dyDescent="0.25">
      <c r="A12" s="247"/>
      <c r="AK12" s="1117" t="s">
        <v>488</v>
      </c>
      <c r="AL12" s="1118"/>
      <c r="AM12" s="1118"/>
      <c r="AN12" s="1119"/>
      <c r="AO12" s="265" t="s">
        <v>489</v>
      </c>
      <c r="AP12" s="265" t="s">
        <v>489</v>
      </c>
      <c r="AQ12" s="266">
        <v>3</v>
      </c>
      <c r="AR12" s="267" t="s">
        <v>489</v>
      </c>
    </row>
    <row r="13" spans="1:46" ht="13.5" customHeight="1" x14ac:dyDescent="0.25">
      <c r="A13" s="247"/>
      <c r="AK13" s="1117" t="s">
        <v>490</v>
      </c>
      <c r="AL13" s="1118"/>
      <c r="AM13" s="1118"/>
      <c r="AN13" s="1119"/>
      <c r="AO13" s="265">
        <v>948597</v>
      </c>
      <c r="AP13" s="265">
        <v>1246</v>
      </c>
      <c r="AQ13" s="266">
        <v>2021</v>
      </c>
      <c r="AR13" s="267">
        <v>-38.299999999999997</v>
      </c>
    </row>
    <row r="14" spans="1:46" ht="13.5" customHeight="1" x14ac:dyDescent="0.25">
      <c r="A14" s="247"/>
      <c r="AK14" s="1117" t="s">
        <v>491</v>
      </c>
      <c r="AL14" s="1118"/>
      <c r="AM14" s="1118"/>
      <c r="AN14" s="1119"/>
      <c r="AO14" s="265">
        <v>936335</v>
      </c>
      <c r="AP14" s="265">
        <v>1230</v>
      </c>
      <c r="AQ14" s="266">
        <v>1404</v>
      </c>
      <c r="AR14" s="267">
        <v>-12.4</v>
      </c>
    </row>
    <row r="15" spans="1:46" ht="13.5" customHeight="1" x14ac:dyDescent="0.25">
      <c r="A15" s="247"/>
      <c r="AK15" s="1120" t="s">
        <v>492</v>
      </c>
      <c r="AL15" s="1121"/>
      <c r="AM15" s="1121"/>
      <c r="AN15" s="1122"/>
      <c r="AO15" s="265">
        <v>-7254261</v>
      </c>
      <c r="AP15" s="265">
        <v>-9526</v>
      </c>
      <c r="AQ15" s="266">
        <v>-7200</v>
      </c>
      <c r="AR15" s="267">
        <v>32.299999999999997</v>
      </c>
    </row>
    <row r="16" spans="1:46" ht="12.75" x14ac:dyDescent="0.25">
      <c r="A16" s="247"/>
      <c r="AK16" s="1120" t="s">
        <v>177</v>
      </c>
      <c r="AL16" s="1121"/>
      <c r="AM16" s="1121"/>
      <c r="AN16" s="1122"/>
      <c r="AO16" s="265">
        <v>93307693</v>
      </c>
      <c r="AP16" s="265">
        <v>122531</v>
      </c>
      <c r="AQ16" s="266">
        <v>109874</v>
      </c>
      <c r="AR16" s="267">
        <v>11.5</v>
      </c>
    </row>
    <row r="17" spans="1:46" ht="12.75" x14ac:dyDescent="0.25">
      <c r="A17" s="247"/>
    </row>
    <row r="18" spans="1:46" ht="12.75" x14ac:dyDescent="0.25">
      <c r="A18" s="247"/>
      <c r="AQ18" s="268"/>
      <c r="AR18" s="268"/>
    </row>
    <row r="19" spans="1:46" ht="12.75" x14ac:dyDescent="0.25">
      <c r="A19" s="247"/>
      <c r="AK19" s="243" t="s">
        <v>493</v>
      </c>
    </row>
    <row r="20" spans="1:46" ht="12.75" x14ac:dyDescent="0.25">
      <c r="A20" s="247"/>
      <c r="AK20" s="269"/>
      <c r="AL20" s="270"/>
      <c r="AM20" s="270"/>
      <c r="AN20" s="271"/>
      <c r="AO20" s="272" t="s">
        <v>494</v>
      </c>
      <c r="AP20" s="273" t="s">
        <v>495</v>
      </c>
      <c r="AQ20" s="274" t="s">
        <v>496</v>
      </c>
      <c r="AR20" s="275"/>
    </row>
    <row r="21" spans="1:46" s="248" customFormat="1" ht="12.75" x14ac:dyDescent="0.25">
      <c r="A21" s="276"/>
      <c r="AK21" s="1123" t="s">
        <v>497</v>
      </c>
      <c r="AL21" s="1124"/>
      <c r="AM21" s="1124"/>
      <c r="AN21" s="1125"/>
      <c r="AO21" s="277">
        <v>12.52</v>
      </c>
      <c r="AP21" s="278">
        <v>11.47</v>
      </c>
      <c r="AQ21" s="279">
        <v>1.05</v>
      </c>
      <c r="AS21" s="280"/>
      <c r="AT21" s="276"/>
    </row>
    <row r="22" spans="1:46" s="248" customFormat="1" ht="12.75" x14ac:dyDescent="0.25">
      <c r="A22" s="276"/>
      <c r="AK22" s="1123" t="s">
        <v>498</v>
      </c>
      <c r="AL22" s="1124"/>
      <c r="AM22" s="1124"/>
      <c r="AN22" s="1125"/>
      <c r="AO22" s="281">
        <v>98.4</v>
      </c>
      <c r="AP22" s="282">
        <v>99.8</v>
      </c>
      <c r="AQ22" s="283">
        <v>-1.4</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501</v>
      </c>
      <c r="AL29" s="248"/>
      <c r="AM29" s="248"/>
      <c r="AN29" s="248"/>
      <c r="AS29" s="290"/>
    </row>
    <row r="30" spans="1:46" ht="13.5" customHeight="1" x14ac:dyDescent="0.25">
      <c r="A30" s="247"/>
      <c r="AK30" s="250"/>
      <c r="AL30" s="251"/>
      <c r="AM30" s="251"/>
      <c r="AN30" s="252"/>
      <c r="AO30" s="1105" t="s">
        <v>480</v>
      </c>
      <c r="AP30" s="253"/>
      <c r="AQ30" s="254" t="s">
        <v>481</v>
      </c>
      <c r="AR30" s="255"/>
    </row>
    <row r="31" spans="1:46" ht="12.75" x14ac:dyDescent="0.25">
      <c r="A31" s="247"/>
      <c r="AK31" s="256"/>
      <c r="AL31" s="257"/>
      <c r="AM31" s="257"/>
      <c r="AN31" s="258"/>
      <c r="AO31" s="1106"/>
      <c r="AP31" s="259" t="s">
        <v>482</v>
      </c>
      <c r="AQ31" s="260" t="s">
        <v>483</v>
      </c>
      <c r="AR31" s="261" t="s">
        <v>484</v>
      </c>
    </row>
    <row r="32" spans="1:46" ht="27" customHeight="1" x14ac:dyDescent="0.25">
      <c r="A32" s="247"/>
      <c r="AK32" s="1107" t="s">
        <v>502</v>
      </c>
      <c r="AL32" s="1108"/>
      <c r="AM32" s="1108"/>
      <c r="AN32" s="1109"/>
      <c r="AO32" s="291">
        <v>39613853</v>
      </c>
      <c r="AP32" s="291">
        <v>52021</v>
      </c>
      <c r="AQ32" s="292">
        <v>29025</v>
      </c>
      <c r="AR32" s="293">
        <v>79.2</v>
      </c>
    </row>
    <row r="33" spans="1:46" ht="13.5" customHeight="1" x14ac:dyDescent="0.25">
      <c r="A33" s="247"/>
      <c r="AK33" s="1107" t="s">
        <v>503</v>
      </c>
      <c r="AL33" s="1108"/>
      <c r="AM33" s="1108"/>
      <c r="AN33" s="1109"/>
      <c r="AO33" s="291">
        <v>1959592</v>
      </c>
      <c r="AP33" s="291">
        <v>2573</v>
      </c>
      <c r="AQ33" s="292">
        <v>2558</v>
      </c>
      <c r="AR33" s="293">
        <v>0.6</v>
      </c>
    </row>
    <row r="34" spans="1:46" ht="27" customHeight="1" x14ac:dyDescent="0.25">
      <c r="A34" s="247"/>
      <c r="AK34" s="1107" t="s">
        <v>504</v>
      </c>
      <c r="AL34" s="1108"/>
      <c r="AM34" s="1108"/>
      <c r="AN34" s="1109"/>
      <c r="AO34" s="291">
        <v>9480246</v>
      </c>
      <c r="AP34" s="291">
        <v>12449</v>
      </c>
      <c r="AQ34" s="292">
        <v>21936</v>
      </c>
      <c r="AR34" s="293">
        <v>-43.2</v>
      </c>
    </row>
    <row r="35" spans="1:46" ht="27" customHeight="1" x14ac:dyDescent="0.25">
      <c r="A35" s="247"/>
      <c r="AK35" s="1107" t="s">
        <v>505</v>
      </c>
      <c r="AL35" s="1108"/>
      <c r="AM35" s="1108"/>
      <c r="AN35" s="1109"/>
      <c r="AO35" s="291">
        <v>13720257</v>
      </c>
      <c r="AP35" s="291">
        <v>18017</v>
      </c>
      <c r="AQ35" s="292">
        <v>9222</v>
      </c>
      <c r="AR35" s="293">
        <v>95.4</v>
      </c>
    </row>
    <row r="36" spans="1:46" ht="27" customHeight="1" x14ac:dyDescent="0.25">
      <c r="A36" s="247"/>
      <c r="AK36" s="1107" t="s">
        <v>506</v>
      </c>
      <c r="AL36" s="1108"/>
      <c r="AM36" s="1108"/>
      <c r="AN36" s="1109"/>
      <c r="AO36" s="291">
        <v>18940</v>
      </c>
      <c r="AP36" s="291">
        <v>25</v>
      </c>
      <c r="AQ36" s="292">
        <v>155</v>
      </c>
      <c r="AR36" s="293">
        <v>-83.9</v>
      </c>
    </row>
    <row r="37" spans="1:46" ht="13.5" customHeight="1" x14ac:dyDescent="0.25">
      <c r="A37" s="247"/>
      <c r="AK37" s="1107" t="s">
        <v>507</v>
      </c>
      <c r="AL37" s="1108"/>
      <c r="AM37" s="1108"/>
      <c r="AN37" s="1109"/>
      <c r="AO37" s="291">
        <v>149710</v>
      </c>
      <c r="AP37" s="291">
        <v>197</v>
      </c>
      <c r="AQ37" s="292">
        <v>1054</v>
      </c>
      <c r="AR37" s="293">
        <v>-81.3</v>
      </c>
    </row>
    <row r="38" spans="1:46" ht="27" customHeight="1" x14ac:dyDescent="0.25">
      <c r="A38" s="247"/>
      <c r="AK38" s="1110" t="s">
        <v>508</v>
      </c>
      <c r="AL38" s="1111"/>
      <c r="AM38" s="1111"/>
      <c r="AN38" s="1112"/>
      <c r="AO38" s="294" t="s">
        <v>489</v>
      </c>
      <c r="AP38" s="294" t="s">
        <v>489</v>
      </c>
      <c r="AQ38" s="295">
        <v>1</v>
      </c>
      <c r="AR38" s="283" t="s">
        <v>489</v>
      </c>
      <c r="AS38" s="290"/>
    </row>
    <row r="39" spans="1:46" ht="12.75" x14ac:dyDescent="0.25">
      <c r="A39" s="247"/>
      <c r="AK39" s="1110" t="s">
        <v>509</v>
      </c>
      <c r="AL39" s="1111"/>
      <c r="AM39" s="1111"/>
      <c r="AN39" s="1112"/>
      <c r="AO39" s="291">
        <v>-6977957</v>
      </c>
      <c r="AP39" s="291">
        <v>-9163</v>
      </c>
      <c r="AQ39" s="292">
        <v>-17788</v>
      </c>
      <c r="AR39" s="293">
        <v>-48.5</v>
      </c>
      <c r="AS39" s="290"/>
    </row>
    <row r="40" spans="1:46" ht="27" customHeight="1" x14ac:dyDescent="0.25">
      <c r="A40" s="247"/>
      <c r="AK40" s="1107" t="s">
        <v>510</v>
      </c>
      <c r="AL40" s="1108"/>
      <c r="AM40" s="1108"/>
      <c r="AN40" s="1109"/>
      <c r="AO40" s="291">
        <v>-32661298</v>
      </c>
      <c r="AP40" s="291">
        <v>-42891</v>
      </c>
      <c r="AQ40" s="292">
        <v>-29583</v>
      </c>
      <c r="AR40" s="293">
        <v>45</v>
      </c>
      <c r="AS40" s="290"/>
    </row>
    <row r="41" spans="1:46" ht="12.75" x14ac:dyDescent="0.25">
      <c r="A41" s="247"/>
      <c r="AK41" s="1113" t="s">
        <v>287</v>
      </c>
      <c r="AL41" s="1114"/>
      <c r="AM41" s="1114"/>
      <c r="AN41" s="1115"/>
      <c r="AO41" s="291">
        <v>25303343</v>
      </c>
      <c r="AP41" s="291">
        <v>33228</v>
      </c>
      <c r="AQ41" s="292">
        <v>16580</v>
      </c>
      <c r="AR41" s="293">
        <v>100.4</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511</v>
      </c>
    </row>
    <row r="48" spans="1:46" ht="12.75" x14ac:dyDescent="0.25">
      <c r="A48" s="247"/>
      <c r="AK48" s="301" t="s">
        <v>512</v>
      </c>
      <c r="AL48" s="301"/>
      <c r="AM48" s="301"/>
      <c r="AN48" s="301"/>
      <c r="AO48" s="301"/>
      <c r="AP48" s="301"/>
      <c r="AQ48" s="302"/>
      <c r="AR48" s="301"/>
    </row>
    <row r="49" spans="1:44" ht="13.5" customHeight="1" x14ac:dyDescent="0.25">
      <c r="A49" s="247"/>
      <c r="AK49" s="303"/>
      <c r="AL49" s="304"/>
      <c r="AM49" s="1100" t="s">
        <v>480</v>
      </c>
      <c r="AN49" s="1102" t="s">
        <v>513</v>
      </c>
      <c r="AO49" s="1103"/>
      <c r="AP49" s="1103"/>
      <c r="AQ49" s="1103"/>
      <c r="AR49" s="1104"/>
    </row>
    <row r="50" spans="1:44" ht="12.75" x14ac:dyDescent="0.25">
      <c r="A50" s="247"/>
      <c r="AK50" s="305"/>
      <c r="AL50" s="306"/>
      <c r="AM50" s="1101"/>
      <c r="AN50" s="307" t="s">
        <v>514</v>
      </c>
      <c r="AO50" s="308" t="s">
        <v>515</v>
      </c>
      <c r="AP50" s="309" t="s">
        <v>516</v>
      </c>
      <c r="AQ50" s="310" t="s">
        <v>517</v>
      </c>
      <c r="AR50" s="311" t="s">
        <v>518</v>
      </c>
    </row>
    <row r="51" spans="1:44" ht="12.75" x14ac:dyDescent="0.25">
      <c r="A51" s="247"/>
      <c r="AK51" s="303" t="s">
        <v>519</v>
      </c>
      <c r="AL51" s="304"/>
      <c r="AM51" s="312">
        <v>46687767</v>
      </c>
      <c r="AN51" s="313">
        <v>59492</v>
      </c>
      <c r="AO51" s="314">
        <v>-15.1</v>
      </c>
      <c r="AP51" s="315">
        <v>58766</v>
      </c>
      <c r="AQ51" s="316">
        <v>2.9</v>
      </c>
      <c r="AR51" s="317">
        <v>-18</v>
      </c>
    </row>
    <row r="52" spans="1:44" ht="12.75" x14ac:dyDescent="0.25">
      <c r="A52" s="247"/>
      <c r="AK52" s="318"/>
      <c r="AL52" s="319" t="s">
        <v>520</v>
      </c>
      <c r="AM52" s="320">
        <v>14866919</v>
      </c>
      <c r="AN52" s="321">
        <v>18944</v>
      </c>
      <c r="AO52" s="322">
        <v>-37</v>
      </c>
      <c r="AP52" s="323">
        <v>29363</v>
      </c>
      <c r="AQ52" s="324">
        <v>-2.5</v>
      </c>
      <c r="AR52" s="325">
        <v>-34.5</v>
      </c>
    </row>
    <row r="53" spans="1:44" ht="12.75" x14ac:dyDescent="0.25">
      <c r="A53" s="247"/>
      <c r="AK53" s="303" t="s">
        <v>521</v>
      </c>
      <c r="AL53" s="304"/>
      <c r="AM53" s="312">
        <v>44210803</v>
      </c>
      <c r="AN53" s="313">
        <v>56709</v>
      </c>
      <c r="AO53" s="314">
        <v>-4.7</v>
      </c>
      <c r="AP53" s="315">
        <v>62482</v>
      </c>
      <c r="AQ53" s="316">
        <v>6.3</v>
      </c>
      <c r="AR53" s="317">
        <v>-11</v>
      </c>
    </row>
    <row r="54" spans="1:44" ht="12.75" x14ac:dyDescent="0.25">
      <c r="A54" s="247"/>
      <c r="AK54" s="318"/>
      <c r="AL54" s="319" t="s">
        <v>520</v>
      </c>
      <c r="AM54" s="320">
        <v>15089333</v>
      </c>
      <c r="AN54" s="321">
        <v>19355</v>
      </c>
      <c r="AO54" s="322">
        <v>2.2000000000000002</v>
      </c>
      <c r="AP54" s="323">
        <v>34626</v>
      </c>
      <c r="AQ54" s="324">
        <v>17.899999999999999</v>
      </c>
      <c r="AR54" s="325">
        <v>-15.7</v>
      </c>
    </row>
    <row r="55" spans="1:44" ht="12.75" x14ac:dyDescent="0.25">
      <c r="A55" s="247"/>
      <c r="AK55" s="303" t="s">
        <v>522</v>
      </c>
      <c r="AL55" s="304"/>
      <c r="AM55" s="312">
        <v>42612868</v>
      </c>
      <c r="AN55" s="313">
        <v>55062</v>
      </c>
      <c r="AO55" s="314">
        <v>-2.9</v>
      </c>
      <c r="AP55" s="315">
        <v>59288</v>
      </c>
      <c r="AQ55" s="316">
        <v>-5.0999999999999996</v>
      </c>
      <c r="AR55" s="317">
        <v>2.2000000000000002</v>
      </c>
    </row>
    <row r="56" spans="1:44" ht="12.75" x14ac:dyDescent="0.25">
      <c r="A56" s="247"/>
      <c r="AK56" s="318"/>
      <c r="AL56" s="319" t="s">
        <v>520</v>
      </c>
      <c r="AM56" s="320">
        <v>16289137</v>
      </c>
      <c r="AN56" s="321">
        <v>21048</v>
      </c>
      <c r="AO56" s="322">
        <v>8.6999999999999993</v>
      </c>
      <c r="AP56" s="323">
        <v>32670</v>
      </c>
      <c r="AQ56" s="324">
        <v>-5.6</v>
      </c>
      <c r="AR56" s="325">
        <v>14.3</v>
      </c>
    </row>
    <row r="57" spans="1:44" ht="12.75" x14ac:dyDescent="0.25">
      <c r="A57" s="247"/>
      <c r="AK57" s="303" t="s">
        <v>523</v>
      </c>
      <c r="AL57" s="304"/>
      <c r="AM57" s="312">
        <v>45123484</v>
      </c>
      <c r="AN57" s="313">
        <v>58788</v>
      </c>
      <c r="AO57" s="314">
        <v>6.8</v>
      </c>
      <c r="AP57" s="315">
        <v>63490</v>
      </c>
      <c r="AQ57" s="316">
        <v>7.1</v>
      </c>
      <c r="AR57" s="317">
        <v>-0.3</v>
      </c>
    </row>
    <row r="58" spans="1:44" ht="12.75" x14ac:dyDescent="0.25">
      <c r="A58" s="247"/>
      <c r="AK58" s="318"/>
      <c r="AL58" s="319" t="s">
        <v>520</v>
      </c>
      <c r="AM58" s="320">
        <v>20001207</v>
      </c>
      <c r="AN58" s="321">
        <v>26058</v>
      </c>
      <c r="AO58" s="322">
        <v>23.8</v>
      </c>
      <c r="AP58" s="323">
        <v>35347</v>
      </c>
      <c r="AQ58" s="324">
        <v>8.1999999999999993</v>
      </c>
      <c r="AR58" s="325">
        <v>15.6</v>
      </c>
    </row>
    <row r="59" spans="1:44" ht="12.75" x14ac:dyDescent="0.25">
      <c r="A59" s="247"/>
      <c r="AK59" s="303" t="s">
        <v>524</v>
      </c>
      <c r="AL59" s="304"/>
      <c r="AM59" s="312">
        <v>55406822</v>
      </c>
      <c r="AN59" s="313">
        <v>72760</v>
      </c>
      <c r="AO59" s="314">
        <v>23.8</v>
      </c>
      <c r="AP59" s="315">
        <v>68481</v>
      </c>
      <c r="AQ59" s="316">
        <v>7.9</v>
      </c>
      <c r="AR59" s="317">
        <v>15.9</v>
      </c>
    </row>
    <row r="60" spans="1:44" ht="12.75" x14ac:dyDescent="0.25">
      <c r="A60" s="247"/>
      <c r="AK60" s="318"/>
      <c r="AL60" s="319" t="s">
        <v>520</v>
      </c>
      <c r="AM60" s="320">
        <v>24155845</v>
      </c>
      <c r="AN60" s="321">
        <v>31721</v>
      </c>
      <c r="AO60" s="322">
        <v>21.7</v>
      </c>
      <c r="AP60" s="323">
        <v>38966</v>
      </c>
      <c r="AQ60" s="324">
        <v>10.199999999999999</v>
      </c>
      <c r="AR60" s="325">
        <v>11.5</v>
      </c>
    </row>
    <row r="61" spans="1:44" ht="12.75" x14ac:dyDescent="0.25">
      <c r="A61" s="247"/>
      <c r="AK61" s="303" t="s">
        <v>525</v>
      </c>
      <c r="AL61" s="326"/>
      <c r="AM61" s="312">
        <v>46808349</v>
      </c>
      <c r="AN61" s="313">
        <v>60562</v>
      </c>
      <c r="AO61" s="314">
        <v>1.6</v>
      </c>
      <c r="AP61" s="315">
        <v>62501</v>
      </c>
      <c r="AQ61" s="327">
        <v>3.8</v>
      </c>
      <c r="AR61" s="317">
        <v>-2.2000000000000002</v>
      </c>
    </row>
    <row r="62" spans="1:44" ht="12.75" x14ac:dyDescent="0.25">
      <c r="A62" s="247"/>
      <c r="AK62" s="318"/>
      <c r="AL62" s="319" t="s">
        <v>520</v>
      </c>
      <c r="AM62" s="320">
        <v>18080488</v>
      </c>
      <c r="AN62" s="321">
        <v>23425</v>
      </c>
      <c r="AO62" s="322">
        <v>3.9</v>
      </c>
      <c r="AP62" s="323">
        <v>34194</v>
      </c>
      <c r="AQ62" s="324">
        <v>5.6</v>
      </c>
      <c r="AR62" s="325">
        <v>-1.7</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SCzaRSjgchWf2D0W2X1SyxUo2I/okC8Y8piAYk8clLS7DHxbWe4maKR8FWhrx+7fQRu1nf8KPM3eRQCff1sfHQ==" saltValue="yFBDd6W+WOTvWShWMgAm3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477</v>
      </c>
    </row>
    <row r="121" spans="125:125" ht="13.5" hidden="1" customHeight="1" x14ac:dyDescent="0.25">
      <c r="DU121" s="241"/>
    </row>
  </sheetData>
  <sheetProtection algorithmName="SHA-512" hashValue="+pTeByx0yLYkgqkKBAgvinNgIATP2BuAHiF4/0R8BHEKBUUv4exJwTWpAZh2SBrdNXFPVzg2+hK3NJ56EHDcwQ==" saltValue="BHm6U/3uy+RF4KUFY9Ad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477</v>
      </c>
    </row>
  </sheetData>
  <sheetProtection algorithmName="SHA-512" hashValue="99RbIaz6d94fhd9BB+8U9WgeXjjHhT8UBiu821dnI69bW04fwI/LSP2CFr4Ox5vHoH32H1j+ivBmunskOsd6/A==" saltValue="89qg0uWRepHgp5e11h0p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527</v>
      </c>
      <c r="G46" s="8" t="s">
        <v>528</v>
      </c>
      <c r="H46" s="8" t="s">
        <v>529</v>
      </c>
      <c r="I46" s="8" t="s">
        <v>530</v>
      </c>
      <c r="J46" s="9" t="s">
        <v>531</v>
      </c>
    </row>
    <row r="47" spans="2:10" ht="57.75" customHeight="1" x14ac:dyDescent="0.25">
      <c r="B47" s="10"/>
      <c r="C47" s="1126" t="s">
        <v>3</v>
      </c>
      <c r="D47" s="1126"/>
      <c r="E47" s="1127"/>
      <c r="F47" s="11">
        <v>1.49</v>
      </c>
      <c r="G47" s="12">
        <v>3.79</v>
      </c>
      <c r="H47" s="12">
        <v>3.7</v>
      </c>
      <c r="I47" s="12">
        <v>2.0699999999999998</v>
      </c>
      <c r="J47" s="13">
        <v>2.0499999999999998</v>
      </c>
    </row>
    <row r="48" spans="2:10" ht="57.75" customHeight="1" x14ac:dyDescent="0.25">
      <c r="B48" s="14"/>
      <c r="C48" s="1128" t="s">
        <v>4</v>
      </c>
      <c r="D48" s="1128"/>
      <c r="E48" s="1129"/>
      <c r="F48" s="15">
        <v>1.53</v>
      </c>
      <c r="G48" s="16">
        <v>3.1</v>
      </c>
      <c r="H48" s="16">
        <v>2.7</v>
      </c>
      <c r="I48" s="16">
        <v>2.17</v>
      </c>
      <c r="J48" s="17">
        <v>2.77</v>
      </c>
    </row>
    <row r="49" spans="2:10" ht="57.75" customHeight="1" thickBot="1" x14ac:dyDescent="0.3">
      <c r="B49" s="18"/>
      <c r="C49" s="1130" t="s">
        <v>5</v>
      </c>
      <c r="D49" s="1130"/>
      <c r="E49" s="1131"/>
      <c r="F49" s="19" t="s">
        <v>532</v>
      </c>
      <c r="G49" s="20">
        <v>3.99</v>
      </c>
      <c r="H49" s="20" t="s">
        <v>533</v>
      </c>
      <c r="I49" s="20" t="s">
        <v>534</v>
      </c>
      <c r="J49" s="21">
        <v>0.65</v>
      </c>
    </row>
    <row r="50" spans="2:10" ht="12.75" x14ac:dyDescent="0.25"/>
  </sheetData>
  <sheetProtection algorithmName="SHA-512" hashValue="qo974xma6fTK4ltSy95QswlPpdU7rwWuRHe/S+XXmnbaudbnrDJHx2dCAPOpYN7sQTRe5eo0baM/maKMYDZUTQ==" saltValue="gNH+JxRL42g2KhvspfLu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2026-03-04T07:44:36Z</cp:lastPrinted>
  <dcterms:created xsi:type="dcterms:W3CDTF">2026-02-23T06:07:43Z</dcterms:created>
  <dcterms:modified xsi:type="dcterms:W3CDTF">2026-03-19T01:51:09Z</dcterms:modified>
  <cp:category/>
</cp:coreProperties>
</file>